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74" i="4" l="1"/>
  <c r="U373" i="4"/>
  <c r="AR218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9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R135" i="4"/>
  <c r="AU135" i="4"/>
  <c r="AR136" i="4"/>
  <c r="AU136" i="4"/>
  <c r="AR137" i="4"/>
  <c r="AU137" i="4"/>
  <c r="AR138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R90" i="4"/>
  <c r="AU9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R373" i="4"/>
  <c r="AU373" i="4"/>
  <c r="AR374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9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9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9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79" i="4"/>
  <c r="AB80" i="4"/>
  <c r="AB81" i="4"/>
  <c r="AB82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9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79" i="4"/>
  <c r="X80" i="4"/>
  <c r="X81" i="4"/>
  <c r="X82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9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79" i="4"/>
  <c r="R80" i="4"/>
  <c r="R81" i="4"/>
  <c r="R82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AU2" i="4"/>
  <c r="AV415" i="4"/>
  <c r="R415" i="4"/>
  <c r="T415" i="4" s="1"/>
  <c r="AR415" i="4" s="1"/>
  <c r="G415" i="4"/>
  <c r="R419" i="4"/>
  <c r="T419" i="4" s="1"/>
  <c r="AR419" i="4" s="1"/>
  <c r="G419" i="4"/>
  <c r="AV419" i="4"/>
  <c r="AS215" i="4" l="1"/>
  <c r="AS207" i="4"/>
  <c r="AS199" i="4"/>
  <c r="AS191" i="4"/>
  <c r="AS183" i="4"/>
  <c r="AS175" i="4"/>
  <c r="AS167" i="4"/>
  <c r="AS159" i="4"/>
  <c r="AS151" i="4"/>
  <c r="AS143" i="4"/>
  <c r="AS135" i="4"/>
  <c r="AS127" i="4"/>
  <c r="AS119" i="4"/>
  <c r="AS111" i="4"/>
  <c r="AS31" i="4"/>
  <c r="AS79" i="4"/>
  <c r="AS201" i="4"/>
  <c r="AS193" i="4"/>
  <c r="AS185" i="4"/>
  <c r="AS177" i="4"/>
  <c r="AS169" i="4"/>
  <c r="AS161" i="4"/>
  <c r="AS153" i="4"/>
  <c r="AS145" i="4"/>
  <c r="AS137" i="4"/>
  <c r="AS129" i="4"/>
  <c r="AS121" i="4"/>
  <c r="AS113" i="4"/>
  <c r="AS61" i="4"/>
  <c r="AS53" i="4"/>
  <c r="AS45" i="4"/>
  <c r="AS37" i="4"/>
  <c r="AS29" i="4"/>
  <c r="AS21" i="4"/>
  <c r="AS13" i="4"/>
  <c r="AS5" i="4"/>
  <c r="AS217" i="4"/>
  <c r="AS209" i="4"/>
  <c r="AS59" i="4"/>
  <c r="AS51" i="4"/>
  <c r="AS43" i="4"/>
  <c r="AS35" i="4"/>
  <c r="AS27" i="4"/>
  <c r="AS19" i="4"/>
  <c r="AS11" i="4"/>
  <c r="AS3" i="4"/>
  <c r="AS90" i="4"/>
  <c r="AS116" i="4"/>
  <c r="AS56" i="4"/>
  <c r="AS48" i="4"/>
  <c r="AS40" i="4"/>
  <c r="AS32" i="4"/>
  <c r="AS24" i="4"/>
  <c r="AS16" i="4"/>
  <c r="AS8" i="4"/>
  <c r="AS80" i="4"/>
  <c r="AS44" i="4"/>
  <c r="AS36" i="4"/>
  <c r="AS28" i="4"/>
  <c r="AS20" i="4"/>
  <c r="AS12" i="4"/>
  <c r="AS4" i="4"/>
  <c r="AS60" i="4"/>
  <c r="AS374" i="4"/>
  <c r="AS164" i="4"/>
  <c r="AS206" i="4"/>
  <c r="AS190" i="4"/>
  <c r="AS182" i="4"/>
  <c r="AS174" i="4"/>
  <c r="AS166" i="4"/>
  <c r="AS158" i="4"/>
  <c r="AS150" i="4"/>
  <c r="AS142" i="4"/>
  <c r="AS134" i="4"/>
  <c r="AS126" i="4"/>
  <c r="AS118" i="4"/>
  <c r="AS110" i="4"/>
  <c r="AS52" i="4"/>
  <c r="AS214" i="4"/>
  <c r="AS213" i="4"/>
  <c r="AS205" i="4"/>
  <c r="AS197" i="4"/>
  <c r="AS189" i="4"/>
  <c r="AS181" i="4"/>
  <c r="AS173" i="4"/>
  <c r="AS165" i="4"/>
  <c r="AS157" i="4"/>
  <c r="AS149" i="4"/>
  <c r="AS141" i="4"/>
  <c r="AS133" i="4"/>
  <c r="AS125" i="4"/>
  <c r="AS117" i="4"/>
  <c r="AS198" i="4"/>
  <c r="AS81" i="4"/>
  <c r="AS202" i="4"/>
  <c r="AS218" i="4"/>
  <c r="AS373" i="4"/>
  <c r="AS42" i="4"/>
  <c r="AS210" i="4"/>
  <c r="AS50" i="4"/>
  <c r="AS10" i="4"/>
  <c r="AS216" i="4"/>
  <c r="AS208" i="4"/>
  <c r="AS200" i="4"/>
  <c r="AS192" i="4"/>
  <c r="AS184" i="4"/>
  <c r="AS176" i="4"/>
  <c r="AS168" i="4"/>
  <c r="AS160" i="4"/>
  <c r="AS152" i="4"/>
  <c r="AS144" i="4"/>
  <c r="AS136" i="4"/>
  <c r="AS128" i="4"/>
  <c r="AS120" i="4"/>
  <c r="AS112" i="4"/>
  <c r="AS26" i="4"/>
  <c r="AS82" i="4"/>
  <c r="AS57" i="4"/>
  <c r="AS49" i="4"/>
  <c r="AS41" i="4"/>
  <c r="AS33" i="4"/>
  <c r="AS25" i="4"/>
  <c r="AS17" i="4"/>
  <c r="AS9" i="4"/>
  <c r="AS58" i="4"/>
  <c r="AS18" i="4"/>
  <c r="AS212" i="4"/>
  <c r="AS204" i="4"/>
  <c r="AS196" i="4"/>
  <c r="AS188" i="4"/>
  <c r="AS180" i="4"/>
  <c r="AS172" i="4"/>
  <c r="AS156" i="4"/>
  <c r="AS148" i="4"/>
  <c r="AS140" i="4"/>
  <c r="AS132" i="4"/>
  <c r="AS124" i="4"/>
  <c r="AS419" i="4"/>
  <c r="AS415" i="4"/>
  <c r="AS34" i="4"/>
  <c r="AS211" i="4"/>
  <c r="AS203" i="4"/>
  <c r="AS195" i="4"/>
  <c r="AS187" i="4"/>
  <c r="AS179" i="4"/>
  <c r="AS171" i="4"/>
  <c r="AS163" i="4"/>
  <c r="AS155" i="4"/>
  <c r="AS147" i="4"/>
  <c r="AS139" i="4"/>
  <c r="AS131" i="4"/>
  <c r="AS123" i="4"/>
  <c r="AS115" i="4"/>
  <c r="AS55" i="4"/>
  <c r="AS47" i="4"/>
  <c r="AS39" i="4"/>
  <c r="AS23" i="4"/>
  <c r="AS15" i="4"/>
  <c r="AS7" i="4"/>
  <c r="AS194" i="4"/>
  <c r="AS186" i="4"/>
  <c r="AS178" i="4"/>
  <c r="AS170" i="4"/>
  <c r="AS162" i="4"/>
  <c r="AS154" i="4"/>
  <c r="AS146" i="4"/>
  <c r="AS138" i="4"/>
  <c r="AS130" i="4"/>
  <c r="AS122" i="4"/>
  <c r="AS114" i="4"/>
  <c r="AS54" i="4"/>
  <c r="AS46" i="4"/>
  <c r="AS38" i="4"/>
  <c r="AS30" i="4"/>
  <c r="AS22" i="4"/>
  <c r="AS14" i="4"/>
  <c r="AS6" i="4"/>
  <c r="U415" i="4"/>
  <c r="U419" i="4"/>
  <c r="AJ2" i="4"/>
  <c r="F199" i="8"/>
  <c r="G196" i="8"/>
  <c r="G197" i="8"/>
  <c r="G198" i="8"/>
  <c r="E199" i="8"/>
  <c r="AC86" i="4"/>
  <c r="AB86" i="4" s="1"/>
  <c r="AC85" i="4"/>
  <c r="AB85" i="4" s="1"/>
  <c r="AC87" i="4"/>
  <c r="AB87" i="4" s="1"/>
  <c r="Y86" i="4"/>
  <c r="X86" i="4" s="1"/>
  <c r="Y85" i="4"/>
  <c r="X85" i="4" s="1"/>
  <c r="Y87" i="4"/>
  <c r="X87" i="4" s="1"/>
  <c r="S86" i="4"/>
  <c r="S85" i="4"/>
  <c r="S87" i="4"/>
  <c r="AN2" i="4"/>
  <c r="AF2" i="4"/>
  <c r="AB2" i="4"/>
  <c r="R359" i="4"/>
  <c r="AS359" i="4" s="1"/>
  <c r="R362" i="4"/>
  <c r="AS362" i="4" s="1"/>
  <c r="R402" i="4"/>
  <c r="AS402" i="4" s="1"/>
  <c r="R396" i="4"/>
  <c r="AS396" i="4" s="1"/>
  <c r="R401" i="4"/>
  <c r="AS401" i="4" s="1"/>
  <c r="R395" i="4"/>
  <c r="AS395" i="4" s="1"/>
  <c r="R357" i="4"/>
  <c r="AS357" i="4" s="1"/>
  <c r="R409" i="4"/>
  <c r="AS409" i="4" s="1"/>
  <c r="R411" i="4"/>
  <c r="AS411" i="4" s="1"/>
  <c r="R412" i="4"/>
  <c r="AS412" i="4" s="1"/>
  <c r="R413" i="4"/>
  <c r="AS413" i="4" s="1"/>
  <c r="R414" i="4"/>
  <c r="AS414" i="4" s="1"/>
  <c r="R404" i="4"/>
  <c r="AS404" i="4" s="1"/>
  <c r="R398" i="4"/>
  <c r="AS398" i="4" s="1"/>
  <c r="R360" i="4"/>
  <c r="AS360" i="4" s="1"/>
  <c r="R358" i="4"/>
  <c r="AS358" i="4" s="1"/>
  <c r="R361" i="4"/>
  <c r="AS361" i="4" s="1"/>
  <c r="R406" i="4"/>
  <c r="AS406" i="4" s="1"/>
  <c r="R400" i="4"/>
  <c r="AS400" i="4" s="1"/>
  <c r="R410" i="4"/>
  <c r="AS410" i="4" s="1"/>
  <c r="J2" i="7"/>
  <c r="K2" i="7"/>
  <c r="J3" i="7"/>
  <c r="K3" i="7"/>
  <c r="J4" i="7"/>
  <c r="K4" i="7"/>
  <c r="I2" i="7"/>
  <c r="I3" i="7"/>
  <c r="I4" i="7"/>
  <c r="H2" i="7"/>
  <c r="L2" i="7"/>
  <c r="R319" i="4" s="1"/>
  <c r="AS31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R86" i="4" l="1"/>
  <c r="AS86" i="4" s="1"/>
  <c r="AU86" i="4"/>
  <c r="R85" i="4"/>
  <c r="AS85" i="4" s="1"/>
  <c r="AU85" i="4"/>
  <c r="R87" i="4"/>
  <c r="AS87" i="4" s="1"/>
  <c r="AU87" i="4"/>
  <c r="T412" i="4"/>
  <c r="AR412" i="4" s="1"/>
  <c r="T134" i="4"/>
  <c r="AR134" i="4" s="1"/>
  <c r="T358" i="4"/>
  <c r="AR358" i="4" s="1"/>
  <c r="T414" i="4"/>
  <c r="AR414" i="4" s="1"/>
  <c r="T395" i="4"/>
  <c r="AR395" i="4" s="1"/>
  <c r="T362" i="4"/>
  <c r="AR362" i="4" s="1"/>
  <c r="T410" i="4"/>
  <c r="AR410" i="4" s="1"/>
  <c r="T360" i="4"/>
  <c r="AR360" i="4" s="1"/>
  <c r="T413" i="4"/>
  <c r="AR413" i="4" s="1"/>
  <c r="T401" i="4"/>
  <c r="AR401" i="4" s="1"/>
  <c r="T359" i="4"/>
  <c r="AR359" i="4" s="1"/>
  <c r="T400" i="4"/>
  <c r="AR400" i="4" s="1"/>
  <c r="T402" i="4"/>
  <c r="AR402" i="4" s="1"/>
  <c r="T406" i="4"/>
  <c r="AR406" i="4" s="1"/>
  <c r="T19" i="4"/>
  <c r="AR19" i="4" s="1"/>
  <c r="T22" i="4"/>
  <c r="AR22" i="4" s="1"/>
  <c r="T411" i="4"/>
  <c r="AR411" i="4" s="1"/>
  <c r="T23" i="4"/>
  <c r="AR23" i="4" s="1"/>
  <c r="T18" i="4"/>
  <c r="AR18" i="4" s="1"/>
  <c r="T20" i="4"/>
  <c r="AR20" i="4" s="1"/>
  <c r="T319" i="4"/>
  <c r="AR319" i="4" s="1"/>
  <c r="T409" i="4"/>
  <c r="AR409" i="4" s="1"/>
  <c r="T396" i="4"/>
  <c r="AR396" i="4" s="1"/>
  <c r="T21" i="4"/>
  <c r="AR21" i="4" s="1"/>
  <c r="T133" i="4"/>
  <c r="AR133" i="4" s="1"/>
  <c r="T398" i="4"/>
  <c r="AR398" i="4" s="1"/>
  <c r="T361" i="4"/>
  <c r="AR361" i="4" s="1"/>
  <c r="T404" i="4"/>
  <c r="AR404" i="4" s="1"/>
  <c r="T357" i="4"/>
  <c r="AR357" i="4" s="1"/>
  <c r="R322" i="4"/>
  <c r="AS322" i="4" s="1"/>
  <c r="R321" i="4"/>
  <c r="AS321" i="4" s="1"/>
  <c r="R318" i="4"/>
  <c r="AS318" i="4" s="1"/>
  <c r="R320" i="4"/>
  <c r="AS320" i="4" s="1"/>
  <c r="X2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T322" i="4" l="1"/>
  <c r="T320" i="4"/>
  <c r="T318" i="4"/>
  <c r="T321" i="4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U318" i="4" l="1"/>
  <c r="AR318" i="4"/>
  <c r="U321" i="4"/>
  <c r="AR321" i="4"/>
  <c r="U320" i="4"/>
  <c r="AR320" i="4"/>
  <c r="U322" i="4"/>
  <c r="AR322" i="4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AS384" i="4" s="1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AS289" i="4" s="1"/>
  <c r="R376" i="4"/>
  <c r="AS376" i="4" s="1"/>
  <c r="R282" i="4"/>
  <c r="AS282" i="4" s="1"/>
  <c r="R314" i="4"/>
  <c r="AS314" i="4" s="1"/>
  <c r="R405" i="4"/>
  <c r="AS405" i="4" s="1"/>
  <c r="R235" i="4"/>
  <c r="AS235" i="4" s="1"/>
  <c r="R287" i="4"/>
  <c r="AS287" i="4" s="1"/>
  <c r="R306" i="4"/>
  <c r="AS306" i="4" s="1"/>
  <c r="R270" i="4"/>
  <c r="AS270" i="4" s="1"/>
  <c r="R253" i="4"/>
  <c r="AS253" i="4" s="1"/>
  <c r="R275" i="4"/>
  <c r="AS275" i="4" s="1"/>
  <c r="R297" i="4"/>
  <c r="AS297" i="4" s="1"/>
  <c r="R229" i="4"/>
  <c r="AS229" i="4" s="1"/>
  <c r="R242" i="4"/>
  <c r="AS242" i="4" s="1"/>
  <c r="R237" i="4"/>
  <c r="AS237" i="4" s="1"/>
  <c r="R307" i="4"/>
  <c r="AS307" i="4" s="1"/>
  <c r="R278" i="4"/>
  <c r="AS278" i="4" s="1"/>
  <c r="R273" i="4"/>
  <c r="AS273" i="4" s="1"/>
  <c r="R385" i="4"/>
  <c r="AS385" i="4" s="1"/>
  <c r="R368" i="4"/>
  <c r="AS368" i="4" s="1"/>
  <c r="R332" i="4"/>
  <c r="AS332" i="4" s="1"/>
  <c r="R2" i="4"/>
  <c r="AS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6" i="4"/>
  <c r="AS276" i="4" s="1"/>
  <c r="R309" i="4"/>
  <c r="AS309" i="4" s="1"/>
  <c r="R286" i="4"/>
  <c r="AS286" i="4" s="1"/>
  <c r="R227" i="4"/>
  <c r="AS227" i="4" s="1"/>
  <c r="R367" i="4"/>
  <c r="AS367" i="4" s="1"/>
  <c r="R364" i="4"/>
  <c r="AS364" i="4" s="1"/>
  <c r="R266" i="4"/>
  <c r="AS266" i="4" s="1"/>
  <c r="R249" i="4"/>
  <c r="AS249" i="4" s="1"/>
  <c r="R294" i="4"/>
  <c r="AS294" i="4" s="1"/>
  <c r="R255" i="4"/>
  <c r="AS255" i="4" s="1"/>
  <c r="R277" i="4"/>
  <c r="AS277" i="4" s="1"/>
  <c r="R302" i="4"/>
  <c r="AS302" i="4" s="1"/>
  <c r="R233" i="4"/>
  <c r="AS233" i="4" s="1"/>
  <c r="R324" i="4"/>
  <c r="AS324" i="4" s="1"/>
  <c r="R397" i="4"/>
  <c r="AS397" i="4" s="1"/>
  <c r="R315" i="4"/>
  <c r="AS315" i="4" s="1"/>
  <c r="R257" i="4"/>
  <c r="AS257" i="4" s="1"/>
  <c r="R256" i="4"/>
  <c r="AS256" i="4" s="1"/>
  <c r="R250" i="4"/>
  <c r="AS250" i="4" s="1"/>
  <c r="R222" i="4"/>
  <c r="AS222" i="4" s="1"/>
  <c r="R219" i="4"/>
  <c r="AS219" i="4" s="1"/>
  <c r="R288" i="4"/>
  <c r="AS288" i="4" s="1"/>
  <c r="R262" i="4"/>
  <c r="AS262" i="4" s="1"/>
  <c r="R285" i="4"/>
  <c r="AS285" i="4" s="1"/>
  <c r="R271" i="4"/>
  <c r="AS271" i="4" s="1"/>
  <c r="R290" i="4"/>
  <c r="AS290" i="4" s="1"/>
  <c r="R240" i="4"/>
  <c r="AS240" i="4" s="1"/>
  <c r="R279" i="4"/>
  <c r="AS279" i="4" s="1"/>
  <c r="R238" i="4"/>
  <c r="AS238" i="4" s="1"/>
  <c r="R244" i="4"/>
  <c r="AS244" i="4" s="1"/>
  <c r="R247" i="4"/>
  <c r="AS247" i="4" s="1"/>
  <c r="R301" i="4"/>
  <c r="AS301" i="4" s="1"/>
  <c r="R391" i="4"/>
  <c r="AS391" i="4" s="1"/>
  <c r="R350" i="4"/>
  <c r="AS350" i="4" s="1"/>
  <c r="R223" i="4"/>
  <c r="AS223" i="4" s="1"/>
  <c r="R245" i="4"/>
  <c r="AS245" i="4" s="1"/>
  <c r="R258" i="4"/>
  <c r="AS258" i="4" s="1"/>
  <c r="R220" i="4"/>
  <c r="AS220" i="4" s="1"/>
  <c r="R263" i="4"/>
  <c r="AS263" i="4" s="1"/>
  <c r="R298" i="4"/>
  <c r="AS298" i="4" s="1"/>
  <c r="R254" i="4"/>
  <c r="AS254" i="4" s="1"/>
  <c r="R232" i="4"/>
  <c r="AS232" i="4" s="1"/>
  <c r="R230" i="4"/>
  <c r="AS230" i="4" s="1"/>
  <c r="R293" i="4"/>
  <c r="AS293" i="4" s="1"/>
  <c r="R311" i="4"/>
  <c r="AS311" i="4" s="1"/>
  <c r="R234" i="4"/>
  <c r="AS234" i="4" s="1"/>
  <c r="R366" i="4"/>
  <c r="AS366" i="4" s="1"/>
  <c r="R407" i="4"/>
  <c r="AS407" i="4" s="1"/>
  <c r="R251" i="4"/>
  <c r="AS251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8" i="4"/>
  <c r="AS268" i="4" s="1"/>
  <c r="R274" i="4"/>
  <c r="AS274" i="4" s="1"/>
  <c r="R422" i="4"/>
  <c r="AS422" i="4" s="1"/>
  <c r="R246" i="4"/>
  <c r="AS246" i="4" s="1"/>
  <c r="R299" i="4"/>
  <c r="AS299" i="4" s="1"/>
  <c r="R224" i="4"/>
  <c r="AS224" i="4" s="1"/>
  <c r="R280" i="4"/>
  <c r="AS280" i="4" s="1"/>
  <c r="R417" i="4"/>
  <c r="AS417" i="4" s="1"/>
  <c r="R316" i="4"/>
  <c r="AS316" i="4" s="1"/>
  <c r="R303" i="4"/>
  <c r="AS303" i="4" s="1"/>
  <c r="R252" i="4"/>
  <c r="AS252" i="4" s="1"/>
  <c r="R267" i="4"/>
  <c r="AS267" i="4" s="1"/>
  <c r="R305" i="4"/>
  <c r="AS305" i="4" s="1"/>
  <c r="R336" i="4"/>
  <c r="AS336" i="4" s="1"/>
  <c r="R239" i="4"/>
  <c r="AS239" i="4" s="1"/>
  <c r="R260" i="4"/>
  <c r="AS260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1" i="4"/>
  <c r="AS231" i="4" s="1"/>
  <c r="R261" i="4"/>
  <c r="AS261" i="4" s="1"/>
  <c r="R264" i="4"/>
  <c r="AS264" i="4" s="1"/>
  <c r="R241" i="4"/>
  <c r="AS241" i="4" s="1"/>
  <c r="R221" i="4"/>
  <c r="AS221" i="4" s="1"/>
  <c r="R283" i="4"/>
  <c r="AS283" i="4" s="1"/>
  <c r="R243" i="4"/>
  <c r="AS243" i="4" s="1"/>
  <c r="R408" i="4"/>
  <c r="AS408" i="4" s="1"/>
  <c r="R420" i="4"/>
  <c r="AS420" i="4" s="1"/>
  <c r="R248" i="4"/>
  <c r="AS248" i="4" s="1"/>
  <c r="R296" i="4"/>
  <c r="AS296" i="4" s="1"/>
  <c r="R236" i="4"/>
  <c r="AS236" i="4" s="1"/>
  <c r="R310" i="4"/>
  <c r="AS310" i="4" s="1"/>
  <c r="R228" i="4"/>
  <c r="AS228" i="4" s="1"/>
  <c r="R226" i="4"/>
  <c r="AS226" i="4" s="1"/>
  <c r="R269" i="4"/>
  <c r="AS269" i="4" s="1"/>
  <c r="R421" i="4"/>
  <c r="AS421" i="4" s="1"/>
  <c r="R265" i="4"/>
  <c r="AS265" i="4" s="1"/>
  <c r="R225" i="4"/>
  <c r="AS225" i="4" s="1"/>
  <c r="R259" i="4"/>
  <c r="AS259" i="4" s="1"/>
  <c r="R291" i="4"/>
  <c r="AS291" i="4" s="1"/>
  <c r="R386" i="4"/>
  <c r="AS386" i="4" s="1"/>
  <c r="R272" i="4"/>
  <c r="AS272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l="1"/>
  <c r="AS62" i="4" s="1"/>
  <c r="AU62" i="4"/>
  <c r="R67" i="4"/>
  <c r="AS67" i="4" s="1"/>
  <c r="AU67" i="4"/>
  <c r="R74" i="4"/>
  <c r="AS74" i="4" s="1"/>
  <c r="AU74" i="4"/>
  <c r="R77" i="4"/>
  <c r="AS77" i="4" s="1"/>
  <c r="AU77" i="4"/>
  <c r="R73" i="4"/>
  <c r="AS73" i="4" s="1"/>
  <c r="AU73" i="4"/>
  <c r="R75" i="4"/>
  <c r="AS75" i="4" s="1"/>
  <c r="AU75" i="4"/>
  <c r="R78" i="4"/>
  <c r="AS78" i="4" s="1"/>
  <c r="AU78" i="4"/>
  <c r="R69" i="4"/>
  <c r="AS69" i="4" s="1"/>
  <c r="AU69" i="4"/>
  <c r="R68" i="4"/>
  <c r="AS68" i="4" s="1"/>
  <c r="AU68" i="4"/>
  <c r="R76" i="4"/>
  <c r="AS76" i="4" s="1"/>
  <c r="AU76" i="4"/>
  <c r="R107" i="4"/>
  <c r="AS107" i="4" s="1"/>
  <c r="AU107" i="4"/>
  <c r="R64" i="4"/>
  <c r="AS64" i="4" s="1"/>
  <c r="AU64" i="4"/>
  <c r="R65" i="4"/>
  <c r="AS65" i="4" s="1"/>
  <c r="AU65" i="4"/>
  <c r="R66" i="4"/>
  <c r="AS66" i="4" s="1"/>
  <c r="AU66" i="4"/>
  <c r="R63" i="4"/>
  <c r="AS63" i="4" s="1"/>
  <c r="AU63" i="4"/>
  <c r="R70" i="4"/>
  <c r="AS70" i="4" s="1"/>
  <c r="AU70" i="4"/>
  <c r="T420" i="4"/>
  <c r="T421" i="4"/>
  <c r="AR421" i="4" s="1"/>
  <c r="T422" i="4"/>
  <c r="AR422" i="4" s="1"/>
  <c r="S108" i="4"/>
  <c r="S109" i="4"/>
  <c r="T214" i="4"/>
  <c r="T199" i="4"/>
  <c r="AR199" i="4" s="1"/>
  <c r="T115" i="4"/>
  <c r="T119" i="4"/>
  <c r="T386" i="4"/>
  <c r="AR386" i="4" s="1"/>
  <c r="T259" i="4"/>
  <c r="AR259" i="4" s="1"/>
  <c r="T269" i="4"/>
  <c r="T159" i="4"/>
  <c r="T170" i="4"/>
  <c r="AR170" i="4" s="1"/>
  <c r="T209" i="4"/>
  <c r="T308" i="4"/>
  <c r="T260" i="4"/>
  <c r="T208" i="4"/>
  <c r="AR208" i="4" s="1"/>
  <c r="T53" i="4"/>
  <c r="AR53" i="4" s="1"/>
  <c r="T5" i="4"/>
  <c r="AR5" i="4" s="1"/>
  <c r="T281" i="4"/>
  <c r="T418" i="4"/>
  <c r="AR418" i="4" s="1"/>
  <c r="T366" i="4"/>
  <c r="T201" i="4"/>
  <c r="T254" i="4"/>
  <c r="T140" i="4"/>
  <c r="T207" i="4"/>
  <c r="T238" i="4"/>
  <c r="T51" i="4"/>
  <c r="AR51" i="4" s="1"/>
  <c r="T123" i="4"/>
  <c r="T256" i="4"/>
  <c r="T195" i="4"/>
  <c r="AR195" i="4" s="1"/>
  <c r="T10" i="4"/>
  <c r="AR10" i="4" s="1"/>
  <c r="T213" i="4"/>
  <c r="T294" i="4"/>
  <c r="T171" i="4"/>
  <c r="AR171" i="4" s="1"/>
  <c r="T309" i="4"/>
  <c r="T345" i="4"/>
  <c r="AR345" i="4" s="1"/>
  <c r="T273" i="4"/>
  <c r="T39" i="4"/>
  <c r="AR39" i="4" s="1"/>
  <c r="T253" i="4"/>
  <c r="AR253" i="4" s="1"/>
  <c r="T200" i="4"/>
  <c r="T235" i="4"/>
  <c r="AR235" i="4" s="1"/>
  <c r="T160" i="4"/>
  <c r="T379" i="4"/>
  <c r="T326" i="4"/>
  <c r="AR326" i="4" s="1"/>
  <c r="T363" i="4"/>
  <c r="T372" i="4"/>
  <c r="AR372" i="4" s="1"/>
  <c r="T339" i="4"/>
  <c r="AR339" i="4" s="1"/>
  <c r="T354" i="4"/>
  <c r="T351" i="4"/>
  <c r="T79" i="4"/>
  <c r="AR79" i="4" s="1"/>
  <c r="T112" i="4"/>
  <c r="T145" i="4"/>
  <c r="T225" i="4"/>
  <c r="T216" i="4"/>
  <c r="AR216" i="4" s="1"/>
  <c r="T236" i="4"/>
  <c r="AR236" i="4" s="1"/>
  <c r="T174" i="4"/>
  <c r="AR174" i="4" s="1"/>
  <c r="T44" i="4"/>
  <c r="AR44" i="4" s="1"/>
  <c r="T261" i="4"/>
  <c r="T151" i="4"/>
  <c r="T239" i="4"/>
  <c r="AR239" i="4" s="1"/>
  <c r="T303" i="4"/>
  <c r="T280" i="4"/>
  <c r="AR280" i="4" s="1"/>
  <c r="T181" i="4"/>
  <c r="AR181" i="4" s="1"/>
  <c r="T169" i="4"/>
  <c r="T148" i="4"/>
  <c r="AR148" i="4" s="1"/>
  <c r="T13" i="4"/>
  <c r="AR13" i="4" s="1"/>
  <c r="T230" i="4"/>
  <c r="AR230" i="4" s="1"/>
  <c r="T298" i="4"/>
  <c r="T258" i="4"/>
  <c r="AR258" i="4" s="1"/>
  <c r="T391" i="4"/>
  <c r="T11" i="4"/>
  <c r="T285" i="4"/>
  <c r="T33" i="4"/>
  <c r="AR33" i="4" s="1"/>
  <c r="T194" i="4"/>
  <c r="T205" i="4"/>
  <c r="AR205" i="4" s="1"/>
  <c r="T125" i="4"/>
  <c r="T176" i="4"/>
  <c r="AR176" i="4" s="1"/>
  <c r="T206" i="4"/>
  <c r="T215" i="4"/>
  <c r="AR215" i="4" s="1"/>
  <c r="T3" i="4"/>
  <c r="AR3" i="4" s="1"/>
  <c r="T2" i="4"/>
  <c r="U2" i="4" s="1"/>
  <c r="T278" i="4"/>
  <c r="AR278" i="4" s="1"/>
  <c r="T57" i="4"/>
  <c r="T111" i="4"/>
  <c r="T306" i="4"/>
  <c r="T177" i="4"/>
  <c r="T289" i="4"/>
  <c r="AR289" i="4" s="1"/>
  <c r="T329" i="4"/>
  <c r="T371" i="4"/>
  <c r="T323" i="4"/>
  <c r="T384" i="4"/>
  <c r="T375" i="4"/>
  <c r="AR375" i="4" s="1"/>
  <c r="T380" i="4"/>
  <c r="T382" i="4"/>
  <c r="T82" i="4"/>
  <c r="AR82" i="4" s="1"/>
  <c r="T46" i="4"/>
  <c r="AR46" i="4" s="1"/>
  <c r="T295" i="4"/>
  <c r="T129" i="4"/>
  <c r="AR129" i="4" s="1"/>
  <c r="T246" i="4"/>
  <c r="T87" i="4"/>
  <c r="T387" i="4"/>
  <c r="T192" i="4"/>
  <c r="AR192" i="4" s="1"/>
  <c r="T226" i="4"/>
  <c r="T24" i="4"/>
  <c r="AR24" i="4" s="1"/>
  <c r="T336" i="4"/>
  <c r="T190" i="4"/>
  <c r="AR190" i="4" s="1"/>
  <c r="T150" i="4"/>
  <c r="AR150" i="4" s="1"/>
  <c r="T183" i="4"/>
  <c r="T196" i="4"/>
  <c r="T284" i="4"/>
  <c r="AR284" i="4" s="1"/>
  <c r="T234" i="4"/>
  <c r="AR234" i="4" s="1"/>
  <c r="T232" i="4"/>
  <c r="AR232" i="4" s="1"/>
  <c r="T263" i="4"/>
  <c r="T203" i="4"/>
  <c r="AR203" i="4" s="1"/>
  <c r="T45" i="4"/>
  <c r="T240" i="4"/>
  <c r="AR240" i="4" s="1"/>
  <c r="T26" i="4"/>
  <c r="T197" i="4"/>
  <c r="AR197" i="4" s="1"/>
  <c r="T9" i="4"/>
  <c r="AR9" i="4" s="1"/>
  <c r="T324" i="4"/>
  <c r="AR324" i="4" s="1"/>
  <c r="T178" i="4"/>
  <c r="AR178" i="4" s="1"/>
  <c r="T40" i="4"/>
  <c r="T266" i="4"/>
  <c r="T131" i="4"/>
  <c r="AR131" i="4" s="1"/>
  <c r="T276" i="4"/>
  <c r="AR276" i="4" s="1"/>
  <c r="T37" i="4"/>
  <c r="AR37" i="4" s="1"/>
  <c r="T217" i="4"/>
  <c r="AR217" i="4" s="1"/>
  <c r="T242" i="4"/>
  <c r="T6" i="4"/>
  <c r="AR6" i="4" s="1"/>
  <c r="T202" i="4"/>
  <c r="T405" i="4"/>
  <c r="T86" i="4"/>
  <c r="T353" i="4"/>
  <c r="T325" i="4"/>
  <c r="T333" i="4"/>
  <c r="AR333" i="4" s="1"/>
  <c r="T343" i="4"/>
  <c r="T377" i="4"/>
  <c r="AR377" i="4" s="1"/>
  <c r="T344" i="4"/>
  <c r="AR344" i="4" s="1"/>
  <c r="T327" i="4"/>
  <c r="T62" i="4"/>
  <c r="T316" i="4"/>
  <c r="T279" i="4"/>
  <c r="AR279" i="4" s="1"/>
  <c r="T250" i="4"/>
  <c r="AR250" i="4" s="1"/>
  <c r="T193" i="4"/>
  <c r="AR193" i="4" s="1"/>
  <c r="T341" i="4"/>
  <c r="AR341" i="4" s="1"/>
  <c r="T54" i="4"/>
  <c r="AR54" i="4" s="1"/>
  <c r="T73" i="4"/>
  <c r="AR73" i="4" s="1"/>
  <c r="T56" i="4"/>
  <c r="T228" i="4"/>
  <c r="AR228" i="4" s="1"/>
  <c r="T149" i="4"/>
  <c r="AR149" i="4" s="1"/>
  <c r="T243" i="4"/>
  <c r="AR243" i="4" s="1"/>
  <c r="T221" i="4"/>
  <c r="AR221" i="4" s="1"/>
  <c r="T292" i="4"/>
  <c r="AR292" i="4" s="1"/>
  <c r="T417" i="4"/>
  <c r="AR417" i="4" s="1"/>
  <c r="T224" i="4"/>
  <c r="T416" i="4"/>
  <c r="AR416" i="4" s="1"/>
  <c r="T251" i="4"/>
  <c r="T117" i="4"/>
  <c r="AR117" i="4" s="1"/>
  <c r="T42" i="4"/>
  <c r="AR42" i="4" s="1"/>
  <c r="T34" i="4"/>
  <c r="T245" i="4"/>
  <c r="T167" i="4"/>
  <c r="T290" i="4"/>
  <c r="AR290" i="4" s="1"/>
  <c r="T288" i="4"/>
  <c r="T29" i="4"/>
  <c r="T182" i="4"/>
  <c r="T28" i="4"/>
  <c r="AR28" i="4" s="1"/>
  <c r="T302" i="4"/>
  <c r="T58" i="4"/>
  <c r="T132" i="4"/>
  <c r="AR132" i="4" s="1"/>
  <c r="T179" i="4"/>
  <c r="AR179" i="4" s="1"/>
  <c r="T304" i="4"/>
  <c r="T368" i="4"/>
  <c r="AR368" i="4" s="1"/>
  <c r="T307" i="4"/>
  <c r="T229" i="4"/>
  <c r="AR229" i="4" s="1"/>
  <c r="T32" i="4"/>
  <c r="AR32" i="4" s="1"/>
  <c r="T161" i="4"/>
  <c r="AR161" i="4" s="1"/>
  <c r="T314" i="4"/>
  <c r="AR314" i="4" s="1"/>
  <c r="T388" i="4"/>
  <c r="T356" i="4"/>
  <c r="T340" i="4"/>
  <c r="AR340" i="4" s="1"/>
  <c r="T348" i="4"/>
  <c r="T36" i="4"/>
  <c r="AR36" i="4" s="1"/>
  <c r="T231" i="4"/>
  <c r="AR231" i="4" s="1"/>
  <c r="T14" i="4"/>
  <c r="AR14" i="4" s="1"/>
  <c r="T12" i="4"/>
  <c r="T153" i="4"/>
  <c r="AR153" i="4" s="1"/>
  <c r="T262" i="4"/>
  <c r="T49" i="4"/>
  <c r="T270" i="4"/>
  <c r="T394" i="4"/>
  <c r="AR394" i="4" s="1"/>
  <c r="T331" i="4"/>
  <c r="AR331" i="4" s="1"/>
  <c r="T347" i="4"/>
  <c r="AR347" i="4" s="1"/>
  <c r="T38" i="4"/>
  <c r="AR38" i="4" s="1"/>
  <c r="T113" i="4"/>
  <c r="T291" i="4"/>
  <c r="T310" i="4"/>
  <c r="AR310" i="4" s="1"/>
  <c r="T296" i="4"/>
  <c r="AR296" i="4" s="1"/>
  <c r="T164" i="4"/>
  <c r="T211" i="4"/>
  <c r="AR211" i="4" s="1"/>
  <c r="T130" i="4"/>
  <c r="AR130" i="4" s="1"/>
  <c r="T158" i="4"/>
  <c r="AR158" i="4" s="1"/>
  <c r="T141" i="4"/>
  <c r="AR141" i="4" s="1"/>
  <c r="T299" i="4"/>
  <c r="AR299" i="4" s="1"/>
  <c r="T30" i="4"/>
  <c r="AR30" i="4" s="1"/>
  <c r="T146" i="4"/>
  <c r="T407" i="4"/>
  <c r="T311" i="4"/>
  <c r="AR311" i="4" s="1"/>
  <c r="T60" i="4"/>
  <c r="AR60" i="4" s="1"/>
  <c r="T128" i="4"/>
  <c r="T16" i="4"/>
  <c r="AR16" i="4" s="1"/>
  <c r="T301" i="4"/>
  <c r="T271" i="4"/>
  <c r="AR271" i="4" s="1"/>
  <c r="T219" i="4"/>
  <c r="T173" i="4"/>
  <c r="AR173" i="4" s="1"/>
  <c r="T257" i="4"/>
  <c r="T122" i="4"/>
  <c r="T114" i="4"/>
  <c r="AR114" i="4" s="1"/>
  <c r="T50" i="4"/>
  <c r="T25" i="4"/>
  <c r="AR25" i="4" s="1"/>
  <c r="T227" i="4"/>
  <c r="T399" i="4"/>
  <c r="T385" i="4"/>
  <c r="T189" i="4"/>
  <c r="AR189" i="4" s="1"/>
  <c r="T297" i="4"/>
  <c r="AR297" i="4" s="1"/>
  <c r="T8" i="4"/>
  <c r="AR8" i="4" s="1"/>
  <c r="T187" i="4"/>
  <c r="AR187" i="4" s="1"/>
  <c r="T282" i="4"/>
  <c r="AR282" i="4" s="1"/>
  <c r="T85" i="4"/>
  <c r="AR85" i="4" s="1"/>
  <c r="T335" i="4"/>
  <c r="AR335" i="4" s="1"/>
  <c r="T328" i="4"/>
  <c r="AR328" i="4" s="1"/>
  <c r="T383" i="4"/>
  <c r="AR383" i="4" s="1"/>
  <c r="T392" i="4"/>
  <c r="T349" i="4"/>
  <c r="T346" i="4"/>
  <c r="AR346" i="4" s="1"/>
  <c r="T265" i="4"/>
  <c r="AR265" i="4" s="1"/>
  <c r="T155" i="4"/>
  <c r="AR155" i="4" s="1"/>
  <c r="T186" i="4"/>
  <c r="T110" i="4"/>
  <c r="AR110" i="4" s="1"/>
  <c r="T249" i="4"/>
  <c r="AR249" i="4" s="1"/>
  <c r="T175" i="4"/>
  <c r="T139" i="4"/>
  <c r="AR139" i="4" s="1"/>
  <c r="T157" i="4"/>
  <c r="AR157" i="4" s="1"/>
  <c r="T370" i="4"/>
  <c r="AR370" i="4" s="1"/>
  <c r="T81" i="4"/>
  <c r="AR81" i="4" s="1"/>
  <c r="T15" i="4"/>
  <c r="AR15" i="4" s="1"/>
  <c r="T305" i="4"/>
  <c r="AR305" i="4" s="1"/>
  <c r="T31" i="4"/>
  <c r="AR31" i="4" s="1"/>
  <c r="T241" i="4"/>
  <c r="T152" i="4"/>
  <c r="AR152" i="4" s="1"/>
  <c r="T154" i="4"/>
  <c r="AR154" i="4" s="1"/>
  <c r="T7" i="4"/>
  <c r="T248" i="4"/>
  <c r="AR248" i="4" s="1"/>
  <c r="T143" i="4"/>
  <c r="AR143" i="4" s="1"/>
  <c r="T156" i="4"/>
  <c r="AR156" i="4" s="1"/>
  <c r="T300" i="4"/>
  <c r="T127" i="4"/>
  <c r="AR127" i="4" s="1"/>
  <c r="T267" i="4"/>
  <c r="AR267" i="4" s="1"/>
  <c r="T43" i="4"/>
  <c r="AR43" i="4" s="1"/>
  <c r="T118" i="4"/>
  <c r="AR118" i="4" s="1"/>
  <c r="T274" i="4"/>
  <c r="AR274" i="4" s="1"/>
  <c r="T124" i="4"/>
  <c r="T144" i="4"/>
  <c r="T116" i="4"/>
  <c r="T52" i="4"/>
  <c r="T220" i="4"/>
  <c r="AR220" i="4" s="1"/>
  <c r="T223" i="4"/>
  <c r="AR223" i="4" s="1"/>
  <c r="T247" i="4"/>
  <c r="T41" i="4"/>
  <c r="T222" i="4"/>
  <c r="T120" i="4"/>
  <c r="AR120" i="4" s="1"/>
  <c r="T315" i="4"/>
  <c r="T233" i="4"/>
  <c r="T277" i="4"/>
  <c r="T255" i="4"/>
  <c r="AR255" i="4" s="1"/>
  <c r="T364" i="4"/>
  <c r="T286" i="4"/>
  <c r="AR286" i="4" s="1"/>
  <c r="T403" i="4"/>
  <c r="T210" i="4"/>
  <c r="AR210" i="4" s="1"/>
  <c r="T237" i="4"/>
  <c r="T275" i="4"/>
  <c r="AR275" i="4" s="1"/>
  <c r="T121" i="4"/>
  <c r="T163" i="4"/>
  <c r="AR163" i="4" s="1"/>
  <c r="T376" i="4"/>
  <c r="AR376" i="4" s="1"/>
  <c r="T337" i="4"/>
  <c r="AR337" i="4" s="1"/>
  <c r="T381" i="4"/>
  <c r="AR381" i="4" s="1"/>
  <c r="T352" i="4"/>
  <c r="AR352" i="4" s="1"/>
  <c r="T334" i="4"/>
  <c r="T369" i="4"/>
  <c r="T393" i="4"/>
  <c r="T67" i="4"/>
  <c r="T4" i="4"/>
  <c r="AR4" i="4" s="1"/>
  <c r="T191" i="4"/>
  <c r="T17" i="4"/>
  <c r="T48" i="4"/>
  <c r="AR48" i="4" s="1"/>
  <c r="T332" i="4"/>
  <c r="T408" i="4"/>
  <c r="AR408" i="4" s="1"/>
  <c r="T76" i="4"/>
  <c r="T272" i="4"/>
  <c r="T168" i="4"/>
  <c r="AR168" i="4" s="1"/>
  <c r="T126" i="4"/>
  <c r="T185" i="4"/>
  <c r="AR185" i="4" s="1"/>
  <c r="T180" i="4"/>
  <c r="T283" i="4"/>
  <c r="AR283" i="4" s="1"/>
  <c r="T264" i="4"/>
  <c r="AR264" i="4" s="1"/>
  <c r="T365" i="4"/>
  <c r="T317" i="4"/>
  <c r="T252" i="4"/>
  <c r="AR252" i="4" s="1"/>
  <c r="T61" i="4"/>
  <c r="T204" i="4"/>
  <c r="T268" i="4"/>
  <c r="AR268" i="4" s="1"/>
  <c r="T313" i="4"/>
  <c r="T55" i="4"/>
  <c r="AR55" i="4" s="1"/>
  <c r="T293" i="4"/>
  <c r="T147" i="4"/>
  <c r="T166" i="4"/>
  <c r="AR166" i="4" s="1"/>
  <c r="T350" i="4"/>
  <c r="AR350" i="4" s="1"/>
  <c r="T244" i="4"/>
  <c r="T59" i="4"/>
  <c r="AR59" i="4" s="1"/>
  <c r="T198" i="4"/>
  <c r="AR198" i="4" s="1"/>
  <c r="T184" i="4"/>
  <c r="T397" i="4"/>
  <c r="AR397" i="4" s="1"/>
  <c r="T35" i="4"/>
  <c r="AR35" i="4" s="1"/>
  <c r="T27" i="4"/>
  <c r="AR27" i="4" s="1"/>
  <c r="T172" i="4"/>
  <c r="T367" i="4"/>
  <c r="AR367" i="4" s="1"/>
  <c r="T165" i="4"/>
  <c r="AR165" i="4" s="1"/>
  <c r="T312" i="4"/>
  <c r="AR312" i="4" s="1"/>
  <c r="T188" i="4"/>
  <c r="T47" i="4"/>
  <c r="T142" i="4"/>
  <c r="AR142" i="4" s="1"/>
  <c r="T212" i="4"/>
  <c r="AR212" i="4" s="1"/>
  <c r="T287" i="4"/>
  <c r="AR287" i="4" s="1"/>
  <c r="T162" i="4"/>
  <c r="T338" i="4"/>
  <c r="T342" i="4"/>
  <c r="T355" i="4"/>
  <c r="AR355" i="4" s="1"/>
  <c r="T389" i="4"/>
  <c r="AR389" i="4" s="1"/>
  <c r="T330" i="4"/>
  <c r="AR330" i="4" s="1"/>
  <c r="T390" i="4"/>
  <c r="T378" i="4"/>
  <c r="AR378" i="4" s="1"/>
  <c r="T80" i="4"/>
  <c r="S94" i="4"/>
  <c r="Y94" i="4"/>
  <c r="X94" i="4" s="1"/>
  <c r="AC94" i="4"/>
  <c r="AB94" i="4" s="1"/>
  <c r="AC89" i="4"/>
  <c r="AB89" i="4" s="1"/>
  <c r="Y91" i="4"/>
  <c r="X91" i="4" s="1"/>
  <c r="AC91" i="4"/>
  <c r="AB91" i="4" s="1"/>
  <c r="S91" i="4"/>
  <c r="Y89" i="4"/>
  <c r="X89" i="4" s="1"/>
  <c r="S89" i="4"/>
  <c r="S103" i="4"/>
  <c r="Y103" i="4"/>
  <c r="X103" i="4" s="1"/>
  <c r="AC103" i="4"/>
  <c r="AB103" i="4" s="1"/>
  <c r="S105" i="4"/>
  <c r="Y105" i="4"/>
  <c r="X105" i="4" s="1"/>
  <c r="AC105" i="4"/>
  <c r="AB105" i="4" s="1"/>
  <c r="S83" i="4"/>
  <c r="Y83" i="4"/>
  <c r="X83" i="4" s="1"/>
  <c r="AC83" i="4"/>
  <c r="AB83" i="4" s="1"/>
  <c r="S97" i="4"/>
  <c r="Y97" i="4"/>
  <c r="X97" i="4" s="1"/>
  <c r="AC97" i="4"/>
  <c r="AB97" i="4" s="1"/>
  <c r="Y95" i="4"/>
  <c r="X95" i="4" s="1"/>
  <c r="S95" i="4"/>
  <c r="AC95" i="4"/>
  <c r="AB95" i="4" s="1"/>
  <c r="S102" i="4"/>
  <c r="Y102" i="4"/>
  <c r="X102" i="4" s="1"/>
  <c r="AC102" i="4"/>
  <c r="AB102" i="4" s="1"/>
  <c r="S96" i="4"/>
  <c r="Y96" i="4"/>
  <c r="X96" i="4" s="1"/>
  <c r="AC96" i="4"/>
  <c r="AB96" i="4" s="1"/>
  <c r="S88" i="4"/>
  <c r="AC88" i="4"/>
  <c r="AB88" i="4" s="1"/>
  <c r="Y88" i="4"/>
  <c r="X88" i="4" s="1"/>
  <c r="S72" i="4"/>
  <c r="Y72" i="4"/>
  <c r="X72" i="4" s="1"/>
  <c r="AC72" i="4"/>
  <c r="AB72" i="4" s="1"/>
  <c r="Y98" i="4"/>
  <c r="X98" i="4" s="1"/>
  <c r="S98" i="4"/>
  <c r="AC98" i="4"/>
  <c r="AB98" i="4" s="1"/>
  <c r="AC93" i="4"/>
  <c r="AB93" i="4" s="1"/>
  <c r="S92" i="4"/>
  <c r="Y92" i="4"/>
  <c r="X92" i="4" s="1"/>
  <c r="AC92" i="4"/>
  <c r="AB92" i="4" s="1"/>
  <c r="Y93" i="4"/>
  <c r="X93" i="4" s="1"/>
  <c r="S93" i="4"/>
  <c r="S104" i="4"/>
  <c r="Y104" i="4"/>
  <c r="X104" i="4" s="1"/>
  <c r="AC104" i="4"/>
  <c r="AB104" i="4" s="1"/>
  <c r="AC100" i="4"/>
  <c r="AB100" i="4" s="1"/>
  <c r="Y100" i="4"/>
  <c r="X100" i="4" s="1"/>
  <c r="S100" i="4"/>
  <c r="Y106" i="4"/>
  <c r="X106" i="4" s="1"/>
  <c r="S106" i="4"/>
  <c r="AC106" i="4"/>
  <c r="AB106" i="4" s="1"/>
  <c r="S99" i="4"/>
  <c r="Y99" i="4"/>
  <c r="X99" i="4" s="1"/>
  <c r="AC99" i="4"/>
  <c r="AB99" i="4" s="1"/>
  <c r="Y101" i="4"/>
  <c r="X101" i="4" s="1"/>
  <c r="AC101" i="4"/>
  <c r="AB101" i="4" s="1"/>
  <c r="S101" i="4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44" i="4"/>
  <c r="U42" i="4"/>
  <c r="U36" i="4"/>
  <c r="U243" i="4"/>
  <c r="U28" i="4"/>
  <c r="U305" i="4"/>
  <c r="U410" i="4"/>
  <c r="U217" i="4"/>
  <c r="U400" i="4"/>
  <c r="U406" i="4"/>
  <c r="U21" i="4"/>
  <c r="U133" i="4"/>
  <c r="U229" i="4"/>
  <c r="U361" i="4"/>
  <c r="U358" i="4"/>
  <c r="U360" i="4"/>
  <c r="U333" i="4"/>
  <c r="U134" i="4"/>
  <c r="U19" i="4"/>
  <c r="U23" i="4"/>
  <c r="U398" i="4"/>
  <c r="U404" i="4"/>
  <c r="U414" i="4"/>
  <c r="U413" i="4"/>
  <c r="U412" i="4"/>
  <c r="U411" i="4"/>
  <c r="U250" i="4"/>
  <c r="U18" i="4"/>
  <c r="U409" i="4"/>
  <c r="U394" i="4"/>
  <c r="U357" i="4"/>
  <c r="U335" i="4"/>
  <c r="U234" i="4"/>
  <c r="U218" i="4"/>
  <c r="U9" i="4"/>
  <c r="U235" i="4"/>
  <c r="U395" i="4"/>
  <c r="U401" i="4"/>
  <c r="U396" i="4"/>
  <c r="U402" i="4"/>
  <c r="U22" i="4"/>
  <c r="U20" i="4"/>
  <c r="U319" i="4"/>
  <c r="U359" i="4"/>
  <c r="U362" i="4"/>
  <c r="U90" i="4"/>
  <c r="AV407" i="4"/>
  <c r="AV336" i="4"/>
  <c r="AV115" i="4"/>
  <c r="AV244" i="4"/>
  <c r="AV324" i="4"/>
  <c r="AV78" i="4"/>
  <c r="AV332" i="4"/>
  <c r="AV160" i="4"/>
  <c r="AV2" i="4"/>
  <c r="AV87" i="4"/>
  <c r="AV90" i="4"/>
  <c r="AV66" i="4"/>
  <c r="AV289" i="4"/>
  <c r="AV251" i="4"/>
  <c r="AV129" i="4"/>
  <c r="AV137" i="4"/>
  <c r="AV408" i="4"/>
  <c r="AV138" i="4"/>
  <c r="AV70" i="4"/>
  <c r="AV162" i="4"/>
  <c r="AV98" i="4"/>
  <c r="AV205" i="4"/>
  <c r="AV391" i="4"/>
  <c r="AV284" i="4"/>
  <c r="AV239" i="4"/>
  <c r="AV117" i="4"/>
  <c r="AV348" i="4"/>
  <c r="AV362" i="4"/>
  <c r="AV359" i="4"/>
  <c r="AV326" i="4"/>
  <c r="AV296" i="4"/>
  <c r="AV376" i="4"/>
  <c r="AV363" i="4"/>
  <c r="AV345" i="4"/>
  <c r="AV195" i="4"/>
  <c r="AV207" i="4"/>
  <c r="AV186" i="4"/>
  <c r="AV260" i="4"/>
  <c r="AV178" i="4"/>
  <c r="AV149" i="4"/>
  <c r="AV282" i="4"/>
  <c r="AV312" i="4"/>
  <c r="AV374" i="4"/>
  <c r="AV350" i="4"/>
  <c r="AV148" i="4"/>
  <c r="AV188" i="4"/>
  <c r="AV15" i="4"/>
  <c r="AV314" i="4"/>
  <c r="AV403" i="4"/>
  <c r="AV397" i="4"/>
  <c r="AV223" i="4"/>
  <c r="AV93" i="4"/>
  <c r="AV155" i="4"/>
  <c r="AV405" i="4"/>
  <c r="AV399" i="4"/>
  <c r="AV319" i="4"/>
  <c r="AV341" i="4"/>
  <c r="AV20" i="4"/>
  <c r="AV127" i="4"/>
  <c r="AV22" i="4"/>
  <c r="AV337" i="4"/>
  <c r="AV193" i="4"/>
  <c r="AV99" i="4"/>
  <c r="AV257" i="4"/>
  <c r="AV344" i="4"/>
  <c r="AV313" i="4"/>
  <c r="AV62" i="4"/>
  <c r="AV377" i="4"/>
  <c r="AV402" i="4"/>
  <c r="AV396" i="4"/>
  <c r="AV304" i="4"/>
  <c r="AV323" i="4"/>
  <c r="AV16" i="4"/>
  <c r="AV379" i="4"/>
  <c r="AV401" i="4"/>
  <c r="AV395" i="4"/>
  <c r="AV236" i="4"/>
  <c r="AV177" i="4"/>
  <c r="AV276" i="4"/>
  <c r="AV182" i="4"/>
  <c r="AV245" i="4"/>
  <c r="AV124" i="4"/>
  <c r="AV130" i="4"/>
  <c r="AV125" i="4"/>
  <c r="AV347" i="4"/>
  <c r="AV235" i="4"/>
  <c r="AV139" i="4"/>
  <c r="AV9" i="4"/>
  <c r="AV331" i="4"/>
  <c r="AV146" i="4"/>
  <c r="AV113" i="4"/>
  <c r="AV210" i="4"/>
  <c r="AV159" i="4"/>
  <c r="AV94" i="4"/>
  <c r="AV384" i="4"/>
  <c r="AV80" i="4"/>
  <c r="AV355" i="4"/>
  <c r="AV247" i="4"/>
  <c r="AV185" i="4"/>
  <c r="AV287" i="4"/>
  <c r="AV3" i="4"/>
  <c r="AV102" i="4"/>
  <c r="AV203" i="4"/>
  <c r="AV369" i="4"/>
  <c r="AV24" i="4"/>
  <c r="AV218" i="4"/>
  <c r="AV7" i="4"/>
  <c r="AV163" i="4"/>
  <c r="AV309" i="4"/>
  <c r="AV343" i="4"/>
  <c r="AV17" i="4"/>
  <c r="AV107" i="4"/>
  <c r="AV295" i="4"/>
  <c r="AV234" i="4"/>
  <c r="AV310" i="4"/>
  <c r="AV187" i="4"/>
  <c r="AV165" i="4"/>
  <c r="AV194" i="4"/>
  <c r="AV258" i="4"/>
  <c r="AV196" i="4"/>
  <c r="AV335" i="4"/>
  <c r="AV4" i="4"/>
  <c r="AV380" i="4"/>
  <c r="AV161" i="4"/>
  <c r="AV286" i="4"/>
  <c r="AV256" i="4"/>
  <c r="AV140" i="4"/>
  <c r="AV74" i="4"/>
  <c r="AV76" i="4"/>
  <c r="AV10" i="4"/>
  <c r="AV228" i="4"/>
  <c r="AV202" i="4"/>
  <c r="AV227" i="4"/>
  <c r="AV375" i="4"/>
  <c r="AV372" i="4"/>
  <c r="AV322" i="4"/>
  <c r="AV357" i="4"/>
  <c r="AV385" i="4"/>
  <c r="AV226" i="4"/>
  <c r="AV101" i="4"/>
  <c r="AV394" i="4"/>
  <c r="AV184" i="4"/>
  <c r="AV166" i="4"/>
  <c r="AV199" i="4"/>
  <c r="AV151" i="4"/>
  <c r="AV191" i="4"/>
  <c r="AV81" i="4"/>
  <c r="AV320" i="4"/>
  <c r="AV179" i="4"/>
  <c r="AV120" i="4"/>
  <c r="AV220" i="4"/>
  <c r="AV95" i="4"/>
  <c r="AV327" i="4"/>
  <c r="AV174" i="4"/>
  <c r="AV88" i="4"/>
  <c r="AV157" i="4"/>
  <c r="AV354" i="4"/>
  <c r="AV173" i="4"/>
  <c r="AV339" i="4"/>
  <c r="AV169" i="4"/>
  <c r="AV308" i="4"/>
  <c r="AV208" i="4"/>
  <c r="AV389" i="4"/>
  <c r="AV306" i="4"/>
  <c r="AV131" i="4"/>
  <c r="AV68" i="4"/>
  <c r="AV409" i="4"/>
  <c r="AV281" i="4"/>
  <c r="AV351" i="4"/>
  <c r="AV393" i="4"/>
  <c r="AV214" i="4"/>
  <c r="AV103" i="4"/>
  <c r="AV175" i="4"/>
  <c r="AV29" i="4"/>
  <c r="AV18" i="4"/>
  <c r="AV268" i="4"/>
  <c r="AV365" i="4"/>
  <c r="AV109" i="4"/>
  <c r="AV216" i="4"/>
  <c r="AV200" i="4"/>
  <c r="AV215" i="4"/>
  <c r="AV197" i="4"/>
  <c r="AV388" i="4"/>
  <c r="AV91" i="4"/>
  <c r="AV300" i="4"/>
  <c r="AV108" i="4"/>
  <c r="AV269" i="4"/>
  <c r="AV212" i="4"/>
  <c r="AV171" i="4"/>
  <c r="AV250" i="4"/>
  <c r="AV69" i="4"/>
  <c r="AV274" i="4"/>
  <c r="AV211" i="4"/>
  <c r="AV64" i="4"/>
  <c r="AV126" i="4"/>
  <c r="AV121" i="4"/>
  <c r="AV85" i="4"/>
  <c r="AV106" i="4"/>
  <c r="AV128" i="4"/>
  <c r="AV71" i="4"/>
  <c r="AV292" i="4"/>
  <c r="AV79" i="4"/>
  <c r="AV154" i="4"/>
  <c r="AV8" i="4"/>
  <c r="AV97" i="4"/>
  <c r="AV411" i="4"/>
  <c r="AV412" i="4"/>
  <c r="AV30" i="4"/>
  <c r="AV413" i="4"/>
  <c r="AV35" i="4"/>
  <c r="AV31" i="4"/>
  <c r="AV32" i="4"/>
  <c r="AV414" i="4"/>
  <c r="AV33" i="4"/>
  <c r="AV34" i="4"/>
  <c r="AV6" i="4"/>
  <c r="AV367" i="4"/>
  <c r="AV404" i="4"/>
  <c r="AV398" i="4"/>
  <c r="AV183" i="4"/>
  <c r="AV231" i="4"/>
  <c r="AV301" i="4"/>
  <c r="AV192" i="4"/>
  <c r="AV382" i="4"/>
  <c r="AV364" i="4"/>
  <c r="AV123" i="4"/>
  <c r="AV23" i="4"/>
  <c r="AV246" i="4"/>
  <c r="AV373" i="4"/>
  <c r="AV13" i="4"/>
  <c r="AV265" i="4"/>
  <c r="AV381" i="4"/>
  <c r="AV25" i="4"/>
  <c r="AV19" i="4"/>
  <c r="AV263" i="4"/>
  <c r="AV181" i="4"/>
  <c r="AV338" i="4"/>
  <c r="AV368" i="4"/>
  <c r="AV86" i="4"/>
  <c r="AV134" i="4"/>
  <c r="AV136" i="4"/>
  <c r="AV390" i="4"/>
  <c r="AV330" i="4"/>
  <c r="AV5" i="4"/>
  <c r="AV261" i="4"/>
  <c r="AV252" i="4"/>
  <c r="AV352" i="4"/>
  <c r="AV270" i="4"/>
  <c r="AV132" i="4"/>
  <c r="AV198" i="4"/>
  <c r="AV153" i="4"/>
  <c r="AV204" i="4"/>
  <c r="AV209" i="4"/>
  <c r="AV233" i="4"/>
  <c r="AV225" i="4"/>
  <c r="AV266" i="4"/>
  <c r="AV222" i="4"/>
  <c r="AV333" i="4"/>
  <c r="AV118" i="4"/>
  <c r="AV264" i="4"/>
  <c r="AV100" i="4"/>
  <c r="AV259" i="4"/>
  <c r="AV253" i="4"/>
  <c r="AV329" i="4"/>
  <c r="AV219" i="4"/>
  <c r="AV82" i="4"/>
  <c r="AV299" i="4"/>
  <c r="AV156" i="4"/>
  <c r="AV366" i="4"/>
  <c r="AV349" i="4"/>
  <c r="AV142" i="4"/>
  <c r="AV249" i="4"/>
  <c r="AV288" i="4"/>
  <c r="AV298" i="4"/>
  <c r="AV224" i="4"/>
  <c r="AV105" i="4"/>
  <c r="AV360" i="4"/>
  <c r="AV77" i="4"/>
  <c r="AV275" i="4"/>
  <c r="AV206" i="4"/>
  <c r="AV26" i="4"/>
  <c r="AV72" i="4"/>
  <c r="AV150" i="4"/>
  <c r="AV358" i="4"/>
  <c r="AV167" i="4"/>
  <c r="AV168" i="4"/>
  <c r="AV297" i="4"/>
  <c r="AV294" i="4"/>
  <c r="AV361" i="4"/>
  <c r="AV254" i="4"/>
  <c r="AV14" i="4"/>
  <c r="AV241" i="4"/>
  <c r="AV267" i="4"/>
  <c r="AV152" i="4"/>
  <c r="AV229" i="4"/>
  <c r="AV172" i="4"/>
  <c r="AV262" i="4"/>
  <c r="AV147" i="4"/>
  <c r="AV280" i="4"/>
  <c r="AV221" i="4"/>
  <c r="AV180" i="4"/>
  <c r="AV291" i="4"/>
  <c r="AV242" i="4"/>
  <c r="AV255" i="4"/>
  <c r="AV285" i="4"/>
  <c r="AV92" i="4"/>
  <c r="AV334" i="4"/>
  <c r="AV133" i="4"/>
  <c r="AV122" i="4"/>
  <c r="AV32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325" i="4"/>
  <c r="AV232" i="4"/>
  <c r="AV141" i="4"/>
  <c r="AV371" i="4"/>
  <c r="AV248" i="4"/>
  <c r="AV21" i="4"/>
  <c r="AV237" i="4"/>
  <c r="AV406" i="4"/>
  <c r="AV400" i="4"/>
  <c r="AV12" i="4"/>
  <c r="AV170" i="4"/>
  <c r="AV158" i="4"/>
  <c r="AV73" i="4"/>
  <c r="AV189" i="4"/>
  <c r="AV176" i="4"/>
  <c r="AV135" i="4"/>
  <c r="AV230" i="4"/>
  <c r="AV89" i="4"/>
  <c r="AV283" i="4"/>
  <c r="AV84" i="4"/>
  <c r="AV383" i="4"/>
  <c r="AV387" i="4"/>
  <c r="AV63" i="4"/>
  <c r="AV271" i="4"/>
  <c r="AV201" i="4"/>
  <c r="AV190" i="4"/>
  <c r="AV143" i="4"/>
  <c r="AV144" i="4"/>
  <c r="AV145" i="4"/>
  <c r="AV307" i="4"/>
  <c r="AV213" i="4"/>
  <c r="AV290" i="4"/>
  <c r="AV293" i="4"/>
  <c r="AV67" i="4"/>
  <c r="AV318" i="4"/>
  <c r="AV96" i="4"/>
  <c r="AV217" i="4"/>
  <c r="AV346" i="4"/>
  <c r="AV410" i="4"/>
  <c r="AV116" i="4"/>
  <c r="AV370" i="4"/>
  <c r="AV353" i="4"/>
  <c r="AV386" i="4"/>
  <c r="AV119" i="4"/>
  <c r="AV27" i="4"/>
  <c r="AV240" i="4"/>
  <c r="AV392" i="4"/>
  <c r="AV303" i="4"/>
  <c r="AV340" i="4"/>
  <c r="AV305" i="4"/>
  <c r="AV356" i="4"/>
  <c r="AV278" i="4"/>
  <c r="AV277" i="4"/>
  <c r="AV279" i="4"/>
  <c r="AV83" i="4"/>
  <c r="AV65" i="4"/>
  <c r="AV164" i="4"/>
  <c r="AV28" i="4"/>
  <c r="AV272" i="4"/>
  <c r="AV75" i="4"/>
  <c r="AV114" i="4"/>
  <c r="AV11" i="4"/>
  <c r="AV311" i="4"/>
  <c r="AV378" i="4"/>
  <c r="AV243" i="4"/>
  <c r="AV321" i="4"/>
  <c r="AV342" i="4"/>
  <c r="AV273" i="4"/>
  <c r="AV302" i="4"/>
  <c r="AV238" i="4"/>
  <c r="AV315" i="4"/>
  <c r="AV316" i="4"/>
  <c r="AV317" i="4"/>
  <c r="AV111" i="4"/>
  <c r="AV112" i="4"/>
  <c r="AV110" i="4"/>
  <c r="AV416" i="4"/>
  <c r="AV417" i="4"/>
  <c r="AV418" i="4"/>
  <c r="AV420" i="4"/>
  <c r="AV421" i="4"/>
  <c r="AV422" i="4"/>
  <c r="AV104" i="4"/>
  <c r="H3" i="7"/>
  <c r="U296" i="4" l="1"/>
  <c r="T74" i="4"/>
  <c r="U74" i="4" s="1"/>
  <c r="U248" i="4"/>
  <c r="U310" i="4"/>
  <c r="U30" i="4"/>
  <c r="U155" i="4"/>
  <c r="U81" i="4"/>
  <c r="T68" i="4"/>
  <c r="AR68" i="4" s="1"/>
  <c r="T75" i="4"/>
  <c r="T66" i="4"/>
  <c r="AR66" i="4" s="1"/>
  <c r="U3" i="4"/>
  <c r="U46" i="4"/>
  <c r="U311" i="4"/>
  <c r="U211" i="4"/>
  <c r="U231" i="4"/>
  <c r="U337" i="4"/>
  <c r="U274" i="4"/>
  <c r="U286" i="4"/>
  <c r="R104" i="4"/>
  <c r="AS104" i="4" s="1"/>
  <c r="AU104" i="4"/>
  <c r="R98" i="4"/>
  <c r="AS98" i="4" s="1"/>
  <c r="AU98" i="4"/>
  <c r="U364" i="4"/>
  <c r="AR364" i="4"/>
  <c r="U247" i="4"/>
  <c r="AR247" i="4"/>
  <c r="U301" i="4"/>
  <c r="AR301" i="4"/>
  <c r="U26" i="4"/>
  <c r="AR26" i="4"/>
  <c r="U147" i="4"/>
  <c r="AR147" i="4"/>
  <c r="U288" i="4"/>
  <c r="AR288" i="4"/>
  <c r="U86" i="4"/>
  <c r="AR86" i="4"/>
  <c r="U298" i="4"/>
  <c r="AR298" i="4"/>
  <c r="U115" i="4"/>
  <c r="AR115" i="4"/>
  <c r="R101" i="4"/>
  <c r="AS101" i="4" s="1"/>
  <c r="AU101" i="4"/>
  <c r="R96" i="4"/>
  <c r="AS96" i="4" s="1"/>
  <c r="AU96" i="4"/>
  <c r="U47" i="4"/>
  <c r="AR47" i="4"/>
  <c r="U293" i="4"/>
  <c r="AR293" i="4"/>
  <c r="U365" i="4"/>
  <c r="AR365" i="4"/>
  <c r="U76" i="4"/>
  <c r="AR76" i="4"/>
  <c r="U393" i="4"/>
  <c r="AR393" i="4"/>
  <c r="U121" i="4"/>
  <c r="AR121" i="4"/>
  <c r="U277" i="4"/>
  <c r="AR277" i="4"/>
  <c r="U349" i="4"/>
  <c r="AR349" i="4"/>
  <c r="U128" i="4"/>
  <c r="AR128" i="4"/>
  <c r="U388" i="4"/>
  <c r="AR388" i="4"/>
  <c r="U224" i="4"/>
  <c r="AR224" i="4"/>
  <c r="U327" i="4"/>
  <c r="AR327" i="4"/>
  <c r="U405" i="4"/>
  <c r="AR405" i="4"/>
  <c r="U266" i="4"/>
  <c r="AR266" i="4"/>
  <c r="U45" i="4"/>
  <c r="AR45" i="4"/>
  <c r="U246" i="4"/>
  <c r="AR246" i="4"/>
  <c r="U384" i="4"/>
  <c r="AR384" i="4"/>
  <c r="U57" i="4"/>
  <c r="AR57" i="4"/>
  <c r="U151" i="4"/>
  <c r="AR151" i="4"/>
  <c r="U112" i="4"/>
  <c r="AR112" i="4"/>
  <c r="U379" i="4"/>
  <c r="AR379" i="4"/>
  <c r="U309" i="4"/>
  <c r="AR309" i="4"/>
  <c r="U281" i="4"/>
  <c r="AR281" i="4"/>
  <c r="U159" i="4"/>
  <c r="AR159" i="4"/>
  <c r="T69" i="4"/>
  <c r="AR69" i="4" s="1"/>
  <c r="U390" i="4"/>
  <c r="AR390" i="4"/>
  <c r="U316" i="4"/>
  <c r="AR316" i="4"/>
  <c r="U353" i="4"/>
  <c r="AR353" i="4"/>
  <c r="U306" i="4"/>
  <c r="AR306" i="4"/>
  <c r="U262" i="4"/>
  <c r="AR262" i="4"/>
  <c r="U87" i="4"/>
  <c r="AR87" i="4"/>
  <c r="R100" i="4"/>
  <c r="AS100" i="4" s="1"/>
  <c r="AU100" i="4"/>
  <c r="R97" i="4"/>
  <c r="AS97" i="4" s="1"/>
  <c r="AU97" i="4"/>
  <c r="U188" i="4"/>
  <c r="AR188" i="4"/>
  <c r="U184" i="4"/>
  <c r="AR184" i="4"/>
  <c r="U369" i="4"/>
  <c r="AR369" i="4"/>
  <c r="U233" i="4"/>
  <c r="AR233" i="4"/>
  <c r="U52" i="4"/>
  <c r="AR52" i="4"/>
  <c r="U241" i="4"/>
  <c r="AR241" i="4"/>
  <c r="U175" i="4"/>
  <c r="AR175" i="4"/>
  <c r="U392" i="4"/>
  <c r="AR392" i="4"/>
  <c r="U122" i="4"/>
  <c r="AR122" i="4"/>
  <c r="T77" i="4"/>
  <c r="AR77" i="4" s="1"/>
  <c r="U12" i="4"/>
  <c r="AR12" i="4"/>
  <c r="U167" i="4"/>
  <c r="AR167" i="4"/>
  <c r="U202" i="4"/>
  <c r="AR202" i="4"/>
  <c r="U40" i="4"/>
  <c r="AR40" i="4"/>
  <c r="U323" i="4"/>
  <c r="AR323" i="4"/>
  <c r="U194" i="4"/>
  <c r="AR194" i="4"/>
  <c r="U261" i="4"/>
  <c r="AR261" i="4"/>
  <c r="U160" i="4"/>
  <c r="AR160" i="4"/>
  <c r="U238" i="4"/>
  <c r="AR238" i="4"/>
  <c r="U269" i="4"/>
  <c r="AR269" i="4"/>
  <c r="U214" i="4"/>
  <c r="AR214" i="4"/>
  <c r="AR74" i="4"/>
  <c r="U29" i="4"/>
  <c r="AR29" i="4"/>
  <c r="U380" i="4"/>
  <c r="AR380" i="4"/>
  <c r="R72" i="4"/>
  <c r="AS72" i="4" s="1"/>
  <c r="AU72" i="4"/>
  <c r="R103" i="4"/>
  <c r="AS103" i="4" s="1"/>
  <c r="AU103" i="4"/>
  <c r="U342" i="4"/>
  <c r="AR342" i="4"/>
  <c r="U313" i="4"/>
  <c r="AR313" i="4"/>
  <c r="U332" i="4"/>
  <c r="AR332" i="4"/>
  <c r="U334" i="4"/>
  <c r="AR334" i="4"/>
  <c r="U237" i="4"/>
  <c r="AR237" i="4"/>
  <c r="U315" i="4"/>
  <c r="AR315" i="4"/>
  <c r="U116" i="4"/>
  <c r="AR116" i="4"/>
  <c r="U300" i="4"/>
  <c r="AR300" i="4"/>
  <c r="U257" i="4"/>
  <c r="AR257" i="4"/>
  <c r="U58" i="4"/>
  <c r="AR58" i="4"/>
  <c r="U245" i="4"/>
  <c r="AR245" i="4"/>
  <c r="U263" i="4"/>
  <c r="AR263" i="4"/>
  <c r="U336" i="4"/>
  <c r="AR336" i="4"/>
  <c r="U295" i="4"/>
  <c r="AR295" i="4"/>
  <c r="U371" i="4"/>
  <c r="AR371" i="4"/>
  <c r="U351" i="4"/>
  <c r="AR351" i="4"/>
  <c r="U294" i="4"/>
  <c r="AR294" i="4"/>
  <c r="U207" i="4"/>
  <c r="AR207" i="4"/>
  <c r="R109" i="4"/>
  <c r="AS109" i="4" s="1"/>
  <c r="AU109" i="4"/>
  <c r="T65" i="4"/>
  <c r="AR65" i="4" s="1"/>
  <c r="U291" i="4"/>
  <c r="AR291" i="4"/>
  <c r="U196" i="4"/>
  <c r="AR196" i="4"/>
  <c r="U303" i="4"/>
  <c r="AR303" i="4"/>
  <c r="U225" i="4"/>
  <c r="AR225" i="4"/>
  <c r="U363" i="4"/>
  <c r="AR363" i="4"/>
  <c r="U273" i="4"/>
  <c r="AR273" i="4"/>
  <c r="U256" i="4"/>
  <c r="AR256" i="4"/>
  <c r="U209" i="4"/>
  <c r="AR209" i="4"/>
  <c r="U119" i="4"/>
  <c r="AR119" i="4"/>
  <c r="U420" i="4"/>
  <c r="AR420" i="4"/>
  <c r="R106" i="4"/>
  <c r="AS106" i="4" s="1"/>
  <c r="AU106" i="4"/>
  <c r="U67" i="4"/>
  <c r="AR67" i="4"/>
  <c r="U62" i="4"/>
  <c r="AR62" i="4"/>
  <c r="U145" i="4"/>
  <c r="AR145" i="4"/>
  <c r="U376" i="4"/>
  <c r="R71" i="4"/>
  <c r="AS71" i="4" s="1"/>
  <c r="AU71" i="4"/>
  <c r="R92" i="4"/>
  <c r="AS92" i="4" s="1"/>
  <c r="AU92" i="4"/>
  <c r="R102" i="4"/>
  <c r="AS102" i="4" s="1"/>
  <c r="AU102" i="4"/>
  <c r="R89" i="4"/>
  <c r="AS89" i="4" s="1"/>
  <c r="AU89" i="4"/>
  <c r="R94" i="4"/>
  <c r="AS94" i="4" s="1"/>
  <c r="AU94" i="4"/>
  <c r="U338" i="4"/>
  <c r="AR338" i="4"/>
  <c r="U180" i="4"/>
  <c r="AR180" i="4"/>
  <c r="U144" i="4"/>
  <c r="AR144" i="4"/>
  <c r="U385" i="4"/>
  <c r="AR385" i="4"/>
  <c r="U407" i="4"/>
  <c r="AR407" i="4"/>
  <c r="U164" i="4"/>
  <c r="AR164" i="4"/>
  <c r="U302" i="4"/>
  <c r="AR302" i="4"/>
  <c r="U34" i="4"/>
  <c r="AR34" i="4"/>
  <c r="U343" i="4"/>
  <c r="AR343" i="4"/>
  <c r="U242" i="4"/>
  <c r="AR242" i="4"/>
  <c r="U329" i="4"/>
  <c r="AR329" i="4"/>
  <c r="U285" i="4"/>
  <c r="AR285" i="4"/>
  <c r="U169" i="4"/>
  <c r="AR169" i="4"/>
  <c r="U354" i="4"/>
  <c r="AR354" i="4"/>
  <c r="U200" i="4"/>
  <c r="AR200" i="4"/>
  <c r="U213" i="4"/>
  <c r="AR213" i="4"/>
  <c r="U140" i="4"/>
  <c r="AR140" i="4"/>
  <c r="R108" i="4"/>
  <c r="AS108" i="4" s="1"/>
  <c r="AU108" i="4"/>
  <c r="U75" i="4"/>
  <c r="AR75" i="4"/>
  <c r="R84" i="4"/>
  <c r="AS84" i="4" s="1"/>
  <c r="AU84" i="4"/>
  <c r="U7" i="4"/>
  <c r="AR7" i="4"/>
  <c r="U49" i="4"/>
  <c r="AR49" i="4"/>
  <c r="U251" i="4"/>
  <c r="AR251" i="4"/>
  <c r="U387" i="4"/>
  <c r="AR387" i="4"/>
  <c r="U366" i="4"/>
  <c r="AR366" i="4"/>
  <c r="R105" i="4"/>
  <c r="AS105" i="4" s="1"/>
  <c r="AU105" i="4"/>
  <c r="U272" i="4"/>
  <c r="AR272" i="4"/>
  <c r="U113" i="4"/>
  <c r="AR113" i="4"/>
  <c r="U356" i="4"/>
  <c r="AR356" i="4"/>
  <c r="U56" i="4"/>
  <c r="AR56" i="4"/>
  <c r="U183" i="4"/>
  <c r="AR183" i="4"/>
  <c r="R83" i="4"/>
  <c r="AS83" i="4" s="1"/>
  <c r="AU83" i="4"/>
  <c r="U80" i="4"/>
  <c r="AR80" i="4"/>
  <c r="U162" i="4"/>
  <c r="AR162" i="4"/>
  <c r="U244" i="4"/>
  <c r="AR244" i="4"/>
  <c r="U204" i="4"/>
  <c r="AR204" i="4"/>
  <c r="U17" i="4"/>
  <c r="AR17" i="4"/>
  <c r="U403" i="4"/>
  <c r="AR403" i="4"/>
  <c r="U222" i="4"/>
  <c r="AR222" i="4"/>
  <c r="U124" i="4"/>
  <c r="AR124" i="4"/>
  <c r="U186" i="4"/>
  <c r="AR186" i="4"/>
  <c r="U399" i="4"/>
  <c r="AR399" i="4"/>
  <c r="U219" i="4"/>
  <c r="AR219" i="4"/>
  <c r="U146" i="4"/>
  <c r="AR146" i="4"/>
  <c r="U226" i="4"/>
  <c r="AR226" i="4"/>
  <c r="U11" i="4"/>
  <c r="AR11" i="4"/>
  <c r="U254" i="4"/>
  <c r="AR254" i="4"/>
  <c r="U260" i="4"/>
  <c r="AR260" i="4"/>
  <c r="T70" i="4"/>
  <c r="AR70" i="4" s="1"/>
  <c r="T63" i="4"/>
  <c r="R93" i="4"/>
  <c r="AS93" i="4" s="1"/>
  <c r="AU93" i="4"/>
  <c r="U317" i="4"/>
  <c r="AR317" i="4"/>
  <c r="U50" i="4"/>
  <c r="AR50" i="4"/>
  <c r="U304" i="4"/>
  <c r="AR304" i="4"/>
  <c r="U111" i="4"/>
  <c r="AR111" i="4"/>
  <c r="U125" i="4"/>
  <c r="AR125" i="4"/>
  <c r="U123" i="4"/>
  <c r="AR123" i="4"/>
  <c r="R99" i="4"/>
  <c r="AS99" i="4" s="1"/>
  <c r="AU99" i="4"/>
  <c r="R88" i="4"/>
  <c r="AS88" i="4" s="1"/>
  <c r="AU88" i="4"/>
  <c r="R95" i="4"/>
  <c r="AS95" i="4" s="1"/>
  <c r="AU95" i="4"/>
  <c r="R91" i="4"/>
  <c r="AS91" i="4" s="1"/>
  <c r="AU91" i="4"/>
  <c r="U172" i="4"/>
  <c r="AR172" i="4"/>
  <c r="U61" i="4"/>
  <c r="AR61" i="4"/>
  <c r="U126" i="4"/>
  <c r="AR126" i="4"/>
  <c r="U191" i="4"/>
  <c r="AR191" i="4"/>
  <c r="U41" i="4"/>
  <c r="AR41" i="4"/>
  <c r="U227" i="4"/>
  <c r="AR227" i="4"/>
  <c r="U270" i="4"/>
  <c r="AR270" i="4"/>
  <c r="U348" i="4"/>
  <c r="AR348" i="4"/>
  <c r="U307" i="4"/>
  <c r="AR307" i="4"/>
  <c r="U182" i="4"/>
  <c r="AR182" i="4"/>
  <c r="U325" i="4"/>
  <c r="AR325" i="4"/>
  <c r="U382" i="4"/>
  <c r="AR382" i="4"/>
  <c r="U177" i="4"/>
  <c r="AR177" i="4"/>
  <c r="U206" i="4"/>
  <c r="AR206" i="4"/>
  <c r="U391" i="4"/>
  <c r="AR391" i="4"/>
  <c r="U201" i="4"/>
  <c r="AR201" i="4"/>
  <c r="U308" i="4"/>
  <c r="AR308" i="4"/>
  <c r="T64" i="4"/>
  <c r="U171" i="4"/>
  <c r="U53" i="4"/>
  <c r="U33" i="4"/>
  <c r="U259" i="4"/>
  <c r="U421" i="4"/>
  <c r="U178" i="4"/>
  <c r="U344" i="4"/>
  <c r="U383" i="4"/>
  <c r="U148" i="4"/>
  <c r="U142" i="4"/>
  <c r="U223" i="4"/>
  <c r="U163" i="4"/>
  <c r="U154" i="4"/>
  <c r="U170" i="4"/>
  <c r="U418" i="4"/>
  <c r="U174" i="4"/>
  <c r="U110" i="4"/>
  <c r="U193" i="4"/>
  <c r="U232" i="4"/>
  <c r="U324" i="4"/>
  <c r="U331" i="4"/>
  <c r="U221" i="4"/>
  <c r="U408" i="4"/>
  <c r="U314" i="4"/>
  <c r="U417" i="4"/>
  <c r="U43" i="4"/>
  <c r="U5" i="4"/>
  <c r="U132" i="4"/>
  <c r="U55" i="4"/>
  <c r="U166" i="4"/>
  <c r="U212" i="4"/>
  <c r="U265" i="4"/>
  <c r="U152" i="4"/>
  <c r="U27" i="4"/>
  <c r="U389" i="4"/>
  <c r="U252" i="4"/>
  <c r="U168" i="4"/>
  <c r="U220" i="4"/>
  <c r="U230" i="4"/>
  <c r="U397" i="4"/>
  <c r="U267" i="4"/>
  <c r="U54" i="4"/>
  <c r="U190" i="4"/>
  <c r="U203" i="4"/>
  <c r="U79" i="4"/>
  <c r="U345" i="4"/>
  <c r="U326" i="4"/>
  <c r="T78" i="4"/>
  <c r="AR78" i="4" s="1"/>
  <c r="U4" i="4"/>
  <c r="U278" i="4"/>
  <c r="U129" i="4"/>
  <c r="U14" i="4"/>
  <c r="U330" i="4"/>
  <c r="U347" i="4"/>
  <c r="U35" i="4"/>
  <c r="U292" i="4"/>
  <c r="U13" i="4"/>
  <c r="T102" i="4"/>
  <c r="AR102" i="4" s="1"/>
  <c r="U85" i="4"/>
  <c r="U264" i="4"/>
  <c r="T107" i="4"/>
  <c r="U39" i="4"/>
  <c r="U210" i="4"/>
  <c r="U48" i="4"/>
  <c r="U176" i="4"/>
  <c r="U416" i="4"/>
  <c r="U120" i="4"/>
  <c r="U8" i="4"/>
  <c r="U367" i="4"/>
  <c r="U131" i="4"/>
  <c r="U149" i="4"/>
  <c r="U372" i="4"/>
  <c r="U114" i="4"/>
  <c r="U185" i="4"/>
  <c r="U258" i="4"/>
  <c r="U25" i="4"/>
  <c r="U352" i="4"/>
  <c r="U240" i="4"/>
  <c r="U195" i="4"/>
  <c r="U208" i="4"/>
  <c r="U156" i="4"/>
  <c r="U284" i="4"/>
  <c r="U215" i="4"/>
  <c r="U198" i="4"/>
  <c r="U422" i="4"/>
  <c r="U158" i="4"/>
  <c r="U77" i="4"/>
  <c r="U276" i="4"/>
  <c r="U368" i="4"/>
  <c r="U59" i="4"/>
  <c r="U268" i="4"/>
  <c r="U340" i="4"/>
  <c r="U16" i="4"/>
  <c r="U280" i="4"/>
  <c r="U10" i="4"/>
  <c r="U192" i="4"/>
  <c r="U141" i="4"/>
  <c r="U253" i="4"/>
  <c r="U31" i="4"/>
  <c r="U153" i="4"/>
  <c r="U249" i="4"/>
  <c r="U73" i="4"/>
  <c r="U143" i="4"/>
  <c r="U51" i="4"/>
  <c r="U60" i="4"/>
  <c r="U341" i="4"/>
  <c r="U377" i="4"/>
  <c r="U161" i="4"/>
  <c r="U297" i="4"/>
  <c r="U290" i="4"/>
  <c r="U38" i="4"/>
  <c r="U350" i="4"/>
  <c r="U239" i="4"/>
  <c r="U15" i="4"/>
  <c r="U24" i="4"/>
  <c r="U150" i="4"/>
  <c r="U328" i="4"/>
  <c r="U375" i="4"/>
  <c r="U173" i="4"/>
  <c r="U118" i="4"/>
  <c r="U386" i="4"/>
  <c r="U199" i="4"/>
  <c r="U157" i="4"/>
  <c r="U299" i="4"/>
  <c r="U279" i="4"/>
  <c r="U37" i="4"/>
  <c r="U283" i="4"/>
  <c r="U181" i="4"/>
  <c r="U216" i="4"/>
  <c r="U127" i="4"/>
  <c r="U236" i="4"/>
  <c r="U139" i="4"/>
  <c r="U187" i="4"/>
  <c r="U346" i="4"/>
  <c r="U289" i="4"/>
  <c r="U282" i="4"/>
  <c r="U117" i="4"/>
  <c r="U312" i="4"/>
  <c r="U205" i="4"/>
  <c r="U130" i="4"/>
  <c r="U287" i="4"/>
  <c r="U165" i="4"/>
  <c r="U381" i="4"/>
  <c r="U82" i="4"/>
  <c r="U6" i="4"/>
  <c r="U378" i="4"/>
  <c r="AR2" i="4"/>
  <c r="U275" i="4"/>
  <c r="U255" i="4"/>
  <c r="U370" i="4"/>
  <c r="U355" i="4"/>
  <c r="U179" i="4"/>
  <c r="U339" i="4"/>
  <c r="U32" i="4"/>
  <c r="U271" i="4"/>
  <c r="U197" i="4"/>
  <c r="U69" i="4"/>
  <c r="U228" i="4"/>
  <c r="U189" i="4"/>
  <c r="J62" i="4" a="1"/>
  <c r="J62" i="4" s="1"/>
  <c r="AT62" i="4" s="1"/>
  <c r="J63" i="4" a="1"/>
  <c r="J63" i="4" s="1"/>
  <c r="AT63" i="4" s="1"/>
  <c r="J64" i="4" a="1"/>
  <c r="J64" i="4" s="1"/>
  <c r="AT64" i="4" s="1"/>
  <c r="J65" i="4" a="1"/>
  <c r="J65" i="4" s="1"/>
  <c r="AT65" i="4" s="1"/>
  <c r="J66" i="4" a="1"/>
  <c r="J66" i="4" s="1"/>
  <c r="AT66" i="4" s="1"/>
  <c r="J67" i="4" a="1"/>
  <c r="J67" i="4" s="1"/>
  <c r="AT67" i="4" s="1"/>
  <c r="J68" i="4" a="1"/>
  <c r="J68" i="4" s="1"/>
  <c r="AT68" i="4" s="1"/>
  <c r="J69" i="4" a="1"/>
  <c r="J69" i="4" s="1"/>
  <c r="AT69" i="4" s="1"/>
  <c r="J70" i="4" a="1"/>
  <c r="J70" i="4" s="1"/>
  <c r="AT70" i="4" s="1"/>
  <c r="J71" i="4" a="1"/>
  <c r="J71" i="4" s="1"/>
  <c r="AT71" i="4" s="1"/>
  <c r="J72" i="4" a="1"/>
  <c r="J72" i="4" s="1"/>
  <c r="AT72" i="4" s="1"/>
  <c r="J73" i="4" a="1"/>
  <c r="J73" i="4" s="1"/>
  <c r="AT73" i="4" s="1"/>
  <c r="J74" i="4" a="1"/>
  <c r="J74" i="4" s="1"/>
  <c r="AT74" i="4" s="1"/>
  <c r="J75" i="4" a="1"/>
  <c r="J75" i="4" s="1"/>
  <c r="AT75" i="4" s="1"/>
  <c r="J76" i="4" a="1"/>
  <c r="J76" i="4" s="1"/>
  <c r="AT76" i="4" s="1"/>
  <c r="J77" i="4" a="1"/>
  <c r="J77" i="4" s="1"/>
  <c r="AT77" i="4" s="1"/>
  <c r="J78" i="4" a="1"/>
  <c r="J78" i="4" s="1"/>
  <c r="AT78" i="4" s="1"/>
  <c r="J79" i="4" a="1"/>
  <c r="J79" i="4" s="1"/>
  <c r="AT79" i="4" s="1"/>
  <c r="J80" i="4" a="1"/>
  <c r="J80" i="4" s="1"/>
  <c r="AT80" i="4" s="1"/>
  <c r="J81" i="4" a="1"/>
  <c r="J81" i="4" s="1"/>
  <c r="AT81" i="4" s="1"/>
  <c r="J82" i="4" a="1"/>
  <c r="J82" i="4" s="1"/>
  <c r="AT82" i="4" s="1"/>
  <c r="J83" i="4" a="1"/>
  <c r="J83" i="4" s="1"/>
  <c r="AT83" i="4" s="1"/>
  <c r="J84" i="4" a="1"/>
  <c r="J84" i="4" s="1"/>
  <c r="AT84" i="4" s="1"/>
  <c r="J85" i="4" a="1"/>
  <c r="J85" i="4" s="1"/>
  <c r="AT85" i="4" s="1"/>
  <c r="J86" i="4" a="1"/>
  <c r="J86" i="4" s="1"/>
  <c r="AT86" i="4" s="1"/>
  <c r="J87" i="4" a="1"/>
  <c r="J87" i="4" s="1"/>
  <c r="AT87" i="4" s="1"/>
  <c r="J88" i="4" a="1"/>
  <c r="J88" i="4" s="1"/>
  <c r="AT88" i="4" s="1"/>
  <c r="J89" i="4" a="1"/>
  <c r="J89" i="4" s="1"/>
  <c r="AT89" i="4" s="1"/>
  <c r="J91" i="4" a="1"/>
  <c r="J91" i="4" s="1"/>
  <c r="AT91" i="4" s="1"/>
  <c r="J92" i="4" a="1"/>
  <c r="J92" i="4" s="1"/>
  <c r="AT92" i="4" s="1"/>
  <c r="J93" i="4" a="1"/>
  <c r="J93" i="4" s="1"/>
  <c r="AT93" i="4" s="1"/>
  <c r="J94" i="4" a="1"/>
  <c r="J94" i="4" s="1"/>
  <c r="AT94" i="4" s="1"/>
  <c r="J95" i="4" a="1"/>
  <c r="J95" i="4" s="1"/>
  <c r="AT95" i="4" s="1"/>
  <c r="J96" i="4" a="1"/>
  <c r="J96" i="4" s="1"/>
  <c r="AT96" i="4" s="1"/>
  <c r="J97" i="4" a="1"/>
  <c r="J97" i="4" s="1"/>
  <c r="AT97" i="4" s="1"/>
  <c r="J98" i="4" a="1"/>
  <c r="J98" i="4" s="1"/>
  <c r="AT98" i="4" s="1"/>
  <c r="J99" i="4" a="1"/>
  <c r="J99" i="4" s="1"/>
  <c r="AT99" i="4" s="1"/>
  <c r="J100" i="4" a="1"/>
  <c r="J100" i="4" s="1"/>
  <c r="AT100" i="4" s="1"/>
  <c r="J101" i="4" a="1"/>
  <c r="J101" i="4" s="1"/>
  <c r="AT101" i="4" s="1"/>
  <c r="J102" i="4" a="1"/>
  <c r="J102" i="4" s="1"/>
  <c r="AT102" i="4" s="1"/>
  <c r="J103" i="4" a="1"/>
  <c r="J103" i="4" s="1"/>
  <c r="AT103" i="4" s="1"/>
  <c r="J104" i="4" a="1"/>
  <c r="J104" i="4" s="1"/>
  <c r="AT104" i="4" s="1"/>
  <c r="J105" i="4" a="1"/>
  <c r="J105" i="4" s="1"/>
  <c r="AT105" i="4" s="1"/>
  <c r="J106" i="4" a="1"/>
  <c r="J106" i="4" s="1"/>
  <c r="AT106" i="4" s="1"/>
  <c r="M3" i="7"/>
  <c r="L3" i="7"/>
  <c r="U68" i="4" l="1"/>
  <c r="U66" i="4"/>
  <c r="T89" i="4"/>
  <c r="AR89" i="4" s="1"/>
  <c r="T97" i="4"/>
  <c r="AR97" i="4" s="1"/>
  <c r="U70" i="4"/>
  <c r="U65" i="4"/>
  <c r="T103" i="4"/>
  <c r="AR103" i="4" s="1"/>
  <c r="T96" i="4"/>
  <c r="AR96" i="4" s="1"/>
  <c r="T92" i="4"/>
  <c r="AR92" i="4" s="1"/>
  <c r="T71" i="4"/>
  <c r="AR71" i="4" s="1"/>
  <c r="T105" i="4"/>
  <c r="AR105" i="4" s="1"/>
  <c r="U63" i="4"/>
  <c r="AR63" i="4"/>
  <c r="U64" i="4"/>
  <c r="AR64" i="4"/>
  <c r="U107" i="4"/>
  <c r="AR107" i="4"/>
  <c r="T109" i="4"/>
  <c r="AR109" i="4" s="1"/>
  <c r="T83" i="4"/>
  <c r="AR83" i="4" s="1"/>
  <c r="T72" i="4"/>
  <c r="T88" i="4"/>
  <c r="T93" i="4"/>
  <c r="AR93" i="4" s="1"/>
  <c r="U78" i="4"/>
  <c r="T91" i="4"/>
  <c r="AR91" i="4" s="1"/>
  <c r="T100" i="4"/>
  <c r="AR100" i="4" s="1"/>
  <c r="T98" i="4"/>
  <c r="AR98" i="4" s="1"/>
  <c r="T94" i="4"/>
  <c r="T84" i="4"/>
  <c r="T95" i="4"/>
  <c r="AR95" i="4" s="1"/>
  <c r="T101" i="4"/>
  <c r="T99" i="4"/>
  <c r="T108" i="4"/>
  <c r="T104" i="4"/>
  <c r="AR104" i="4" s="1"/>
  <c r="T106" i="4"/>
  <c r="AR106" i="4" s="1"/>
  <c r="U109" i="4"/>
  <c r="U102" i="4"/>
  <c r="U71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U97" i="4" l="1"/>
  <c r="U93" i="4"/>
  <c r="U96" i="4"/>
  <c r="U92" i="4"/>
  <c r="U89" i="4"/>
  <c r="U103" i="4"/>
  <c r="U108" i="4"/>
  <c r="AR108" i="4"/>
  <c r="U94" i="4"/>
  <c r="AR94" i="4"/>
  <c r="U105" i="4"/>
  <c r="U99" i="4"/>
  <c r="AR99" i="4"/>
  <c r="U83" i="4"/>
  <c r="U101" i="4"/>
  <c r="AR101" i="4"/>
  <c r="U88" i="4"/>
  <c r="AR88" i="4"/>
  <c r="U84" i="4"/>
  <c r="AR84" i="4"/>
  <c r="U72" i="4"/>
  <c r="AR72" i="4"/>
  <c r="U100" i="4"/>
  <c r="U91" i="4"/>
  <c r="U104" i="4"/>
  <c r="U106" i="4"/>
  <c r="U95" i="4"/>
  <c r="U98" i="4"/>
  <c r="G2" i="7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</calcChain>
</file>

<file path=xl/sharedStrings.xml><?xml version="1.0" encoding="utf-8"?>
<sst xmlns="http://schemas.openxmlformats.org/spreadsheetml/2006/main" count="7674" uniqueCount="4321">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</sst>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38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0" fillId="0" borderId="0" xfId="0" quotePrefix="1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2"/>
  <sheetViews>
    <sheetView tabSelected="1" zoomScale="85" zoomScaleNormal="85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V2" sqref="V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88" style="27" customWidth="1"/>
    <col min="48" max="48" width="63.5703125" style="27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4294</v>
      </c>
      <c r="H1" s="1" t="s">
        <v>2460</v>
      </c>
      <c r="I1" s="1" t="s">
        <v>2508</v>
      </c>
      <c r="J1" s="1" t="s">
        <v>4255</v>
      </c>
      <c r="K1" s="12" t="s">
        <v>4069</v>
      </c>
      <c r="L1" s="12" t="s">
        <v>2462</v>
      </c>
      <c r="M1" s="12" t="s">
        <v>4068</v>
      </c>
      <c r="N1" s="12" t="s">
        <v>4296</v>
      </c>
      <c r="O1" s="12" t="s">
        <v>4066</v>
      </c>
      <c r="P1" s="12" t="s">
        <v>4067</v>
      </c>
      <c r="Q1" s="12" t="s">
        <v>4065</v>
      </c>
      <c r="R1" s="14" t="s">
        <v>2453</v>
      </c>
      <c r="S1" s="29" t="s">
        <v>4070</v>
      </c>
      <c r="T1" s="28" t="s">
        <v>4256</v>
      </c>
      <c r="U1" s="3" t="s">
        <v>75</v>
      </c>
      <c r="V1" s="12" t="s">
        <v>4072</v>
      </c>
      <c r="W1" s="12" t="s">
        <v>4071</v>
      </c>
      <c r="X1" s="14" t="s">
        <v>2454</v>
      </c>
      <c r="Y1" s="29" t="s">
        <v>4073</v>
      </c>
      <c r="Z1" s="29" t="s">
        <v>4074</v>
      </c>
      <c r="AA1" s="29" t="s">
        <v>4075</v>
      </c>
      <c r="AB1" s="14" t="s">
        <v>2455</v>
      </c>
      <c r="AC1" s="29" t="s">
        <v>4076</v>
      </c>
      <c r="AD1" s="29" t="s">
        <v>4077</v>
      </c>
      <c r="AE1" s="29" t="s">
        <v>4078</v>
      </c>
      <c r="AF1" s="14" t="s">
        <v>4263</v>
      </c>
      <c r="AG1" s="29" t="s">
        <v>4264</v>
      </c>
      <c r="AH1" s="29" t="s">
        <v>4265</v>
      </c>
      <c r="AI1" s="29" t="s">
        <v>4266</v>
      </c>
      <c r="AJ1" s="14" t="s">
        <v>4267</v>
      </c>
      <c r="AK1" s="29" t="s">
        <v>4268</v>
      </c>
      <c r="AL1" s="29" t="s">
        <v>4269</v>
      </c>
      <c r="AM1" s="29" t="s">
        <v>4270</v>
      </c>
      <c r="AN1" s="14" t="s">
        <v>4290</v>
      </c>
      <c r="AO1" s="29" t="s">
        <v>4291</v>
      </c>
      <c r="AP1" s="29" t="s">
        <v>4292</v>
      </c>
      <c r="AQ1" s="29" t="s">
        <v>4293</v>
      </c>
      <c r="AR1" s="26" t="s">
        <v>2456</v>
      </c>
      <c r="AS1" s="26" t="s">
        <v>2457</v>
      </c>
      <c r="AT1" s="26" t="s">
        <v>2458</v>
      </c>
      <c r="AU1" s="26" t="s">
        <v>2459</v>
      </c>
      <c r="AV1" s="26" t="s">
        <v>95</v>
      </c>
    </row>
    <row r="2" spans="1:48" x14ac:dyDescent="0.25">
      <c r="A2" s="13">
        <v>23</v>
      </c>
      <c r="B2" t="s">
        <v>1401</v>
      </c>
      <c r="C2" t="s">
        <v>1403</v>
      </c>
      <c r="D2" t="s">
        <v>1402</v>
      </c>
      <c r="G2" s="3">
        <f>A2</f>
        <v>23</v>
      </c>
      <c r="J2" t="s">
        <v>2464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489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2583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[23] = {wayshrines={-1,-1,-1,}, dlcId=0</v>
      </c>
      <c r="AS2" s="27" t="str">
        <f>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</f>
        <v>, zoneIds={635}, veteran=false</v>
      </c>
      <c r="AT2" s="27" t="str">
        <f>IF(A2&lt;&gt;"",IF(J2="Trial",", isTrial=true",IF(J2="Arena",", isArena=true", IF(J2="Monster",", isMonster=true",IF(J2="Crafted",", isCrafted=true",IF(J2="Cyrodiil",", isCyrodiil=true",IF(J2="Dungeon",", isDungeon=true",IF(J2="PVP: Battleground",", isBattleground=true",IF(J2="PVP: Cyrodiil",", isCyrodiil=true",IF(J2="PVP: Imperial City",", isImperialCity=true",IF(J2="Special",", isSpecial=true",IF(J2="Daily random dungeon &amp; PVP: Imperial City",", isDailyRandomDungeonAndImperialCityReward=true",IF(J2="Overland",", isOverland=true","")))))))))))) &amp; IF(M2="true", CONCATENATE(", multiTrialSet=true"), ""),"") &amp; "},"</f>
        <v>, isArena=true},</v>
      </c>
      <c r="AU2" s="27" t="str">
        <f>IF(C2&lt;&gt;"",CONCATENATE(" --",C2," / ",B2,"   [",IF(S2&lt;&gt;"",S2,""),IF(Y2&lt;&gt;"",", "&amp;Y2,""),IF(AC2&lt;&gt;"",", "&amp;AC2,""),IF(AG2&lt;&gt;"",", "&amp;AG2,""),IF(AK2&lt;&gt;"",", "&amp;AK2,""),IF(AO2&lt;&gt;"",", "&amp;AO2,""),"]"))</f>
        <v xml:space="preserve"> --Archer's Mind / Schützensinn   [Dragonstar Arena]</v>
      </c>
      <c r="AV2" s="27" t="str">
        <f>IF(A2&lt;&gt;"",IF(VALUE(Q2)&gt;0,CONCATENATE("[",A2,"] = true,        --",C2, " / ", B2), ""),"")</f>
        <v/>
      </c>
    </row>
    <row r="3" spans="1:48" x14ac:dyDescent="0.25">
      <c r="A3" s="13">
        <v>24</v>
      </c>
      <c r="B3" t="s">
        <v>1404</v>
      </c>
      <c r="C3" t="s">
        <v>1406</v>
      </c>
      <c r="D3" t="s">
        <v>1405</v>
      </c>
      <c r="G3" s="3">
        <f>A3</f>
        <v>24</v>
      </c>
      <c r="J3" t="s">
        <v>2464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489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2583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constants'!$E$3:$L$5000,8,FALSE),"")</f>
        <v/>
      </c>
      <c r="AN3" s="3" t="str">
        <f>IF(AO3&lt;&gt;"",VLOOKUP(AO3,'ESO zone constants'!$E$3:$L$5000,8,FALSE),"")</f>
        <v/>
      </c>
      <c r="AR3" s="27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[24] = {wayshrines={-1,-1,-1,}, dlcId=0</v>
      </c>
      <c r="AS3" s="27" t="str">
        <f>IF(A3&lt;&gt;"",IF(R3&lt;&gt;"",CONCATENATE(", zoneIds={",R3),"")&amp;IF(X3&lt;&gt;"",CONCATENATE(",",X3),"")&amp;IF(AB3&lt;&gt;"",CONCATENATE(",",AB3),"")&amp;IF(AF3&lt;&gt;"",CONCATENATE(",",AF3),"")&amp;IF(AJ3&lt;&gt;"",CONCATENATE(",",AJ3),"")&amp;IF(AN3&lt;&gt;"",CONCATENATE(",",AN3),"")&amp;IF(R3&lt;&gt;"",CONCATENATE("}",""),"")&amp;IF(OR(L3="true",L3="false",L3&lt;&gt;""), CONCATENATE(", veteran=", L3), ""),"")</f>
        <v>, zoneIds={635}, veteran=false</v>
      </c>
      <c r="AT3" s="27" t="str">
        <f>IF(A3&lt;&gt;"",IF(J3="Trial",", isTrial=true",IF(J3="Arena",", isArena=true", IF(J3="Monster",", isMonster=true",IF(J3="Crafted",", isCrafted=true",IF(J3="Cyrodiil",", isCyrodiil=true",IF(J3="Dungeon",", isDungeon=true",IF(J3="PVP: Battleground",", isBattleground=true",IF(J3="PVP: Cyrodiil",", isCyrodiil=true",IF(J3="PVP: Imperial City",", isImperialCity=true",IF(J3="Special",", isSpecial=true",IF(J3="Daily random dungeon &amp; PVP: Imperial City",", isDailyRandomDungeonAndImperialCityReward=true",IF(J3="Overland",", isOverland=true","")))))))))))) &amp; IF(M3="true", CONCATENATE(", multiTrialSet=true"), ""),"") &amp; "},"</f>
        <v>, isArena=true},</v>
      </c>
      <c r="AU3" s="27" t="str">
        <f>IF(C3&lt;&gt;"",CONCATENATE(" --",C3," / ",B3,"   [",IF(S3&lt;&gt;"",S3,""),IF(Y3&lt;&gt;"",", "&amp;Y3,""),IF(AC3&lt;&gt;"",", "&amp;AC3,""),IF(AG3&lt;&gt;"",", "&amp;AG3,""),IF(AK3&lt;&gt;"",", "&amp;AK3,""),IF(AO3&lt;&gt;"",", "&amp;AO3,""),"]"))</f>
        <v xml:space="preserve"> --Footman's Fortune / Geschick des Fußsoldaten   [Dragonstar Arena]</v>
      </c>
      <c r="AV3" s="27" t="str">
        <f>IF(A3&lt;&gt;"",IF(VALUE(Q3)&gt;0,CONCATENATE("[",A3,"] = true,        --",C3, " / ", B3), ""),"")</f>
        <v/>
      </c>
    </row>
    <row r="4" spans="1:48" x14ac:dyDescent="0.25">
      <c r="A4" s="13">
        <v>32</v>
      </c>
      <c r="B4" t="s">
        <v>1428</v>
      </c>
      <c r="C4" t="s">
        <v>1430</v>
      </c>
      <c r="D4" t="s">
        <v>1429</v>
      </c>
      <c r="G4" s="3">
        <f>A4</f>
        <v>32</v>
      </c>
      <c r="J4" t="s">
        <v>2464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635</v>
      </c>
      <c r="S4" t="s">
        <v>489</v>
      </c>
      <c r="T4" s="24">
        <f>VLOOKUP(R4,'ESO zone constants'!$L$2:$N$9999,3,FALSE)</f>
        <v>0</v>
      </c>
      <c r="U4" s="3" t="str">
        <f>VLOOKUP(T4,'LibSets constants'!$A$2:$B$16,2,FALSE)</f>
        <v>Included in base game</v>
      </c>
      <c r="V4" t="s">
        <v>2583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[32] = {wayshrines={-1,-1,-1,}, dlcId=0</v>
      </c>
      <c r="AS4" s="27" t="str">
        <f>IF(A4&lt;&gt;"",IF(R4&lt;&gt;"",CONCATENATE(", zoneIds={",R4),"")&amp;IF(X4&lt;&gt;"",CONCATENATE(",",X4),"")&amp;IF(AB4&lt;&gt;"",CONCATENATE(",",AB4),"")&amp;IF(AF4&lt;&gt;"",CONCATENATE(",",AF4),"")&amp;IF(AJ4&lt;&gt;"",CONCATENATE(",",AJ4),"")&amp;IF(AN4&lt;&gt;"",CONCATENATE(",",AN4),"")&amp;IF(R4&lt;&gt;"",CONCATENATE("}",""),"")&amp;IF(OR(L4="true",L4="false",L4&lt;&gt;""), CONCATENATE(", veteran=", L4), ""),"")</f>
        <v>, zoneIds={635}, veteran=false</v>
      </c>
      <c r="AT4" s="27" t="str">
        <f>IF(A4&lt;&gt;"",IF(J4="Trial",", isTrial=true",IF(J4="Arena",", isArena=true", IF(J4="Monster",", isMonster=true",IF(J4="Crafted",", isCrafted=true",IF(J4="Cyrodiil",", isCyrodiil=true",IF(J4="Dungeon",", isDungeon=true",IF(J4="PVP: Battleground",", isBattleground=true",IF(J4="PVP: Cyrodiil",", isCyrodiil=true",IF(J4="PVP: Imperial City",", isImperialCity=true",IF(J4="Special",", isSpecial=true",IF(J4="Daily random dungeon &amp; PVP: Imperial City",", isDailyRandomDungeonAndImperialCityReward=true",IF(J4="Overland",", isOverland=true","")))))))))))) &amp; IF(M4="true", CONCATENATE(", multiTrialSet=true"), ""),"") &amp; "},"</f>
        <v>, isArena=true},</v>
      </c>
      <c r="AU4" s="27" t="str">
        <f>IF(C4&lt;&gt;"",CONCATENATE(" --",C4," / ",B4,"   [",IF(S4&lt;&gt;"",S4,""),IF(Y4&lt;&gt;"",", "&amp;Y4,""),IF(AC4&lt;&gt;"",", "&amp;AC4,""),IF(AG4&lt;&gt;"",", "&amp;AG4,""),IF(AK4&lt;&gt;"",", "&amp;AK4,""),IF(AO4&lt;&gt;"",", "&amp;AO4,""),"]"))</f>
        <v xml:space="preserve"> --Healer's Habit / Bräuche des Heilers   [Dragonstar Arena]</v>
      </c>
      <c r="AV4" s="27" t="str">
        <f>IF(A4&lt;&gt;"",IF(VALUE(Q4)&gt;0,CONCATENATE("[",A4,"] = true,        --",C4, " / ", B4), ""),"")</f>
        <v/>
      </c>
    </row>
    <row r="5" spans="1:48" x14ac:dyDescent="0.25">
      <c r="A5" s="13">
        <v>88</v>
      </c>
      <c r="B5" t="s">
        <v>1584</v>
      </c>
      <c r="C5" t="s">
        <v>1586</v>
      </c>
      <c r="D5" t="s">
        <v>1585</v>
      </c>
      <c r="G5" s="3">
        <f>A5</f>
        <v>88</v>
      </c>
      <c r="J5" t="s">
        <v>2464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635</v>
      </c>
      <c r="S5" t="s">
        <v>489</v>
      </c>
      <c r="T5" s="24">
        <f>VLOOKUP(R5,'ESO zone constants'!$L$2:$N$9999,3,FALSE)</f>
        <v>0</v>
      </c>
      <c r="U5" s="3" t="str">
        <f>VLOOKUP(T5,'LibSets constants'!$A$2:$B$16,2,FALSE)</f>
        <v>Included in base game</v>
      </c>
      <c r="V5" t="s">
        <v>2583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7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[88] = {wayshrines={-1,-1,-1,}, dlcId=0</v>
      </c>
      <c r="AS5" s="27" t="str">
        <f>IF(A5&lt;&gt;"",IF(R5&lt;&gt;"",CONCATENATE(", zoneIds={",R5),"")&amp;IF(X5&lt;&gt;"",CONCATENATE(",",X5),"")&amp;IF(AB5&lt;&gt;"",CONCATENATE(",",AB5),"")&amp;IF(AF5&lt;&gt;"",CONCATENATE(",",AF5),"")&amp;IF(AJ5&lt;&gt;"",CONCATENATE(",",AJ5),"")&amp;IF(AN5&lt;&gt;"",CONCATENATE(",",AN5),"")&amp;IF(R5&lt;&gt;"",CONCATENATE("}",""),"")&amp;IF(OR(L5="true",L5="false",L5&lt;&gt;""), CONCATENATE(", veteran=", L5), ""),"")</f>
        <v>, zoneIds={635}, veteran=false</v>
      </c>
      <c r="AT5" s="27" t="str">
        <f>IF(A5&lt;&gt;"",IF(J5="Trial",", isTrial=true",IF(J5="Arena",", isArena=true", IF(J5="Monster",", isMonster=true",IF(J5="Crafted",", isCrafted=true",IF(J5="Cyrodiil",", isCyrodiil=true",IF(J5="Dungeon",", isDungeon=true",IF(J5="PVP: Battleground",", isBattleground=true",IF(J5="PVP: Cyrodiil",", isCyrodiil=true",IF(J5="PVP: Imperial City",", isImperialCity=true",IF(J5="Special",", isSpecial=true",IF(J5="Daily random dungeon &amp; PVP: Imperial City",", isDailyRandomDungeonAndImperialCityReward=true",IF(J5="Overland",", isOverland=true","")))))))))))) &amp; IF(M5="true", CONCATENATE(", multiTrialSet=true"), ""),"") &amp; "},"</f>
        <v>, isArena=true},</v>
      </c>
      <c r="AU5" s="27" t="str">
        <f>IF(C5&lt;&gt;"",CONCATENATE(" --",C5," / ",B5,"   [",IF(S5&lt;&gt;"",S5,""),IF(Y5&lt;&gt;"",", "&amp;Y5,""),IF(AC5&lt;&gt;"",", "&amp;AC5,""),IF(AG5&lt;&gt;"",", "&amp;AG5,""),IF(AK5&lt;&gt;"",", "&amp;AK5,""),IF(AO5&lt;&gt;"",", "&amp;AO5,""),"]"))</f>
        <v xml:space="preserve"> --Robes of Destruction Mastery / Roben der Zerstörungsbeherrschung   [Dragonstar Arena]</v>
      </c>
      <c r="AV5" s="27" t="str">
        <f>IF(A5&lt;&gt;"",IF(VALUE(Q5)&gt;0,CONCATENATE("[",A5,"] = true,        --",C5, " / ", B5), ""),"")</f>
        <v/>
      </c>
    </row>
    <row r="6" spans="1:48" x14ac:dyDescent="0.25">
      <c r="A6" s="13">
        <v>211</v>
      </c>
      <c r="B6" t="s">
        <v>1888</v>
      </c>
      <c r="C6" t="s">
        <v>1888</v>
      </c>
      <c r="D6" t="s">
        <v>1889</v>
      </c>
      <c r="G6" s="3">
        <f>A6</f>
        <v>211</v>
      </c>
      <c r="J6" t="s">
        <v>2464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677</v>
      </c>
      <c r="S6" t="s">
        <v>499</v>
      </c>
      <c r="T6" s="24">
        <f>VLOOKUP(R6,'ESO zone constants'!$L$2:$N$9999,3,FALSE)</f>
        <v>2</v>
      </c>
      <c r="U6" s="3" t="str">
        <f>VLOOKUP(T6,'LibSets constants'!$A$2:$B$16,2,FALSE)</f>
        <v>Orsinium</v>
      </c>
      <c r="V6" t="s">
        <v>2583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7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[211] = {wayshrines={-1,-1,-1,}, dlcId=2</v>
      </c>
      <c r="AS6" s="27" t="str">
        <f>IF(A6&lt;&gt;"",IF(R6&lt;&gt;"",CONCATENATE(", zoneIds={",R6),"")&amp;IF(X6&lt;&gt;"",CONCATENATE(",",X6),"")&amp;IF(AB6&lt;&gt;"",CONCATENATE(",",AB6),"")&amp;IF(AF6&lt;&gt;"",CONCATENATE(",",AF6),"")&amp;IF(AJ6&lt;&gt;"",CONCATENATE(",",AJ6),"")&amp;IF(AN6&lt;&gt;"",CONCATENATE(",",AN6),"")&amp;IF(R6&lt;&gt;"",CONCATENATE("}",""),"")&amp;IF(OR(L6="true",L6="false",L6&lt;&gt;""), CONCATENATE(", veteran=", L6), ""),"")</f>
        <v>, zoneIds={677}, veteran=false</v>
      </c>
      <c r="AT6" s="27" t="str">
        <f>IF(A6&lt;&gt;"",IF(J6="Trial",", isTrial=true",IF(J6="Arena",", isArena=true", IF(J6="Monster",", isMonster=true",IF(J6="Crafted",", isCrafted=true",IF(J6="Cyrodiil",", isCyrodiil=true",IF(J6="Dungeon",", isDungeon=true",IF(J6="PVP: Battleground",", isBattleground=true",IF(J6="PVP: Cyrodiil",", isCyrodiil=true",IF(J6="PVP: Imperial City",", isImperialCity=true",IF(J6="Special",", isSpecial=true",IF(J6="Daily random dungeon &amp; PVP: Imperial City",", isDailyRandomDungeonAndImperialCityReward=true",IF(J6="Overland",", isOverland=true","")))))))))))) &amp; IF(M6="true", CONCATENATE(", multiTrialSet=true"), ""),"") &amp; "},"</f>
        <v>, isArena=true},</v>
      </c>
      <c r="AU6" s="27" t="str">
        <f>IF(C6&lt;&gt;"",CONCATENATE(" --",C6," / ",B6,"   [",IF(S6&lt;&gt;"",S6,""),IF(Y6&lt;&gt;"",", "&amp;Y6,""),IF(AC6&lt;&gt;"",", "&amp;AC6,""),IF(AG6&lt;&gt;"",", "&amp;AG6,""),IF(AK6&lt;&gt;"",", "&amp;AK6,""),IF(AO6&lt;&gt;"",", "&amp;AO6,""),"]"))</f>
        <v xml:space="preserve"> --Permafrost / Permafrost   [Maelstrom Arena]</v>
      </c>
      <c r="AV6" s="27" t="str">
        <f>IF(A6&lt;&gt;"",IF(VALUE(Q6)&gt;0,CONCATENATE("[",A6,"] = true,        --",C6, " / ", B6), ""),"")</f>
        <v/>
      </c>
    </row>
    <row r="7" spans="1:48" x14ac:dyDescent="0.25">
      <c r="A7" s="13">
        <v>213</v>
      </c>
      <c r="B7" t="s">
        <v>1893</v>
      </c>
      <c r="C7" t="s">
        <v>1895</v>
      </c>
      <c r="D7" t="s">
        <v>1894</v>
      </c>
      <c r="G7" s="3">
        <f>A7</f>
        <v>213</v>
      </c>
      <c r="J7" t="s">
        <v>2464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499</v>
      </c>
      <c r="T7" s="24">
        <f>VLOOKUP(R7,'ESO zone constants'!$L$2:$N$9999,3,FALSE)</f>
        <v>2</v>
      </c>
      <c r="U7" s="3" t="str">
        <f>VLOOKUP(T7,'LibSets constants'!$A$2:$B$16,2,FALSE)</f>
        <v>Orsinium</v>
      </c>
      <c r="V7" t="s">
        <v>2583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constants'!$E$3:$L$5000,8,FALSE),"")</f>
        <v/>
      </c>
      <c r="AN7" s="3" t="str">
        <f>IF(AO7&lt;&gt;"",VLOOKUP(AO7,'ESO zone constants'!$E$3:$L$5000,8,FALSE),"")</f>
        <v/>
      </c>
      <c r="AR7" s="27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[213] = {wayshrines={-1,-1,-1,}, dlcId=2</v>
      </c>
      <c r="AS7" s="27" t="str">
        <f>IF(A7&lt;&gt;"",IF(R7&lt;&gt;"",CONCATENATE(", zoneIds={",R7),"")&amp;IF(X7&lt;&gt;"",CONCATENATE(",",X7),"")&amp;IF(AB7&lt;&gt;"",CONCATENATE(",",AB7),"")&amp;IF(AF7&lt;&gt;"",CONCATENATE(",",AF7),"")&amp;IF(AJ7&lt;&gt;"",CONCATENATE(",",AJ7),"")&amp;IF(AN7&lt;&gt;"",CONCATENATE(",",AN7),"")&amp;IF(R7&lt;&gt;"",CONCATENATE("}",""),"")&amp;IF(OR(L7="true",L7="false",L7&lt;&gt;""), CONCATENATE(", veteran=", L7), ""),"")</f>
        <v>, zoneIds={677}, veteran=false</v>
      </c>
      <c r="AT7" s="27" t="str">
        <f>IF(A7&lt;&gt;"",IF(J7="Trial",", isTrial=true",IF(J7="Arena",", isArena=true", IF(J7="Monster",", isMonster=true",IF(J7="Crafted",", isCrafted=true",IF(J7="Cyrodiil",", isCyrodiil=true",IF(J7="Dungeon",", isDungeon=true",IF(J7="PVP: Battleground",", isBattleground=true",IF(J7="PVP: Cyrodiil",", isCyrodiil=true",IF(J7="PVP: Imperial City",", isImperialCity=true",IF(J7="Special",", isSpecial=true",IF(J7="Daily random dungeon &amp; PVP: Imperial City",", isDailyRandomDungeonAndImperialCityReward=true",IF(J7="Overland",", isOverland=true","")))))))))))) &amp; IF(M7="true", CONCATENATE(", multiTrialSet=true"), ""),"") &amp; "},"</f>
        <v>, isArena=true},</v>
      </c>
      <c r="AU7" s="27" t="str">
        <f>IF(C7&lt;&gt;"",CONCATENATE(" --",C7," / ",B7,"   [",IF(S7&lt;&gt;"",S7,""),IF(Y7&lt;&gt;"",", "&amp;Y7,""),IF(AC7&lt;&gt;"",", "&amp;AC7,""),IF(AG7&lt;&gt;"",", "&amp;AG7,""),IF(AK7&lt;&gt;"",", "&amp;AK7,""),IF(AO7&lt;&gt;"",", "&amp;AO7,""),"]"))</f>
        <v xml:space="preserve"> --Glorious Defender / Ruhmreicher Verteidiger   [Maelstrom Arena]</v>
      </c>
      <c r="AV7" s="27" t="str">
        <f>IF(A7&lt;&gt;"",IF(VALUE(Q7)&gt;0,CONCATENATE("[",A7,"] = true,        --",C7, " / ", B7), ""),"")</f>
        <v/>
      </c>
    </row>
    <row r="8" spans="1:48" x14ac:dyDescent="0.25">
      <c r="A8" s="13">
        <v>214</v>
      </c>
      <c r="B8" t="s">
        <v>1896</v>
      </c>
      <c r="C8" t="s">
        <v>1896</v>
      </c>
      <c r="D8" t="s">
        <v>1896</v>
      </c>
      <c r="G8" s="3">
        <f>A8</f>
        <v>214</v>
      </c>
      <c r="J8" t="s">
        <v>2464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677</v>
      </c>
      <c r="S8" t="s">
        <v>499</v>
      </c>
      <c r="T8" s="24">
        <f>VLOOKUP(R8,'ESO zone constants'!$L$2:$N$9999,3,FALSE)</f>
        <v>2</v>
      </c>
      <c r="U8" s="3" t="str">
        <f>VLOOKUP(T8,'LibSets constants'!$A$2:$B$16,2,FALSE)</f>
        <v>Orsinium</v>
      </c>
      <c r="V8" t="s">
        <v>2583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7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[214] = {wayshrines={-1,-1,-1,}, dlcId=2</v>
      </c>
      <c r="AS8" s="27" t="str">
        <f>IF(A8&lt;&gt;"",IF(R8&lt;&gt;"",CONCATENATE(", zoneIds={",R8),"")&amp;IF(X8&lt;&gt;"",CONCATENATE(",",X8),"")&amp;IF(AB8&lt;&gt;"",CONCATENATE(",",AB8),"")&amp;IF(AF8&lt;&gt;"",CONCATENATE(",",AF8),"")&amp;IF(AJ8&lt;&gt;"",CONCATENATE(",",AJ8),"")&amp;IF(AN8&lt;&gt;"",CONCATENATE(",",AN8),"")&amp;IF(R8&lt;&gt;"",CONCATENATE("}",""),"")&amp;IF(OR(L8="true",L8="false",L8&lt;&gt;""), CONCATENATE(", veteran=", L8), ""),"")</f>
        <v>, zoneIds={677}, veteran=false</v>
      </c>
      <c r="AT8" s="27" t="str">
        <f>IF(A8&lt;&gt;"",IF(J8="Trial",", isTrial=true",IF(J8="Arena",", isArena=true", IF(J8="Monster",", isMonster=true",IF(J8="Crafted",", isCrafted=true",IF(J8="Cyrodiil",", isCyrodiil=true",IF(J8="Dungeon",", isDungeon=true",IF(J8="PVP: Battleground",", isBattleground=true",IF(J8="PVP: Cyrodiil",", isCyrodiil=true",IF(J8="PVP: Imperial City",", isImperialCity=true",IF(J8="Special",", isSpecial=true",IF(J8="Daily random dungeon &amp; PVP: Imperial City",", isDailyRandomDungeonAndImperialCityReward=true",IF(J8="Overland",", isOverland=true","")))))))))))) &amp; IF(M8="true", CONCATENATE(", multiTrialSet=true"), ""),"") &amp; "},"</f>
        <v>, isArena=true},</v>
      </c>
      <c r="AU8" s="27" t="str">
        <f>IF(C8&lt;&gt;"",CONCATENATE(" --",C8," / ",B8,"   [",IF(S8&lt;&gt;"",S8,""),IF(Y8&lt;&gt;"",", "&amp;Y8,""),IF(AC8&lt;&gt;"",", "&amp;AC8,""),IF(AG8&lt;&gt;"",", "&amp;AG8,""),IF(AK8&lt;&gt;"",", "&amp;AK8,""),IF(AO8&lt;&gt;"",", "&amp;AO8,""),"]"))</f>
        <v xml:space="preserve"> --Para Bellum / Para Bellum   [Maelstrom Arena]</v>
      </c>
      <c r="AV8" s="27" t="str">
        <f>IF(A8&lt;&gt;"",IF(VALUE(Q8)&gt;0,CONCATENATE("[",A8,"] = true,        --",C8, " / ", B8), ""),"")</f>
        <v/>
      </c>
    </row>
    <row r="9" spans="1:48" x14ac:dyDescent="0.25">
      <c r="A9" s="13">
        <v>215</v>
      </c>
      <c r="B9" t="s">
        <v>1897</v>
      </c>
      <c r="C9" t="s">
        <v>1899</v>
      </c>
      <c r="D9" t="s">
        <v>1898</v>
      </c>
      <c r="G9" s="3">
        <f>A9</f>
        <v>215</v>
      </c>
      <c r="J9" t="s">
        <v>2464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677</v>
      </c>
      <c r="S9" t="s">
        <v>499</v>
      </c>
      <c r="T9" s="24">
        <f>VLOOKUP(R9,'ESO zone constants'!$L$2:$N$9999,3,FALSE)</f>
        <v>2</v>
      </c>
      <c r="U9" s="3" t="str">
        <f>VLOOKUP(T9,'LibSets constants'!$A$2:$B$16,2,FALSE)</f>
        <v>Orsinium</v>
      </c>
      <c r="V9" t="s">
        <v>2583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constants'!$E$3:$L$5000,8,FALSE),"")</f>
        <v/>
      </c>
      <c r="AN9" s="3" t="str">
        <f>IF(AO9&lt;&gt;"",VLOOKUP(AO9,'ESO zone constants'!$E$3:$L$5000,8,FALSE),"")</f>
        <v/>
      </c>
      <c r="AR9" s="27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[215] = {wayshrines={-1,-1,-1,}, dlcId=2</v>
      </c>
      <c r="AS9" s="27" t="str">
        <f>IF(A9&lt;&gt;"",IF(R9&lt;&gt;"",CONCATENATE(", zoneIds={",R9),"")&amp;IF(X9&lt;&gt;"",CONCATENATE(",",X9),"")&amp;IF(AB9&lt;&gt;"",CONCATENATE(",",AB9),"")&amp;IF(AF9&lt;&gt;"",CONCATENATE(",",AF9),"")&amp;IF(AJ9&lt;&gt;"",CONCATENATE(",",AJ9),"")&amp;IF(AN9&lt;&gt;"",CONCATENATE(",",AN9),"")&amp;IF(R9&lt;&gt;"",CONCATENATE("}",""),"")&amp;IF(OR(L9="true",L9="false",L9&lt;&gt;""), CONCATENATE(", veteran=", L9), ""),"")</f>
        <v>, zoneIds={677}, veteran=false</v>
      </c>
      <c r="AT9" s="27" t="str">
        <f>IF(A9&lt;&gt;"",IF(J9="Trial",", isTrial=true",IF(J9="Arena",", isArena=true", IF(J9="Monster",", isMonster=true",IF(J9="Crafted",", isCrafted=true",IF(J9="Cyrodiil",", isCyrodiil=true",IF(J9="Dungeon",", isDungeon=true",IF(J9="PVP: Battleground",", isBattleground=true",IF(J9="PVP: Cyrodiil",", isCyrodiil=true",IF(J9="PVP: Imperial City",", isImperialCity=true",IF(J9="Special",", isSpecial=true",IF(J9="Daily random dungeon &amp; PVP: Imperial City",", isDailyRandomDungeonAndImperialCityReward=true",IF(J9="Overland",", isOverland=true","")))))))))))) &amp; IF(M9="true", CONCATENATE(", multiTrialSet=true"), ""),"") &amp; "},"</f>
        <v>, isArena=true},</v>
      </c>
      <c r="AU9" s="27" t="str">
        <f>IF(C9&lt;&gt;"",CONCATENATE(" --",C9," / ",B9,"   [",IF(S9&lt;&gt;"",S9,""),IF(Y9&lt;&gt;"",", "&amp;Y9,""),IF(AC9&lt;&gt;"",", "&amp;AC9,""),IF(AG9&lt;&gt;"",", "&amp;AG9,""),IF(AK9&lt;&gt;"",", "&amp;AK9,""),IF(AO9&lt;&gt;"",", "&amp;AO9,""),"]"))</f>
        <v xml:space="preserve"> --Elemental Succession / Elementarfolge   [Maelstrom Arena]</v>
      </c>
      <c r="AV9" s="27" t="str">
        <f>IF(A9&lt;&gt;"",IF(VALUE(Q9)&gt;0,CONCATENATE("[",A9,"] = true,        --",C9, " / ", B9), ""),"")</f>
        <v/>
      </c>
    </row>
    <row r="10" spans="1:48" x14ac:dyDescent="0.25">
      <c r="A10" s="13">
        <v>216</v>
      </c>
      <c r="B10" t="s">
        <v>1900</v>
      </c>
      <c r="C10" t="s">
        <v>1902</v>
      </c>
      <c r="D10" t="s">
        <v>1901</v>
      </c>
      <c r="G10" s="3">
        <f>A10</f>
        <v>216</v>
      </c>
      <c r="J10" t="s">
        <v>2464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499</v>
      </c>
      <c r="T10" s="24">
        <f>VLOOKUP(R10,'ESO zone constants'!$L$2:$N$9999,3,FALSE)</f>
        <v>2</v>
      </c>
      <c r="U10" s="3" t="str">
        <f>VLOOKUP(T10,'LibSets constants'!$A$2:$B$16,2,FALSE)</f>
        <v>Orsinium</v>
      </c>
      <c r="V10" t="s">
        <v>2583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constants'!$E$3:$L$5000,8,FALSE),"")</f>
        <v/>
      </c>
      <c r="AN10" s="3" t="str">
        <f>IF(AO10&lt;&gt;"",VLOOKUP(AO10,'ESO zone constants'!$E$3:$L$5000,8,FALSE),"")</f>
        <v/>
      </c>
      <c r="AR10" s="27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[216] = {wayshrines={-1,-1,-1,}, dlcId=2</v>
      </c>
      <c r="AS10" s="27" t="str">
        <f>IF(A10&lt;&gt;"",IF(R10&lt;&gt;"",CONCATENATE(", zoneIds={",R10),"")&amp;IF(X10&lt;&gt;"",CONCATENATE(",",X10),"")&amp;IF(AB10&lt;&gt;"",CONCATENATE(",",AB10),"")&amp;IF(AF10&lt;&gt;"",CONCATENATE(",",AF10),"")&amp;IF(AJ10&lt;&gt;"",CONCATENATE(",",AJ10),"")&amp;IF(AN10&lt;&gt;"",CONCATENATE(",",AN10),"")&amp;IF(R10&lt;&gt;"",CONCATENATE("}",""),"")&amp;IF(OR(L10="true",L10="false",L10&lt;&gt;""), CONCATENATE(", veteran=", L10), ""),"")</f>
        <v>, zoneIds={677}, veteran=false</v>
      </c>
      <c r="AT10" s="27" t="str">
        <f>IF(A10&lt;&gt;"",IF(J10="Trial",", isTrial=true",IF(J10="Arena",", isArena=true", IF(J10="Monster",", isMonster=true",IF(J10="Crafted",", isCrafted=true",IF(J10="Cyrodiil",", isCyrodiil=true",IF(J10="Dungeon",", isDungeon=true",IF(J10="PVP: Battleground",", isBattleground=true",IF(J10="PVP: Cyrodiil",", isCyrodiil=true",IF(J10="PVP: Imperial City",", isImperialCity=true",IF(J10="Special",", isSpecial=true",IF(J10="Daily random dungeon &amp; PVP: Imperial City",", isDailyRandomDungeonAndImperialCityReward=true",IF(J10="Overland",", isOverland=true","")))))))))))) &amp; IF(M10="true", CONCATENATE(", multiTrialSet=true"), ""),"") &amp; "},"</f>
        <v>, isArena=true},</v>
      </c>
      <c r="AU10" s="27" t="str">
        <f>IF(C10&lt;&gt;"",CONCATENATE(" --",C10," / ",B10,"   [",IF(S10&lt;&gt;"",S10,""),IF(Y10&lt;&gt;"",", "&amp;Y10,""),IF(AC10&lt;&gt;"",", "&amp;AC10,""),IF(AG10&lt;&gt;"",", "&amp;AG10,""),IF(AK10&lt;&gt;"",", "&amp;AK10,""),IF(AO10&lt;&gt;"",", "&amp;AO10,""),"]"))</f>
        <v xml:space="preserve"> --Hunt Leader / Jagdleiter   [Maelstrom Arena]</v>
      </c>
      <c r="AV10" s="27" t="str">
        <f>IF(A10&lt;&gt;"",IF(VALUE(Q10)&gt;0,CONCATENATE("[",A10,"] = true,        --",C10, " / ", B10), ""),"")</f>
        <v/>
      </c>
    </row>
    <row r="11" spans="1:48" x14ac:dyDescent="0.25">
      <c r="A11" s="13">
        <v>217</v>
      </c>
      <c r="B11" t="s">
        <v>1903</v>
      </c>
      <c r="C11" t="s">
        <v>1905</v>
      </c>
      <c r="D11" t="s">
        <v>1904</v>
      </c>
      <c r="G11" s="3">
        <f>A11</f>
        <v>217</v>
      </c>
      <c r="J11" t="s">
        <v>2464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677</v>
      </c>
      <c r="S11" t="s">
        <v>499</v>
      </c>
      <c r="T11" s="24">
        <f>VLOOKUP(R11,'ESO zone constants'!$L$2:$N$9999,3,FALSE)</f>
        <v>2</v>
      </c>
      <c r="U11" s="3" t="str">
        <f>VLOOKUP(T11,'LibSets constants'!$A$2:$B$16,2,FALSE)</f>
        <v>Orsinium</v>
      </c>
      <c r="V11" t="s">
        <v>2583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7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[217] = {wayshrines={-1,-1,-1,}, dlcId=2</v>
      </c>
      <c r="AS11" s="27" t="str">
        <f>IF(A11&lt;&gt;"",IF(R11&lt;&gt;"",CONCATENATE(", zoneIds={",R11),"")&amp;IF(X11&lt;&gt;"",CONCATENATE(",",X11),"")&amp;IF(AB11&lt;&gt;"",CONCATENATE(",",AB11),"")&amp;IF(AF11&lt;&gt;"",CONCATENATE(",",AF11),"")&amp;IF(AJ11&lt;&gt;"",CONCATENATE(",",AJ11),"")&amp;IF(AN11&lt;&gt;"",CONCATENATE(",",AN11),"")&amp;IF(R11&lt;&gt;"",CONCATENATE("}",""),"")&amp;IF(OR(L11="true",L11="false",L11&lt;&gt;""), CONCATENATE(", veteran=", L11), ""),"")</f>
        <v>, zoneIds={677}, veteran=false</v>
      </c>
      <c r="AT11" s="27" t="str">
        <f>IF(A11&lt;&gt;"",IF(J11="Trial",", isTrial=true",IF(J11="Arena",", isArena=true", IF(J11="Monster",", isMonster=true",IF(J11="Crafted",", isCrafted=true",IF(J11="Cyrodiil",", isCyrodiil=true",IF(J11="Dungeon",", isDungeon=true",IF(J11="PVP: Battleground",", isBattleground=true",IF(J11="PVP: Cyrodiil",", isCyrodiil=true",IF(J11="PVP: Imperial City",", isImperialCity=true",IF(J11="Special",", isSpecial=true",IF(J11="Daily random dungeon &amp; PVP: Imperial City",", isDailyRandomDungeonAndImperialCityReward=true",IF(J11="Overland",", isOverland=true","")))))))))))) &amp; IF(M11="true", CONCATENATE(", multiTrialSet=true"), ""),"") &amp; "},"</f>
        <v>, isArena=true},</v>
      </c>
      <c r="AU11" s="27" t="str">
        <f>IF(C11&lt;&gt;"",CONCATENATE(" --",C11," / ",B11,"   [",IF(S11&lt;&gt;"",S11,""),IF(Y11&lt;&gt;"",", "&amp;Y11,""),IF(AC11&lt;&gt;"",", "&amp;AC11,""),IF(AG11&lt;&gt;"",", "&amp;AG11,""),IF(AK11&lt;&gt;"",", "&amp;AK11,""),IF(AO11&lt;&gt;"",", "&amp;AO11,""),"]"))</f>
        <v xml:space="preserve"> --Winterborn / Winterkind   [Maelstrom Arena]</v>
      </c>
      <c r="AV11" s="27" t="str">
        <f>IF(A11&lt;&gt;"",IF(VALUE(Q11)&gt;0,CONCATENATE("[",A11,"] = true,        --",C11, " / ", B11), ""),"")</f>
        <v/>
      </c>
    </row>
    <row r="12" spans="1:48" x14ac:dyDescent="0.25">
      <c r="A12" s="13">
        <v>313</v>
      </c>
      <c r="B12" t="s">
        <v>2121</v>
      </c>
      <c r="C12" t="s">
        <v>2123</v>
      </c>
      <c r="D12" t="s">
        <v>2122</v>
      </c>
      <c r="G12" s="3">
        <f>A12</f>
        <v>313</v>
      </c>
      <c r="J12" t="s">
        <v>2464</v>
      </c>
      <c r="L12" t="s">
        <v>102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489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2583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constants'!$E$3:$L$5000,8,FALSE),"")</f>
        <v/>
      </c>
      <c r="AN12" s="3" t="str">
        <f>IF(AO12&lt;&gt;"",VLOOKUP(AO12,'ESO zone constants'!$E$3:$L$5000,8,FALSE),"")</f>
        <v/>
      </c>
      <c r="AR12" s="27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[313] = {wayshrines={-1,-1,-1,}, dlcId=0</v>
      </c>
      <c r="AS12" s="27" t="str">
        <f>IF(A12&lt;&gt;"",IF(R12&lt;&gt;"",CONCATENATE(", zoneIds={",R12),"")&amp;IF(X12&lt;&gt;"",CONCATENATE(",",X12),"")&amp;IF(AB12&lt;&gt;"",CONCATENATE(",",AB12),"")&amp;IF(AF12&lt;&gt;"",CONCATENATE(",",AF12),"")&amp;IF(AJ12&lt;&gt;"",CONCATENATE(",",AJ12),"")&amp;IF(AN12&lt;&gt;"",CONCATENATE(",",AN12),"")&amp;IF(R12&lt;&gt;"",CONCATENATE("}",""),"")&amp;IF(OR(L12="true",L12="false",L12&lt;&gt;""), CONCATENATE(", veteran=", L12), ""),"")</f>
        <v>, zoneIds={635}, veteran=true</v>
      </c>
      <c r="AT12" s="27" t="str">
        <f>IF(A12&lt;&gt;"",IF(J12="Trial",", isTrial=true",IF(J12="Arena",", isArena=true", IF(J12="Monster",", isMonster=true",IF(J12="Crafted",", isCrafted=true",IF(J12="Cyrodiil",", isCyrodiil=true",IF(J12="Dungeon",", isDungeon=true",IF(J12="PVP: Battleground",", isBattleground=true",IF(J12="PVP: Cyrodiil",", isCyrodiil=true",IF(J12="PVP: Imperial City",", isImperialCity=true",IF(J12="Special",", isSpecial=true",IF(J12="Daily random dungeon &amp; PVP: Imperial City",", isDailyRandomDungeonAndImperialCityReward=true",IF(J12="Overland",", isOverland=true","")))))))))))) &amp; IF(M12="true", CONCATENATE(", multiTrialSet=true"), ""),"") &amp; "},"</f>
        <v>, isArena=true},</v>
      </c>
      <c r="AU12" s="27" t="str">
        <f>IF(C12&lt;&gt;"",CONCATENATE(" --",C12," / ",B12,"   [",IF(S12&lt;&gt;"",S12,""),IF(Y12&lt;&gt;"",", "&amp;Y12,""),IF(AC12&lt;&gt;"",", "&amp;AC12,""),IF(AG12&lt;&gt;"",", "&amp;AG12,""),IF(AK12&lt;&gt;"",", "&amp;AK12,""),IF(AO12&lt;&gt;"",", "&amp;AO12,""),"]"))</f>
        <v xml:space="preserve"> --Titanic Cleave / Titanisches Trennen   [Dragonstar Arena]</v>
      </c>
      <c r="AV12" s="27" t="str">
        <f>IF(A12&lt;&gt;"",IF(VALUE(Q12)&gt;0,CONCATENATE("[",A12,"] = true,        --",C12, " / ", B12), ""),"")</f>
        <v/>
      </c>
    </row>
    <row r="13" spans="1:48" s="15" customFormat="1" x14ac:dyDescent="0.25">
      <c r="A13" s="13">
        <v>314</v>
      </c>
      <c r="B13" t="s">
        <v>2124</v>
      </c>
      <c r="C13" t="s">
        <v>2126</v>
      </c>
      <c r="D13" t="s">
        <v>2125</v>
      </c>
      <c r="E13"/>
      <c r="F13"/>
      <c r="G13" s="3">
        <f>A13</f>
        <v>314</v>
      </c>
      <c r="H13"/>
      <c r="I13"/>
      <c r="J13" t="s">
        <v>2464</v>
      </c>
      <c r="K13"/>
      <c r="L13" t="s">
        <v>102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635</v>
      </c>
      <c r="S13" t="s">
        <v>489</v>
      </c>
      <c r="T13" s="24">
        <f>VLOOKUP(R13,'ESO zone constants'!$L$2:$N$9999,3,FALSE)</f>
        <v>0</v>
      </c>
      <c r="U13" s="3" t="str">
        <f>VLOOKUP(T13,'LibSets constants'!$A$2:$B$16,2,FALSE)</f>
        <v>Included in base game</v>
      </c>
      <c r="V13" t="s">
        <v>2583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constants'!$E$3:$L$5000,8,FALSE),"")</f>
        <v/>
      </c>
      <c r="AK13"/>
      <c r="AL13"/>
      <c r="AM13"/>
      <c r="AN13" s="3" t="str">
        <f>IF(AO13&lt;&gt;"",VLOOKUP(AO13,'ESO zone constants'!$E$3:$L$5000,8,FALSE),"")</f>
        <v/>
      </c>
      <c r="AO13"/>
      <c r="AP13"/>
      <c r="AQ13"/>
      <c r="AR13" s="27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[314] = {wayshrines={-1,-1,-1,}, dlcId=0</v>
      </c>
      <c r="AS13" s="27" t="str">
        <f>IF(A13&lt;&gt;"",IF(R13&lt;&gt;"",CONCATENATE(", zoneIds={",R13),"")&amp;IF(X13&lt;&gt;"",CONCATENATE(",",X13),"")&amp;IF(AB13&lt;&gt;"",CONCATENATE(",",AB13),"")&amp;IF(AF13&lt;&gt;"",CONCATENATE(",",AF13),"")&amp;IF(AJ13&lt;&gt;"",CONCATENATE(",",AJ13),"")&amp;IF(AN13&lt;&gt;"",CONCATENATE(",",AN13),"")&amp;IF(R13&lt;&gt;"",CONCATENATE("}",""),"")&amp;IF(OR(L13="true",L13="false",L13&lt;&gt;""), CONCATENATE(", veteran=", L13), ""),"")</f>
        <v>, zoneIds={635}, veteran=true</v>
      </c>
      <c r="AT13" s="27" t="str">
        <f>IF(A13&lt;&gt;"",IF(J13="Trial",", isTrial=true",IF(J13="Arena",", isArena=true", IF(J13="Monster",", isMonster=true",IF(J13="Crafted",", isCrafted=true",IF(J13="Cyrodiil",", isCyrodiil=true",IF(J13="Dungeon",", isDungeon=true",IF(J13="PVP: Battleground",", isBattleground=true",IF(J13="PVP: Cyrodiil",", isCyrodiil=true",IF(J13="PVP: Imperial City",", isImperialCity=true",IF(J13="Special",", isSpecial=true",IF(J13="Daily random dungeon &amp; PVP: Imperial City",", isDailyRandomDungeonAndImperialCityReward=true",IF(J13="Overland",", isOverland=true","")))))))))))) &amp; IF(M13="true", CONCATENATE(", multiTrialSet=true"), ""),"") &amp; "},"</f>
        <v>, isArena=true},</v>
      </c>
      <c r="AU13" s="27" t="str">
        <f>IF(C13&lt;&gt;"",CONCATENATE(" --",C13," / ",B13,"   [",IF(S13&lt;&gt;"",S13,""),IF(Y13&lt;&gt;"",", "&amp;Y13,""),IF(AC13&lt;&gt;"",", "&amp;AC13,""),IF(AG13&lt;&gt;"",", "&amp;AG13,""),IF(AK13&lt;&gt;"",", "&amp;AK13,""),IF(AO13&lt;&gt;"",", "&amp;AO13,""),"]"))</f>
        <v xml:space="preserve"> --Puncturing Remedy / Durchschlagende Genesung   [Dragonstar Arena]</v>
      </c>
      <c r="AV13" s="27" t="str">
        <f>IF(A13&lt;&gt;"",IF(VALUE(Q13)&gt;0,CONCATENATE("[",A13,"] = true,        --",C13, " / ", B13), ""),"")</f>
        <v/>
      </c>
    </row>
    <row r="14" spans="1:48" x14ac:dyDescent="0.25">
      <c r="A14" s="13">
        <v>315</v>
      </c>
      <c r="B14" t="s">
        <v>2127</v>
      </c>
      <c r="C14" t="s">
        <v>2129</v>
      </c>
      <c r="D14" t="s">
        <v>2128</v>
      </c>
      <c r="G14" s="3">
        <f>A14</f>
        <v>315</v>
      </c>
      <c r="J14" t="s">
        <v>2464</v>
      </c>
      <c r="L14" t="s">
        <v>102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635</v>
      </c>
      <c r="S14" t="s">
        <v>489</v>
      </c>
      <c r="T14" s="24">
        <f>VLOOKUP(R14,'ESO zone constants'!$L$2:$N$9999,3,FALSE)</f>
        <v>0</v>
      </c>
      <c r="U14" s="3" t="str">
        <f>VLOOKUP(T14,'LibSets constants'!$A$2:$B$16,2,FALSE)</f>
        <v>Included in base game</v>
      </c>
      <c r="V14" t="s">
        <v>2583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constants'!$E$3:$L$5000,8,FALSE),"")</f>
        <v/>
      </c>
      <c r="AN14" s="3" t="str">
        <f>IF(AO14&lt;&gt;"",VLOOKUP(AO14,'ESO zone constants'!$E$3:$L$5000,8,FALSE),"")</f>
        <v/>
      </c>
      <c r="AR14" s="27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[315] = {wayshrines={-1,-1,-1,}, dlcId=0</v>
      </c>
      <c r="AS14" s="27" t="str">
        <f>IF(A14&lt;&gt;"",IF(R14&lt;&gt;"",CONCATENATE(", zoneIds={",R14),"")&amp;IF(X14&lt;&gt;"",CONCATENATE(",",X14),"")&amp;IF(AB14&lt;&gt;"",CONCATENATE(",",AB14),"")&amp;IF(AF14&lt;&gt;"",CONCATENATE(",",AF14),"")&amp;IF(AJ14&lt;&gt;"",CONCATENATE(",",AJ14),"")&amp;IF(AN14&lt;&gt;"",CONCATENATE(",",AN14),"")&amp;IF(R14&lt;&gt;"",CONCATENATE("}",""),"")&amp;IF(OR(L14="true",L14="false",L14&lt;&gt;""), CONCATENATE(", veteran=", L14), ""),"")</f>
        <v>, zoneIds={635}, veteran=true</v>
      </c>
      <c r="AT14" s="27" t="str">
        <f>IF(A14&lt;&gt;"",IF(J14="Trial",", isTrial=true",IF(J14="Arena",", isArena=true", IF(J14="Monster",", isMonster=true",IF(J14="Crafted",", isCrafted=true",IF(J14="Cyrodiil",", isCyrodiil=true",IF(J14="Dungeon",", isDungeon=true",IF(J14="PVP: Battleground",", isBattleground=true",IF(J14="PVP: Cyrodiil",", isCyrodiil=true",IF(J14="PVP: Imperial City",", isImperialCity=true",IF(J14="Special",", isSpecial=true",IF(J14="Daily random dungeon &amp; PVP: Imperial City",", isDailyRandomDungeonAndImperialCityReward=true",IF(J14="Overland",", isOverland=true","")))))))))))) &amp; IF(M14="true", CONCATENATE(", multiTrialSet=true"), ""),"") &amp; "},"</f>
        <v>, isArena=true},</v>
      </c>
      <c r="AU14" s="27" t="str">
        <f>IF(C14&lt;&gt;"",CONCATENATE(" --",C14," / ",B14,"   [",IF(S14&lt;&gt;"",S14,""),IF(Y14&lt;&gt;"",", "&amp;Y14,""),IF(AC14&lt;&gt;"",", "&amp;AC14,""),IF(AG14&lt;&gt;"",", "&amp;AG14,""),IF(AK14&lt;&gt;"",", "&amp;AK14,""),IF(AO14&lt;&gt;"",", "&amp;AO14,""),"]"))</f>
        <v xml:space="preserve"> --Stinging Slashes / Stechende Schnitte   [Dragonstar Arena]</v>
      </c>
      <c r="AV14" s="27" t="str">
        <f>IF(A14&lt;&gt;"",IF(VALUE(Q14)&gt;0,CONCATENATE("[",A14,"] = true,        --",C14, " / ", B14), ""),"")</f>
        <v/>
      </c>
    </row>
    <row r="15" spans="1:48" x14ac:dyDescent="0.25">
      <c r="A15" s="13">
        <v>316</v>
      </c>
      <c r="B15" t="s">
        <v>2130</v>
      </c>
      <c r="C15" t="s">
        <v>2132</v>
      </c>
      <c r="D15" t="s">
        <v>2131</v>
      </c>
      <c r="G15" s="3">
        <f>A15</f>
        <v>316</v>
      </c>
      <c r="J15" t="s">
        <v>2464</v>
      </c>
      <c r="L15" t="s">
        <v>102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489</v>
      </c>
      <c r="T15" s="24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2583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7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[316] = {wayshrines={-1,-1,-1,}, dlcId=0</v>
      </c>
      <c r="AS15" s="27" t="str">
        <f>IF(A15&lt;&gt;"",IF(R15&lt;&gt;"",CONCATENATE(", zoneIds={",R15),"")&amp;IF(X15&lt;&gt;"",CONCATENATE(",",X15),"")&amp;IF(AB15&lt;&gt;"",CONCATENATE(",",AB15),"")&amp;IF(AF15&lt;&gt;"",CONCATENATE(",",AF15),"")&amp;IF(AJ15&lt;&gt;"",CONCATENATE(",",AJ15),"")&amp;IF(AN15&lt;&gt;"",CONCATENATE(",",AN15),"")&amp;IF(R15&lt;&gt;"",CONCATENATE("}",""),"")&amp;IF(OR(L15="true",L15="false",L15&lt;&gt;""), CONCATENATE(", veteran=", L15), ""),"")</f>
        <v>, zoneIds={635}, veteran=true</v>
      </c>
      <c r="AT15" s="27" t="str">
        <f>IF(A15&lt;&gt;"",IF(J15="Trial",", isTrial=true",IF(J15="Arena",", isArena=true", IF(J15="Monster",", isMonster=true",IF(J15="Crafted",", isCrafted=true",IF(J15="Cyrodiil",", isCyrodiil=true",IF(J15="Dungeon",", isDungeon=true",IF(J15="PVP: Battleground",", isBattleground=true",IF(J15="PVP: Cyrodiil",", isCyrodiil=true",IF(J15="PVP: Imperial City",", isImperialCity=true",IF(J15="Special",", isSpecial=true",IF(J15="Daily random dungeon &amp; PVP: Imperial City",", isDailyRandomDungeonAndImperialCityReward=true",IF(J15="Overland",", isOverland=true","")))))))))))) &amp; IF(M15="true", CONCATENATE(", multiTrialSet=true"), ""),"") &amp; "},"</f>
        <v>, isArena=true},</v>
      </c>
      <c r="AU15" s="27" t="str">
        <f>IF(C15&lt;&gt;"",CONCATENATE(" --",C15," / ",B15,"   [",IF(S15&lt;&gt;"",S15,""),IF(Y15&lt;&gt;"",", "&amp;Y15,""),IF(AC15&lt;&gt;"",", "&amp;AC15,""),IF(AG15&lt;&gt;"",", "&amp;AG15,""),IF(AK15&lt;&gt;"",", "&amp;AK15,""),IF(AO15&lt;&gt;"",", "&amp;AO15,""),"]"))</f>
        <v xml:space="preserve"> --Caustic Arrow / Beißender Pfeil   [Dragonstar Arena]</v>
      </c>
      <c r="AV15" s="27" t="str">
        <f>IF(A15&lt;&gt;"",IF(VALUE(Q15)&gt;0,CONCATENATE("[",A15,"] = true,        --",C15, " / ", B15), ""),"")</f>
        <v/>
      </c>
    </row>
    <row r="16" spans="1:48" x14ac:dyDescent="0.25">
      <c r="A16" s="13">
        <v>317</v>
      </c>
      <c r="B16" t="s">
        <v>2133</v>
      </c>
      <c r="C16" t="s">
        <v>2135</v>
      </c>
      <c r="D16" t="s">
        <v>2134</v>
      </c>
      <c r="G16" s="3">
        <f>A16</f>
        <v>317</v>
      </c>
      <c r="J16" t="s">
        <v>2464</v>
      </c>
      <c r="L16" t="s">
        <v>102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635</v>
      </c>
      <c r="S16" t="s">
        <v>489</v>
      </c>
      <c r="T16" s="24">
        <f>VLOOKUP(R16,'ESO zone constants'!$L$2:$N$9999,3,FALSE)</f>
        <v>0</v>
      </c>
      <c r="U16" s="3" t="str">
        <f>VLOOKUP(T16,'LibSets constants'!$A$2:$B$16,2,FALSE)</f>
        <v>Included in base game</v>
      </c>
      <c r="V16" t="s">
        <v>2583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constants'!$E$3:$L$5000,8,FALSE),"")</f>
        <v/>
      </c>
      <c r="AN16" s="3" t="str">
        <f>IF(AO16&lt;&gt;"",VLOOKUP(AO16,'ESO zone constants'!$E$3:$L$5000,8,FALSE),"")</f>
        <v/>
      </c>
      <c r="AR16" s="27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[317] = {wayshrines={-1,-1,-1,}, dlcId=0</v>
      </c>
      <c r="AS16" s="27" t="str">
        <f>IF(A16&lt;&gt;"",IF(R16&lt;&gt;"",CONCATENATE(", zoneIds={",R16),"")&amp;IF(X16&lt;&gt;"",CONCATENATE(",",X16),"")&amp;IF(AB16&lt;&gt;"",CONCATENATE(",",AB16),"")&amp;IF(AF16&lt;&gt;"",CONCATENATE(",",AF16),"")&amp;IF(AJ16&lt;&gt;"",CONCATENATE(",",AJ16),"")&amp;IF(AN16&lt;&gt;"",CONCATENATE(",",AN16),"")&amp;IF(R16&lt;&gt;"",CONCATENATE("}",""),"")&amp;IF(OR(L16="true",L16="false",L16&lt;&gt;""), CONCATENATE(", veteran=", L16), ""),"")</f>
        <v>, zoneIds={635}, veteran=true</v>
      </c>
      <c r="AT16" s="27" t="str">
        <f>IF(A16&lt;&gt;"",IF(J16="Trial",", isTrial=true",IF(J16="Arena",", isArena=true", IF(J16="Monster",", isMonster=true",IF(J16="Crafted",", isCrafted=true",IF(J16="Cyrodiil",", isCyrodiil=true",IF(J16="Dungeon",", isDungeon=true",IF(J16="PVP: Battleground",", isBattleground=true",IF(J16="PVP: Cyrodiil",", isCyrodiil=true",IF(J16="PVP: Imperial City",", isImperialCity=true",IF(J16="Special",", isSpecial=true",IF(J16="Daily random dungeon &amp; PVP: Imperial City",", isDailyRandomDungeonAndImperialCityReward=true",IF(J16="Overland",", isOverland=true","")))))))))))) &amp; IF(M16="true", CONCATENATE(", multiTrialSet=true"), ""),"") &amp; "},"</f>
        <v>, isArena=true},</v>
      </c>
      <c r="AU16" s="27" t="str">
        <f>IF(C16&lt;&gt;"",CONCATENATE(" --",C16," / ",B16,"   [",IF(S16&lt;&gt;"",S16,""),IF(Y16&lt;&gt;"",", "&amp;Y16,""),IF(AC16&lt;&gt;"",", "&amp;AC16,""),IF(AG16&lt;&gt;"",", "&amp;AG16,""),IF(AK16&lt;&gt;"",", "&amp;AK16,""),IF(AO16&lt;&gt;"",", "&amp;AO16,""),"]"))</f>
        <v xml:space="preserve"> --Destructive Impact / Zerstörerischer Einschlag   [Dragonstar Arena]</v>
      </c>
      <c r="AV16" s="27" t="str">
        <f>IF(A16&lt;&gt;"",IF(VALUE(Q16)&gt;0,CONCATENATE("[",A16,"] = true,        --",C16, " / ", B16), ""),"")</f>
        <v/>
      </c>
    </row>
    <row r="17" spans="1:48" x14ac:dyDescent="0.25">
      <c r="A17" s="13">
        <v>318</v>
      </c>
      <c r="B17" t="s">
        <v>2136</v>
      </c>
      <c r="C17" t="s">
        <v>2138</v>
      </c>
      <c r="D17" t="s">
        <v>2137</v>
      </c>
      <c r="G17" s="3">
        <f>A17</f>
        <v>318</v>
      </c>
      <c r="J17" t="s">
        <v>2464</v>
      </c>
      <c r="L17" t="s">
        <v>102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635</v>
      </c>
      <c r="S17" t="s">
        <v>489</v>
      </c>
      <c r="T17" s="24">
        <f>VLOOKUP(R17,'ESO zone constants'!$L$2:$N$9999,3,FALSE)</f>
        <v>0</v>
      </c>
      <c r="U17" s="3" t="str">
        <f>VLOOKUP(T17,'LibSets constants'!$A$2:$B$16,2,FALSE)</f>
        <v>Included in base game</v>
      </c>
      <c r="V17" t="s">
        <v>2583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constants'!$E$3:$L$5000,8,FALSE),"")</f>
        <v/>
      </c>
      <c r="AN17" s="3" t="str">
        <f>IF(AO17&lt;&gt;"",VLOOKUP(AO17,'ESO zone constants'!$E$3:$L$5000,8,FALSE),"")</f>
        <v/>
      </c>
      <c r="AR17" s="27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[318] = {wayshrines={-1,-1,-1,}, dlcId=0</v>
      </c>
      <c r="AS17" s="27" t="str">
        <f>IF(A17&lt;&gt;"",IF(R17&lt;&gt;"",CONCATENATE(", zoneIds={",R17),"")&amp;IF(X17&lt;&gt;"",CONCATENATE(",",X17),"")&amp;IF(AB17&lt;&gt;"",CONCATENATE(",",AB17),"")&amp;IF(AF17&lt;&gt;"",CONCATENATE(",",AF17),"")&amp;IF(AJ17&lt;&gt;"",CONCATENATE(",",AJ17),"")&amp;IF(AN17&lt;&gt;"",CONCATENATE(",",AN17),"")&amp;IF(R17&lt;&gt;"",CONCATENATE("}",""),"")&amp;IF(OR(L17="true",L17="false",L17&lt;&gt;""), CONCATENATE(", veteran=", L17), ""),"")</f>
        <v>, zoneIds={635}, veteran=true</v>
      </c>
      <c r="AT17" s="27" t="str">
        <f>IF(A17&lt;&gt;"",IF(J17="Trial",", isTrial=true",IF(J17="Arena",", isArena=true", IF(J17="Monster",", isMonster=true",IF(J17="Crafted",", isCrafted=true",IF(J17="Cyrodiil",", isCyrodiil=true",IF(J17="Dungeon",", isDungeon=true",IF(J17="PVP: Battleground",", isBattleground=true",IF(J17="PVP: Cyrodiil",", isCyrodiil=true",IF(J17="PVP: Imperial City",", isImperialCity=true",IF(J17="Special",", isSpecial=true",IF(J17="Daily random dungeon &amp; PVP: Imperial City",", isDailyRandomDungeonAndImperialCityReward=true",IF(J17="Overland",", isOverland=true","")))))))))))) &amp; IF(M17="true", CONCATENATE(", multiTrialSet=true"), ""),"") &amp; "},"</f>
        <v>, isArena=true},</v>
      </c>
      <c r="AU17" s="27" t="str">
        <f>IF(C17&lt;&gt;"",CONCATENATE(" --",C17," / ",B17,"   [",IF(S17&lt;&gt;"",S17,""),IF(Y17&lt;&gt;"",", "&amp;Y17,""),IF(AC17&lt;&gt;"",", "&amp;AC17,""),IF(AG17&lt;&gt;"",", "&amp;AG17,""),IF(AK17&lt;&gt;"",", "&amp;AK17,""),IF(AO17&lt;&gt;"",", "&amp;AO17,""),"]"))</f>
        <v xml:space="preserve"> --Grand Rejuvenation / Große Verjüngung   [Dragonstar Arena]</v>
      </c>
      <c r="AV17" s="27" t="str">
        <f>IF(A17&lt;&gt;"",IF(VALUE(Q17)&gt;0,CONCATENATE("[",A17,"] = true,        --",C17, " / ", B17), ""),"")</f>
        <v/>
      </c>
    </row>
    <row r="18" spans="1:48" x14ac:dyDescent="0.25">
      <c r="A18" s="13">
        <v>369</v>
      </c>
      <c r="B18" t="s">
        <v>2275</v>
      </c>
      <c r="C18" t="s">
        <v>2277</v>
      </c>
      <c r="D18" t="s">
        <v>2276</v>
      </c>
      <c r="G18" s="3">
        <f>A18</f>
        <v>369</v>
      </c>
      <c r="J18" t="s">
        <v>2464</v>
      </c>
      <c r="L18" t="s">
        <v>102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677</v>
      </c>
      <c r="S18" t="s">
        <v>499</v>
      </c>
      <c r="T18" s="24">
        <f>VLOOKUP(R18,'ESO zone constants'!$L$2:$N$9999,3,FALSE)</f>
        <v>2</v>
      </c>
      <c r="U18" s="3" t="str">
        <f>VLOOKUP(T18,'LibSets constants'!$A$2:$B$16,2,FALSE)</f>
        <v>Orsinium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constants'!$E$3:$L$5000,8,FALSE),"")</f>
        <v/>
      </c>
      <c r="AN18" s="3" t="str">
        <f>IF(AO18&lt;&gt;"",VLOOKUP(AO18,'ESO zone constants'!$E$3:$L$5000,8,FALSE),"")</f>
        <v/>
      </c>
      <c r="AR18" s="27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[369] = {wayshrines={-1,-1,-1,}, dlcId=2</v>
      </c>
      <c r="AS18" s="27" t="str">
        <f>IF(A18&lt;&gt;"",IF(R18&lt;&gt;"",CONCATENATE(", zoneIds={",R18),"")&amp;IF(X18&lt;&gt;"",CONCATENATE(",",X18),"")&amp;IF(AB18&lt;&gt;"",CONCATENATE(",",AB18),"")&amp;IF(AF18&lt;&gt;"",CONCATENATE(",",AF18),"")&amp;IF(AJ18&lt;&gt;"",CONCATENATE(",",AJ18),"")&amp;IF(AN18&lt;&gt;"",CONCATENATE(",",AN18),"")&amp;IF(R18&lt;&gt;"",CONCATENATE("}",""),"")&amp;IF(OR(L18="true",L18="false",L18&lt;&gt;""), CONCATENATE(", veteran=", L18), ""),"")</f>
        <v>, zoneIds={677}, veteran=true</v>
      </c>
      <c r="AT18" s="27" t="str">
        <f>IF(A18&lt;&gt;"",IF(J18="Trial",", isTrial=true",IF(J18="Arena",", isArena=true", IF(J18="Monster",", isMonster=true",IF(J18="Crafted",", isCrafted=true",IF(J18="Cyrodiil",", isCyrodiil=true",IF(J18="Dungeon",", isDungeon=true",IF(J18="PVP: Battleground",", isBattleground=true",IF(J18="PVP: Cyrodiil",", isCyrodiil=true",IF(J18="PVP: Imperial City",", isImperialCity=true",IF(J18="Special",", isSpecial=true",IF(J18="Daily random dungeon &amp; PVP: Imperial City",", isDailyRandomDungeonAndImperialCityReward=true",IF(J18="Overland",", isOverland=true","")))))))))))) &amp; IF(M18="true", CONCATENATE(", multiTrialSet=true"), ""),"") &amp; "},"</f>
        <v>, isArena=true},</v>
      </c>
      <c r="AU18" s="27" t="str">
        <f>IF(C18&lt;&gt;"",CONCATENATE(" --",C18," / ",B18,"   [",IF(S18&lt;&gt;"",S18,""),IF(Y18&lt;&gt;"",", "&amp;Y18,""),IF(AC18&lt;&gt;"",", "&amp;AC18,""),IF(AG18&lt;&gt;"",", "&amp;AG18,""),IF(AK18&lt;&gt;"",", "&amp;AK18,""),IF(AO18&lt;&gt;"",", "&amp;AO18,""),"]"))</f>
        <v xml:space="preserve"> --Merciless Charge / Gnadenloser Ansturm   [Maelstrom Arena]</v>
      </c>
      <c r="AV18" s="27" t="str">
        <f>IF(A18&lt;&gt;"",IF(VALUE(Q18)&gt;0,CONCATENATE("[",A18,"] = true,        --",C18, " / ", B18), ""),"")</f>
        <v/>
      </c>
    </row>
    <row r="19" spans="1:48" x14ac:dyDescent="0.25">
      <c r="A19" s="13">
        <v>370</v>
      </c>
      <c r="B19" t="s">
        <v>2278</v>
      </c>
      <c r="C19" t="s">
        <v>2280</v>
      </c>
      <c r="D19" t="s">
        <v>2279</v>
      </c>
      <c r="G19" s="3">
        <f>A19</f>
        <v>370</v>
      </c>
      <c r="J19" t="s">
        <v>2464</v>
      </c>
      <c r="L19" t="s">
        <v>102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677</v>
      </c>
      <c r="S19" t="s">
        <v>499</v>
      </c>
      <c r="T19" s="24">
        <f>VLOOKUP(R19,'ESO zone constants'!$L$2:$N$9999,3,FALSE)</f>
        <v>2</v>
      </c>
      <c r="U19" s="3" t="str">
        <f>VLOOKUP(T19,'LibSets constants'!$A$2:$B$16,2,FALSE)</f>
        <v>Orsinium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7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[370] = {wayshrines={-1,-1,-1,}, dlcId=2</v>
      </c>
      <c r="AS19" s="27" t="str">
        <f>IF(A19&lt;&gt;"",IF(R19&lt;&gt;"",CONCATENATE(", zoneIds={",R19),"")&amp;IF(X19&lt;&gt;"",CONCATENATE(",",X19),"")&amp;IF(AB19&lt;&gt;"",CONCATENATE(",",AB19),"")&amp;IF(AF19&lt;&gt;"",CONCATENATE(",",AF19),"")&amp;IF(AJ19&lt;&gt;"",CONCATENATE(",",AJ19),"")&amp;IF(AN19&lt;&gt;"",CONCATENATE(",",AN19),"")&amp;IF(R19&lt;&gt;"",CONCATENATE("}",""),"")&amp;IF(OR(L19="true",L19="false",L19&lt;&gt;""), CONCATENATE(", veteran=", L19), ""),"")</f>
        <v>, zoneIds={677}, veteran=true</v>
      </c>
      <c r="AT19" s="27" t="str">
        <f>IF(A19&lt;&gt;"",IF(J19="Trial",", isTrial=true",IF(J19="Arena",", isArena=true", IF(J19="Monster",", isMonster=true",IF(J19="Crafted",", isCrafted=true",IF(J19="Cyrodiil",", isCyrodiil=true",IF(J19="Dungeon",", isDungeon=true",IF(J19="PVP: Battleground",", isBattleground=true",IF(J19="PVP: Cyrodiil",", isCyrodiil=true",IF(J19="PVP: Imperial City",", isImperialCity=true",IF(J19="Special",", isSpecial=true",IF(J19="Daily random dungeon &amp; PVP: Imperial City",", isDailyRandomDungeonAndImperialCityReward=true",IF(J19="Overland",", isOverland=true","")))))))))))) &amp; IF(M19="true", CONCATENATE(", multiTrialSet=true"), ""),"") &amp; "},"</f>
        <v>, isArena=true},</v>
      </c>
      <c r="AU19" s="27" t="str">
        <f>IF(C19&lt;&gt;"",CONCATENATE(" --",C19," / ",B19,"   [",IF(S19&lt;&gt;"",S19,""),IF(Y19&lt;&gt;"",", "&amp;Y19,""),IF(AC19&lt;&gt;"",", "&amp;AC19,""),IF(AG19&lt;&gt;"",", "&amp;AG19,""),IF(AK19&lt;&gt;"",", "&amp;AK19,""),IF(AO19&lt;&gt;"",", "&amp;AO19,""),"]"))</f>
        <v xml:space="preserve"> --Rampaging Slash / Tobender Schnitt   [Maelstrom Arena]</v>
      </c>
      <c r="AV19" s="27" t="str">
        <f>IF(A19&lt;&gt;"",IF(VALUE(Q19)&gt;0,CONCATENATE("[",A19,"] = true,        --",C19, " / ", B19), ""),"")</f>
        <v/>
      </c>
    </row>
    <row r="20" spans="1:48" x14ac:dyDescent="0.25">
      <c r="A20" s="13">
        <v>371</v>
      </c>
      <c r="B20" t="s">
        <v>2281</v>
      </c>
      <c r="C20" t="s">
        <v>2283</v>
      </c>
      <c r="D20" t="s">
        <v>2282</v>
      </c>
      <c r="G20" s="3">
        <f>A20</f>
        <v>371</v>
      </c>
      <c r="J20" t="s">
        <v>2464</v>
      </c>
      <c r="L20" t="s">
        <v>102</v>
      </c>
      <c r="M20" t="s">
        <v>101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677</v>
      </c>
      <c r="S20" t="s">
        <v>499</v>
      </c>
      <c r="T20" s="24">
        <f>VLOOKUP(R20,'ESO zone constants'!$L$2:$N$9999,3,FALSE)</f>
        <v>2</v>
      </c>
      <c r="U20" s="3" t="str">
        <f>VLOOKUP(T20,'LibSets constants'!$A$2:$B$16,2,FALSE)</f>
        <v>Orsinium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3" t="str">
        <f>IF(AO20&lt;&gt;"",VLOOKUP(AO20,'ESO zone constants'!$E$3:$L$5000,8,FALSE),"")</f>
        <v/>
      </c>
      <c r="AR20" s="27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[371] = {wayshrines={-1,-1,-1,}, dlcId=2</v>
      </c>
      <c r="AS20" s="27" t="str">
        <f>IF(A20&lt;&gt;"",IF(R20&lt;&gt;"",CONCATENATE(", zoneIds={",R20),"")&amp;IF(X20&lt;&gt;"",CONCATENATE(",",X20),"")&amp;IF(AB20&lt;&gt;"",CONCATENATE(",",AB20),"")&amp;IF(AF20&lt;&gt;"",CONCATENATE(",",AF20),"")&amp;IF(AJ20&lt;&gt;"",CONCATENATE(",",AJ20),"")&amp;IF(AN20&lt;&gt;"",CONCATENATE(",",AN20),"")&amp;IF(R20&lt;&gt;"",CONCATENATE("}",""),"")&amp;IF(OR(L20="true",L20="false",L20&lt;&gt;""), CONCATENATE(", veteran=", L20), ""),"")</f>
        <v>, zoneIds={677}, veteran=true</v>
      </c>
      <c r="AT20" s="27" t="str">
        <f>IF(A20&lt;&gt;"",IF(J20="Trial",", isTrial=true",IF(J20="Arena",", isArena=true", IF(J20="Monster",", isMonster=true",IF(J20="Crafted",", isCrafted=true",IF(J20="Cyrodiil",", isCyrodiil=true",IF(J20="Dungeon",", isDungeon=true",IF(J20="PVP: Battleground",", isBattleground=true",IF(J20="PVP: Cyrodiil",", isCyrodiil=true",IF(J20="PVP: Imperial City",", isImperialCity=true",IF(J20="Special",", isSpecial=true",IF(J20="Daily random dungeon &amp; PVP: Imperial City",", isDailyRandomDungeonAndImperialCityReward=true",IF(J20="Overland",", isOverland=true","")))))))))))) &amp; IF(M20="true", CONCATENATE(", multiTrialSet=true"), ""),"") &amp; "},"</f>
        <v>, isArena=true},</v>
      </c>
      <c r="AU20" s="27" t="str">
        <f>IF(C20&lt;&gt;"",CONCATENATE(" --",C20," / ",B20,"   [",IF(S20&lt;&gt;"",S20,""),IF(Y20&lt;&gt;"",", "&amp;Y20,""),IF(AC20&lt;&gt;"",", "&amp;AC20,""),IF(AG20&lt;&gt;"",", "&amp;AG20,""),IF(AK20&lt;&gt;"",", "&amp;AK20,""),IF(AO20&lt;&gt;"",", "&amp;AO20,""),"]"))</f>
        <v xml:space="preserve"> --Cruel Flurry / Grausamer Schlaghagel   [Maelstrom Arena]</v>
      </c>
      <c r="AV20" s="27" t="str">
        <f>IF(A20&lt;&gt;"",IF(VALUE(Q20)&gt;0,CONCATENATE("[",A20,"] = true,        --",C20, " / ", B20), ""),"")</f>
        <v/>
      </c>
    </row>
    <row r="21" spans="1:48" x14ac:dyDescent="0.25">
      <c r="A21" s="13">
        <v>372</v>
      </c>
      <c r="B21" t="s">
        <v>2284</v>
      </c>
      <c r="C21" t="s">
        <v>2286</v>
      </c>
      <c r="D21" t="s">
        <v>2285</v>
      </c>
      <c r="G21" s="3">
        <f>A21</f>
        <v>372</v>
      </c>
      <c r="J21" t="s">
        <v>2464</v>
      </c>
      <c r="L21" t="s">
        <v>102</v>
      </c>
      <c r="M21" t="s">
        <v>101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677</v>
      </c>
      <c r="S21" t="s">
        <v>499</v>
      </c>
      <c r="T21" s="24">
        <f>VLOOKUP(R21,'ESO zone constants'!$L$2:$N$9999,3,FALSE)</f>
        <v>2</v>
      </c>
      <c r="U21" s="3" t="str">
        <f>VLOOKUP(T21,'LibSets constants'!$A$2:$B$16,2,FALSE)</f>
        <v>Orsinium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3" t="str">
        <f>IF(AO21&lt;&gt;"",VLOOKUP(AO21,'ESO zone constants'!$E$3:$L$5000,8,FALSE),"")</f>
        <v/>
      </c>
      <c r="AR21" s="27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[372] = {wayshrines={-1,-1,-1,}, dlcId=2</v>
      </c>
      <c r="AS21" s="27" t="str">
        <f>IF(A21&lt;&gt;"",IF(R21&lt;&gt;"",CONCATENATE(", zoneIds={",R21),"")&amp;IF(X21&lt;&gt;"",CONCATENATE(",",X21),"")&amp;IF(AB21&lt;&gt;"",CONCATENATE(",",AB21),"")&amp;IF(AF21&lt;&gt;"",CONCATENATE(",",AF21),"")&amp;IF(AJ21&lt;&gt;"",CONCATENATE(",",AJ21),"")&amp;IF(AN21&lt;&gt;"",CONCATENATE(",",AN21),"")&amp;IF(R21&lt;&gt;"",CONCATENATE("}",""),"")&amp;IF(OR(L21="true",L21="false",L21&lt;&gt;""), CONCATENATE(", veteran=", L21), ""),"")</f>
        <v>, zoneIds={677}, veteran=true</v>
      </c>
      <c r="AT21" s="27" t="str">
        <f>IF(A21&lt;&gt;"",IF(J21="Trial",", isTrial=true",IF(J21="Arena",", isArena=true", IF(J21="Monster",", isMonster=true",IF(J21="Crafted",", isCrafted=true",IF(J21="Cyrodiil",", isCyrodiil=true",IF(J21="Dungeon",", isDungeon=true",IF(J21="PVP: Battleground",", isBattleground=true",IF(J21="PVP: Cyrodiil",", isCyrodiil=true",IF(J21="PVP: Imperial City",", isImperialCity=true",IF(J21="Special",", isSpecial=true",IF(J21="Daily random dungeon &amp; PVP: Imperial City",", isDailyRandomDungeonAndImperialCityReward=true",IF(J21="Overland",", isOverland=true","")))))))))))) &amp; IF(M21="true", CONCATENATE(", multiTrialSet=true"), ""),"") &amp; "},"</f>
        <v>, isArena=true},</v>
      </c>
      <c r="AU21" s="27" t="str">
        <f>IF(C21&lt;&gt;"",CONCATENATE(" --",C21," / ",B21,"   [",IF(S21&lt;&gt;"",S21,""),IF(Y21&lt;&gt;"",", "&amp;Y21,""),IF(AC21&lt;&gt;"",", "&amp;AC21,""),IF(AG21&lt;&gt;"",", "&amp;AG21,""),IF(AK21&lt;&gt;"",", "&amp;AK21,""),IF(AO21&lt;&gt;"",", "&amp;AO21,""),"]"))</f>
        <v xml:space="preserve"> --Thunderous Volley / Donnernde Salve   [Maelstrom Arena]</v>
      </c>
      <c r="AV21" s="27" t="str">
        <f>IF(A21&lt;&gt;"",IF(VALUE(Q21)&gt;0,CONCATENATE("[",A21,"] = true,        --",C21, " / ", B21), ""),"")</f>
        <v/>
      </c>
    </row>
    <row r="22" spans="1:48" x14ac:dyDescent="0.25">
      <c r="A22" s="13">
        <v>373</v>
      </c>
      <c r="B22" t="s">
        <v>2287</v>
      </c>
      <c r="C22" t="s">
        <v>2289</v>
      </c>
      <c r="D22" t="s">
        <v>2288</v>
      </c>
      <c r="G22" s="3">
        <f>A22</f>
        <v>373</v>
      </c>
      <c r="J22" t="s">
        <v>2464</v>
      </c>
      <c r="L22" t="s">
        <v>102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677</v>
      </c>
      <c r="S22" t="s">
        <v>499</v>
      </c>
      <c r="T22" s="24">
        <f>VLOOKUP(R22,'ESO zone constants'!$L$2:$N$9999,3,FALSE)</f>
        <v>2</v>
      </c>
      <c r="U22" s="3" t="str">
        <f>VLOOKUP(T22,'LibSets constants'!$A$2:$B$16,2,FALSE)</f>
        <v>Orsinium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7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[373] = {wayshrines={-1,-1,-1,}, dlcId=2</v>
      </c>
      <c r="AS22" s="27" t="str">
        <f>IF(A22&lt;&gt;"",IF(R22&lt;&gt;"",CONCATENATE(", zoneIds={",R22),"")&amp;IF(X22&lt;&gt;"",CONCATENATE(",",X22),"")&amp;IF(AB22&lt;&gt;"",CONCATENATE(",",AB22),"")&amp;IF(AF22&lt;&gt;"",CONCATENATE(",",AF22),"")&amp;IF(AJ22&lt;&gt;"",CONCATENATE(",",AJ22),"")&amp;IF(AN22&lt;&gt;"",CONCATENATE(",",AN22),"")&amp;IF(R22&lt;&gt;"",CONCATENATE("}",""),"")&amp;IF(OR(L22="true",L22="false",L22&lt;&gt;""), CONCATENATE(", veteran=", L22), ""),"")</f>
        <v>, zoneIds={677}, veteran=true</v>
      </c>
      <c r="AT22" s="27" t="str">
        <f>IF(A22&lt;&gt;"",IF(J22="Trial",", isTrial=true",IF(J22="Arena",", isArena=true", IF(J22="Monster",", isMonster=true",IF(J22="Crafted",", isCrafted=true",IF(J22="Cyrodiil",", isCyrodiil=true",IF(J22="Dungeon",", isDungeon=true",IF(J22="PVP: Battleground",", isBattleground=true",IF(J22="PVP: Cyrodiil",", isCyrodiil=true",IF(J22="PVP: Imperial City",", isImperialCity=true",IF(J22="Special",", isSpecial=true",IF(J22="Daily random dungeon &amp; PVP: Imperial City",", isDailyRandomDungeonAndImperialCityReward=true",IF(J22="Overland",", isOverland=true","")))))))))))) &amp; IF(M22="true", CONCATENATE(", multiTrialSet=true"), ""),"") &amp; "},"</f>
        <v>, isArena=true},</v>
      </c>
      <c r="AU22" s="27" t="str">
        <f>IF(C22&lt;&gt;"",CONCATENATE(" --",C22," / ",B22,"   [",IF(S22&lt;&gt;"",S22,""),IF(Y22&lt;&gt;"",", "&amp;Y22,""),IF(AC22&lt;&gt;"",", "&amp;AC22,""),IF(AG22&lt;&gt;"",", "&amp;AG22,""),IF(AK22&lt;&gt;"",", "&amp;AK22,""),IF(AO22&lt;&gt;"",", "&amp;AO22,""),"]"))</f>
        <v xml:space="preserve"> --Crushing Wall / Zermalmende Mauer   [Maelstrom Arena]</v>
      </c>
      <c r="AV22" s="27" t="str">
        <f>IF(A22&lt;&gt;"",IF(VALUE(Q22)&gt;0,CONCATENATE("[",A22,"] = true,        --",C22, " / ", B22), ""),"")</f>
        <v/>
      </c>
    </row>
    <row r="23" spans="1:48" x14ac:dyDescent="0.25">
      <c r="A23" s="13">
        <v>374</v>
      </c>
      <c r="B23" t="s">
        <v>2290</v>
      </c>
      <c r="C23" t="s">
        <v>2292</v>
      </c>
      <c r="D23" t="s">
        <v>2291</v>
      </c>
      <c r="G23" s="3">
        <f>A23</f>
        <v>374</v>
      </c>
      <c r="J23" t="s">
        <v>2464</v>
      </c>
      <c r="L23" t="s">
        <v>102</v>
      </c>
      <c r="M23" t="s">
        <v>101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499</v>
      </c>
      <c r="T23" s="24">
        <f>VLOOKUP(R23,'ESO zone constants'!$L$2:$N$9999,3,FALSE)</f>
        <v>2</v>
      </c>
      <c r="U23" s="3" t="str">
        <f>VLOOKUP(T23,'LibSets constants'!$A$2:$B$16,2,FALSE)</f>
        <v>Orsinium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3" t="str">
        <f>IF(AO23&lt;&gt;"",VLOOKUP(AO23,'ESO zone constants'!$E$3:$L$5000,8,FALSE),"")</f>
        <v/>
      </c>
      <c r="AR23" s="27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[374] = {wayshrines={-1,-1,-1,}, dlcId=2</v>
      </c>
      <c r="AS23" s="27" t="str">
        <f>IF(A23&lt;&gt;"",IF(R23&lt;&gt;"",CONCATENATE(", zoneIds={",R23),"")&amp;IF(X23&lt;&gt;"",CONCATENATE(",",X23),"")&amp;IF(AB23&lt;&gt;"",CONCATENATE(",",AB23),"")&amp;IF(AF23&lt;&gt;"",CONCATENATE(",",AF23),"")&amp;IF(AJ23&lt;&gt;"",CONCATENATE(",",AJ23),"")&amp;IF(AN23&lt;&gt;"",CONCATENATE(",",AN23),"")&amp;IF(R23&lt;&gt;"",CONCATENATE("}",""),"")&amp;IF(OR(L23="true",L23="false",L23&lt;&gt;""), CONCATENATE(", veteran=", L23), ""),"")</f>
        <v>, zoneIds={677}, veteran=true</v>
      </c>
      <c r="AT23" s="27" t="str">
        <f>IF(A23&lt;&gt;"",IF(J23="Trial",", isTrial=true",IF(J23="Arena",", isArena=true", IF(J23="Monster",", isMonster=true",IF(J23="Crafted",", isCrafted=true",IF(J23="Cyrodiil",", isCyrodiil=true",IF(J23="Dungeon",", isDungeon=true",IF(J23="PVP: Battleground",", isBattleground=true",IF(J23="PVP: Cyrodiil",", isCyrodiil=true",IF(J23="PVP: Imperial City",", isImperialCity=true",IF(J23="Special",", isSpecial=true",IF(J23="Daily random dungeon &amp; PVP: Imperial City",", isDailyRandomDungeonAndImperialCityReward=true",IF(J23="Overland",", isOverland=true","")))))))))))) &amp; IF(M23="true", CONCATENATE(", multiTrialSet=true"), ""),"") &amp; "},"</f>
        <v>, isArena=true},</v>
      </c>
      <c r="AU23" s="27" t="str">
        <f>IF(C23&lt;&gt;"",CONCATENATE(" --",C23," / ",B23,"   [",IF(S23&lt;&gt;"",S23,""),IF(Y23&lt;&gt;"",", "&amp;Y23,""),IF(AC23&lt;&gt;"",", "&amp;AC23,""),IF(AG23&lt;&gt;"",", "&amp;AG23,""),IF(AK23&lt;&gt;"",", "&amp;AK23,""),IF(AO23&lt;&gt;"",", "&amp;AO23,""),"]"))</f>
        <v xml:space="preserve"> --Precise Regeneration / Präzise Regeneration   [Maelstrom Arena]</v>
      </c>
      <c r="AV23" s="27" t="str">
        <f>IF(A23&lt;&gt;"",IF(VALUE(Q23)&gt;0,CONCATENATE("[",A23,"] = true,        --",C23, " / ", B23), ""),"")</f>
        <v/>
      </c>
    </row>
    <row r="24" spans="1:48" x14ac:dyDescent="0.25">
      <c r="A24" s="13">
        <v>411</v>
      </c>
      <c r="B24" t="s">
        <v>2377</v>
      </c>
      <c r="C24" t="s">
        <v>2379</v>
      </c>
      <c r="D24" t="s">
        <v>2378</v>
      </c>
      <c r="G24" s="3">
        <f>A24</f>
        <v>411</v>
      </c>
      <c r="J24" t="s">
        <v>2464</v>
      </c>
      <c r="L24" t="s">
        <v>101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1082</v>
      </c>
      <c r="S24" t="s">
        <v>804</v>
      </c>
      <c r="T24" s="24">
        <f>VLOOKUP(R24,'ESO zone constants'!$L$2:$N$9999,3,FALSE)</f>
        <v>12</v>
      </c>
      <c r="U24" s="3" t="str">
        <f>VLOOKUP(T24,'LibSets constants'!$A$2:$B$16,2,FALSE)</f>
        <v>Murkmire</v>
      </c>
      <c r="V24" t="s">
        <v>2583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[411] = {wayshrines={-1,-1,-1,}, dlcId=12</v>
      </c>
      <c r="AS24" s="27" t="str">
        <f>IF(A24&lt;&gt;"",IF(R24&lt;&gt;"",CONCATENATE(", zoneIds={",R24),"")&amp;IF(X24&lt;&gt;"",CONCATENATE(",",X24),"")&amp;IF(AB24&lt;&gt;"",CONCATENATE(",",AB24),"")&amp;IF(AF24&lt;&gt;"",CONCATENATE(",",AF24),"")&amp;IF(AJ24&lt;&gt;"",CONCATENATE(",",AJ24),"")&amp;IF(AN24&lt;&gt;"",CONCATENATE(",",AN24),"")&amp;IF(R24&lt;&gt;"",CONCATENATE("}",""),"")&amp;IF(OR(L24="true",L24="false",L24&lt;&gt;""), CONCATENATE(", veteran=", L24), ""),"")</f>
        <v>, zoneIds={1082}, veteran=false</v>
      </c>
      <c r="AT24" s="27" t="str">
        <f>IF(A24&lt;&gt;"",IF(J24="Trial",", isTrial=true",IF(J24="Arena",", isArena=true", IF(J24="Monster",", isMonster=true",IF(J24="Crafted",", isCrafted=true",IF(J24="Cyrodiil",", isCyrodiil=true",IF(J24="Dungeon",", isDungeon=true",IF(J24="PVP: Battleground",", isBattleground=true",IF(J24="PVP: Cyrodiil",", isCyrodiil=true",IF(J24="PVP: Imperial City",", isImperialCity=true",IF(J24="Special",", isSpecial=true",IF(J24="Daily random dungeon &amp; PVP: Imperial City",", isDailyRandomDungeonAndImperialCityReward=true",IF(J24="Overland",", isOverland=true","")))))))))))) &amp; IF(M24="true", CONCATENATE(", multiTrialSet=true"), ""),"") &amp; "},"</f>
        <v>, isArena=true},</v>
      </c>
      <c r="AU24" s="27" t="str">
        <f>IF(C24&lt;&gt;"",CONCATENATE(" --",C24," / ",B24,"   [",IF(S24&lt;&gt;"",S24,""),IF(Y24&lt;&gt;"",", "&amp;Y24,""),IF(AC24&lt;&gt;"",", "&amp;AC24,""),IF(AG24&lt;&gt;"",", "&amp;AG24,""),IF(AK24&lt;&gt;"",", "&amp;AK24,""),IF(AO24&lt;&gt;"",", "&amp;AO24,""),"]"))</f>
        <v xml:space="preserve"> --Gallant Charge / Galanter Ansturm   [Blackrose Prison]</v>
      </c>
      <c r="AV24" s="27" t="str">
        <f>IF(A24&lt;&gt;"",IF(VALUE(Q24)&gt;0,CONCATENATE("[",A24,"] = true,        --",C24, " / ", B24), ""),"")</f>
        <v/>
      </c>
    </row>
    <row r="25" spans="1:48" x14ac:dyDescent="0.25">
      <c r="A25" s="13">
        <v>412</v>
      </c>
      <c r="B25" t="s">
        <v>2380</v>
      </c>
      <c r="C25" t="s">
        <v>2382</v>
      </c>
      <c r="D25" t="s">
        <v>2381</v>
      </c>
      <c r="G25" s="3">
        <f>A25</f>
        <v>412</v>
      </c>
      <c r="J25" t="s">
        <v>2464</v>
      </c>
      <c r="L25" t="s">
        <v>101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1082</v>
      </c>
      <c r="S25" t="s">
        <v>804</v>
      </c>
      <c r="T25" s="24">
        <f>VLOOKUP(R25,'ESO zone constants'!$L$2:$N$9999,3,FALSE)</f>
        <v>12</v>
      </c>
      <c r="U25" s="3" t="str">
        <f>VLOOKUP(T25,'LibSets constants'!$A$2:$B$16,2,FALSE)</f>
        <v>Murkmire</v>
      </c>
      <c r="V25" t="s">
        <v>2583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3" t="str">
        <f>IF(AO25&lt;&gt;"",VLOOKUP(AO25,'ESO zone constants'!$E$3:$L$5000,8,FALSE),"")</f>
        <v/>
      </c>
      <c r="AR25" s="27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[412] = {wayshrines={-1,-1,-1,}, dlcId=12</v>
      </c>
      <c r="AS25" s="27" t="str">
        <f>IF(A25&lt;&gt;"",IF(R25&lt;&gt;"",CONCATENATE(", zoneIds={",R25),"")&amp;IF(X25&lt;&gt;"",CONCATENATE(",",X25),"")&amp;IF(AB25&lt;&gt;"",CONCATENATE(",",AB25),"")&amp;IF(AF25&lt;&gt;"",CONCATENATE(",",AF25),"")&amp;IF(AJ25&lt;&gt;"",CONCATENATE(",",AJ25),"")&amp;IF(AN25&lt;&gt;"",CONCATENATE(",",AN25),"")&amp;IF(R25&lt;&gt;"",CONCATENATE("}",""),"")&amp;IF(OR(L25="true",L25="false",L25&lt;&gt;""), CONCATENATE(", veteran=", L25), ""),"")</f>
        <v>, zoneIds={1082}, veteran=false</v>
      </c>
      <c r="AT25" s="27" t="str">
        <f>IF(A25&lt;&gt;"",IF(J25="Trial",", isTrial=true",IF(J25="Arena",", isArena=true", IF(J25="Monster",", isMonster=true",IF(J25="Crafted",", isCrafted=true",IF(J25="Cyrodiil",", isCyrodiil=true",IF(J25="Dungeon",", isDungeon=true",IF(J25="PVP: Battleground",", isBattleground=true",IF(J25="PVP: Cyrodiil",", isCyrodiil=true",IF(J25="PVP: Imperial City",", isImperialCity=true",IF(J25="Special",", isSpecial=true",IF(J25="Daily random dungeon &amp; PVP: Imperial City",", isDailyRandomDungeonAndImperialCityReward=true",IF(J25="Overland",", isOverland=true","")))))))))))) &amp; IF(M25="true", CONCATENATE(", multiTrialSet=true"), ""),"") &amp; "},"</f>
        <v>, isArena=true},</v>
      </c>
      <c r="AU25" s="27" t="str">
        <f>IF(C25&lt;&gt;"",CONCATENATE(" --",C25," / ",B25,"   [",IF(S25&lt;&gt;"",S25,""),IF(Y25&lt;&gt;"",", "&amp;Y25,""),IF(AC25&lt;&gt;"",", "&amp;AC25,""),IF(AG25&lt;&gt;"",", "&amp;AG25,""),IF(AK25&lt;&gt;"",", "&amp;AK25,""),IF(AO25&lt;&gt;"",", "&amp;AO25,""),"]"))</f>
        <v xml:space="preserve"> --Radial Uppercut / Rundum-Aufwärtsschnitt   [Blackrose Prison]</v>
      </c>
      <c r="AV25" s="27" t="str">
        <f>IF(A25&lt;&gt;"",IF(VALUE(Q25)&gt;0,CONCATENATE("[",A25,"] = true,        --",C25, " / ", B25), ""),"")</f>
        <v/>
      </c>
    </row>
    <row r="26" spans="1:48" x14ac:dyDescent="0.25">
      <c r="A26" s="13">
        <v>413</v>
      </c>
      <c r="B26" t="s">
        <v>2383</v>
      </c>
      <c r="C26" t="s">
        <v>2385</v>
      </c>
      <c r="D26" t="s">
        <v>2384</v>
      </c>
      <c r="G26" s="3">
        <f>A26</f>
        <v>413</v>
      </c>
      <c r="J26" t="s">
        <v>2464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804</v>
      </c>
      <c r="T26" s="24">
        <f>VLOOKUP(R26,'ESO zone constants'!$L$2:$N$9999,3,FALSE)</f>
        <v>12</v>
      </c>
      <c r="U26" s="3" t="str">
        <f>VLOOKUP(T26,'LibSets constants'!$A$2:$B$16,2,FALSE)</f>
        <v>Murkmire</v>
      </c>
      <c r="V26" t="s">
        <v>2583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3" t="str">
        <f>IF(AO26&lt;&gt;"",VLOOKUP(AO26,'ESO zone constants'!$E$3:$L$5000,8,FALSE),"")</f>
        <v/>
      </c>
      <c r="AR26" s="27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[413] = {wayshrines={-1,-1,-1,}, dlcId=12</v>
      </c>
      <c r="AS26" s="27" t="str">
        <f>IF(A26&lt;&gt;"",IF(R26&lt;&gt;"",CONCATENATE(", zoneIds={",R26),"")&amp;IF(X26&lt;&gt;"",CONCATENATE(",",X26),"")&amp;IF(AB26&lt;&gt;"",CONCATENATE(",",AB26),"")&amp;IF(AF26&lt;&gt;"",CONCATENATE(",",AF26),"")&amp;IF(AJ26&lt;&gt;"",CONCATENATE(",",AJ26),"")&amp;IF(AN26&lt;&gt;"",CONCATENATE(",",AN26),"")&amp;IF(R26&lt;&gt;"",CONCATENATE("}",""),"")&amp;IF(OR(L26="true",L26="false",L26&lt;&gt;""), CONCATENATE(", veteran=", L26), ""),"")</f>
        <v>, zoneIds={1082}, veteran=false</v>
      </c>
      <c r="AT26" s="27" t="str">
        <f>IF(A26&lt;&gt;"",IF(J26="Trial",", isTrial=true",IF(J26="Arena",", isArena=true", IF(J26="Monster",", isMonster=true",IF(J26="Crafted",", isCrafted=true",IF(J26="Cyrodiil",", isCyrodiil=true",IF(J26="Dungeon",", isDungeon=true",IF(J26="PVP: Battleground",", isBattleground=true",IF(J26="PVP: Cyrodiil",", isCyrodiil=true",IF(J26="PVP: Imperial City",", isImperialCity=true",IF(J26="Special",", isSpecial=true",IF(J26="Daily random dungeon &amp; PVP: Imperial City",", isDailyRandomDungeonAndImperialCityReward=true",IF(J26="Overland",", isOverland=true","")))))))))))) &amp; IF(M26="true", CONCATENATE(", multiTrialSet=true"), ""),"") &amp; "},"</f>
        <v>, isArena=true},</v>
      </c>
      <c r="AU26" s="27" t="str">
        <f>IF(C26&lt;&gt;"",CONCATENATE(" --",C26," / ",B26,"   [",IF(S26&lt;&gt;"",S26,""),IF(Y26&lt;&gt;"",", "&amp;Y26,""),IF(AC26&lt;&gt;"",", "&amp;AC26,""),IF(AG26&lt;&gt;"",", "&amp;AG26,""),IF(AK26&lt;&gt;"",", "&amp;AK26,""),IF(AO26&lt;&gt;"",", "&amp;AO26,""),"]"))</f>
        <v xml:space="preserve"> --Spectral Cloak / Spektraler Mantel   [Blackrose Prison]</v>
      </c>
      <c r="AV26" s="27" t="str">
        <f>IF(A26&lt;&gt;"",IF(VALUE(Q26)&gt;0,CONCATENATE("[",A26,"] = true,        --",C26, " / ", B26), ""),"")</f>
        <v/>
      </c>
    </row>
    <row r="27" spans="1:48" x14ac:dyDescent="0.25">
      <c r="A27" s="13">
        <v>414</v>
      </c>
      <c r="B27" t="s">
        <v>2386</v>
      </c>
      <c r="C27" t="s">
        <v>2388</v>
      </c>
      <c r="D27" t="s">
        <v>2387</v>
      </c>
      <c r="G27" s="3">
        <f>A27</f>
        <v>414</v>
      </c>
      <c r="J27" t="s">
        <v>2464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1082</v>
      </c>
      <c r="S27" t="s">
        <v>804</v>
      </c>
      <c r="T27" s="24">
        <f>VLOOKUP(R27,'ESO zone constants'!$L$2:$N$9999,3,FALSE)</f>
        <v>12</v>
      </c>
      <c r="U27" s="3" t="str">
        <f>VLOOKUP(T27,'LibSets constants'!$A$2:$B$16,2,FALSE)</f>
        <v>Murkmire</v>
      </c>
      <c r="V27" t="s">
        <v>2583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[414] = {wayshrines={-1,-1,-1,}, dlcId=12</v>
      </c>
      <c r="AS27" s="27" t="str">
        <f>IF(A27&lt;&gt;"",IF(R27&lt;&gt;"",CONCATENATE(", zoneIds={",R27),"")&amp;IF(X27&lt;&gt;"",CONCATENATE(",",X27),"")&amp;IF(AB27&lt;&gt;"",CONCATENATE(",",AB27),"")&amp;IF(AF27&lt;&gt;"",CONCATENATE(",",AF27),"")&amp;IF(AJ27&lt;&gt;"",CONCATENATE(",",AJ27),"")&amp;IF(AN27&lt;&gt;"",CONCATENATE(",",AN27),"")&amp;IF(R27&lt;&gt;"",CONCATENATE("}",""),"")&amp;IF(OR(L27="true",L27="false",L27&lt;&gt;""), CONCATENATE(", veteran=", L27), ""),"")</f>
        <v>, zoneIds={1082}, veteran=false</v>
      </c>
      <c r="AT27" s="27" t="str">
        <f>IF(A27&lt;&gt;"",IF(J27="Trial",", isTrial=true",IF(J27="Arena",", isArena=true", IF(J27="Monster",", isMonster=true",IF(J27="Crafted",", isCrafted=true",IF(J27="Cyrodiil",", isCyrodiil=true",IF(J27="Dungeon",", isDungeon=true",IF(J27="PVP: Battleground",", isBattleground=true",IF(J27="PVP: Cyrodiil",", isCyrodiil=true",IF(J27="PVP: Imperial City",", isImperialCity=true",IF(J27="Special",", isSpecial=true",IF(J27="Daily random dungeon &amp; PVP: Imperial City",", isDailyRandomDungeonAndImperialCityReward=true",IF(J27="Overland",", isOverland=true","")))))))))))) &amp; IF(M27="true", CONCATENATE(", multiTrialSet=true"), ""),"") &amp; "},"</f>
        <v>, isArena=true},</v>
      </c>
      <c r="AU27" s="27" t="str">
        <f>IF(C27&lt;&gt;"",CONCATENATE(" --",C27," / ",B27,"   [",IF(S27&lt;&gt;"",S27,""),IF(Y27&lt;&gt;"",", "&amp;Y27,""),IF(AC27&lt;&gt;"",", "&amp;AC27,""),IF(AG27&lt;&gt;"",", "&amp;AG27,""),IF(AK27&lt;&gt;"",", "&amp;AK27,""),IF(AO27&lt;&gt;"",", "&amp;AO27,""),"]"))</f>
        <v xml:space="preserve"> --Virulent Shot / Virulenter Schuss   [Blackrose Prison]</v>
      </c>
      <c r="AV27" s="27" t="str">
        <f>IF(A27&lt;&gt;"",IF(VALUE(Q27)&gt;0,CONCATENATE("[",A27,"] = true,        --",C27, " / ", B27), ""),"")</f>
        <v/>
      </c>
    </row>
    <row r="28" spans="1:48" x14ac:dyDescent="0.25">
      <c r="A28" s="13">
        <v>415</v>
      </c>
      <c r="B28" t="s">
        <v>2389</v>
      </c>
      <c r="C28" t="s">
        <v>2391</v>
      </c>
      <c r="D28" t="s">
        <v>2390</v>
      </c>
      <c r="G28" s="3">
        <f>A28</f>
        <v>415</v>
      </c>
      <c r="J28" t="s">
        <v>2464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1082</v>
      </c>
      <c r="S28" t="s">
        <v>804</v>
      </c>
      <c r="T28" s="24">
        <f>VLOOKUP(R28,'ESO zone constants'!$L$2:$N$9999,3,FALSE)</f>
        <v>12</v>
      </c>
      <c r="U28" s="3" t="str">
        <f>VLOOKUP(T28,'LibSets constants'!$A$2:$B$16,2,FALSE)</f>
        <v>Murkmire</v>
      </c>
      <c r="V28" t="s">
        <v>2583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3" t="str">
        <f>IF(AO28&lt;&gt;"",VLOOKUP(AO28,'ESO zone constants'!$E$3:$L$5000,8,FALSE),"")</f>
        <v/>
      </c>
      <c r="AR28" s="27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[415] = {wayshrines={-1,-1,-1,}, dlcId=12</v>
      </c>
      <c r="AS28" s="27" t="str">
        <f>IF(A28&lt;&gt;"",IF(R28&lt;&gt;"",CONCATENATE(", zoneIds={",R28),"")&amp;IF(X28&lt;&gt;"",CONCATENATE(",",X28),"")&amp;IF(AB28&lt;&gt;"",CONCATENATE(",",AB28),"")&amp;IF(AF28&lt;&gt;"",CONCATENATE(",",AF28),"")&amp;IF(AJ28&lt;&gt;"",CONCATENATE(",",AJ28),"")&amp;IF(AN28&lt;&gt;"",CONCATENATE(",",AN28),"")&amp;IF(R28&lt;&gt;"",CONCATENATE("}",""),"")&amp;IF(OR(L28="true",L28="false",L28&lt;&gt;""), CONCATENATE(", veteran=", L28), ""),"")</f>
        <v>, zoneIds={1082}, veteran=false</v>
      </c>
      <c r="AT28" s="27" t="str">
        <f>IF(A28&lt;&gt;"",IF(J28="Trial",", isTrial=true",IF(J28="Arena",", isArena=true", IF(J28="Monster",", isMonster=true",IF(J28="Crafted",", isCrafted=true",IF(J28="Cyrodiil",", isCyrodiil=true",IF(J28="Dungeon",", isDungeon=true",IF(J28="PVP: Battleground",", isBattleground=true",IF(J28="PVP: Cyrodiil",", isCyrodiil=true",IF(J28="PVP: Imperial City",", isImperialCity=true",IF(J28="Special",", isSpecial=true",IF(J28="Daily random dungeon &amp; PVP: Imperial City",", isDailyRandomDungeonAndImperialCityReward=true",IF(J28="Overland",", isOverland=true","")))))))))))) &amp; IF(M28="true", CONCATENATE(", multiTrialSet=true"), ""),"") &amp; "},"</f>
        <v>, isArena=true},</v>
      </c>
      <c r="AU28" s="27" t="str">
        <f>IF(C28&lt;&gt;"",CONCATENATE(" --",C28," / ",B28,"   [",IF(S28&lt;&gt;"",S28,""),IF(Y28&lt;&gt;"",", "&amp;Y28,""),IF(AC28&lt;&gt;"",", "&amp;AC28,""),IF(AG28&lt;&gt;"",", "&amp;AG28,""),IF(AK28&lt;&gt;"",", "&amp;AK28,""),IF(AO28&lt;&gt;"",", "&amp;AO28,""),"]"))</f>
        <v xml:space="preserve"> --Wild Impulse / Wilder Impuls   [Blackrose Prison]</v>
      </c>
      <c r="AV28" s="27" t="str">
        <f>IF(A28&lt;&gt;"",IF(VALUE(Q28)&gt;0,CONCATENATE("[",A28,"] = true,        --",C28, " / ", B28), ""),"")</f>
        <v/>
      </c>
    </row>
    <row r="29" spans="1:48" x14ac:dyDescent="0.25">
      <c r="A29" s="13">
        <v>416</v>
      </c>
      <c r="B29" t="s">
        <v>2392</v>
      </c>
      <c r="C29" t="s">
        <v>2394</v>
      </c>
      <c r="D29" t="s">
        <v>2393</v>
      </c>
      <c r="G29" s="3">
        <f>A29</f>
        <v>416</v>
      </c>
      <c r="J29" t="s">
        <v>2464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804</v>
      </c>
      <c r="T29" s="24">
        <f>VLOOKUP(R29,'ESO zone constants'!$L$2:$N$9999,3,FALSE)</f>
        <v>12</v>
      </c>
      <c r="U29" s="3" t="str">
        <f>VLOOKUP(T29,'LibSets constants'!$A$2:$B$16,2,FALSE)</f>
        <v>Murkmire</v>
      </c>
      <c r="V29" t="s">
        <v>2583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constants'!$E$3:$L$5000,8,FALSE),"")</f>
        <v/>
      </c>
      <c r="AN29" s="3" t="str">
        <f>IF(AO29&lt;&gt;"",VLOOKUP(AO29,'ESO zone constants'!$E$3:$L$5000,8,FALSE),"")</f>
        <v/>
      </c>
      <c r="AR29" s="27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[416] = {wayshrines={-1,-1,-1,}, dlcId=12</v>
      </c>
      <c r="AS29" s="27" t="str">
        <f>IF(A29&lt;&gt;"",IF(R29&lt;&gt;"",CONCATENATE(", zoneIds={",R29),"")&amp;IF(X29&lt;&gt;"",CONCATENATE(",",X29),"")&amp;IF(AB29&lt;&gt;"",CONCATENATE(",",AB29),"")&amp;IF(AF29&lt;&gt;"",CONCATENATE(",",AF29),"")&amp;IF(AJ29&lt;&gt;"",CONCATENATE(",",AJ29),"")&amp;IF(AN29&lt;&gt;"",CONCATENATE(",",AN29),"")&amp;IF(R29&lt;&gt;"",CONCATENATE("}",""),"")&amp;IF(OR(L29="true",L29="false",L29&lt;&gt;""), CONCATENATE(", veteran=", L29), ""),"")</f>
        <v>, zoneIds={1082}, veteran=false</v>
      </c>
      <c r="AT29" s="27" t="str">
        <f>IF(A29&lt;&gt;"",IF(J29="Trial",", isTrial=true",IF(J29="Arena",", isArena=true", IF(J29="Monster",", isMonster=true",IF(J29="Crafted",", isCrafted=true",IF(J29="Cyrodiil",", isCyrodiil=true",IF(J29="Dungeon",", isDungeon=true",IF(J29="PVP: Battleground",", isBattleground=true",IF(J29="PVP: Cyrodiil",", isCyrodiil=true",IF(J29="PVP: Imperial City",", isImperialCity=true",IF(J29="Special",", isSpecial=true",IF(J29="Daily random dungeon &amp; PVP: Imperial City",", isDailyRandomDungeonAndImperialCityReward=true",IF(J29="Overland",", isOverland=true","")))))))))))) &amp; IF(M29="true", CONCATENATE(", multiTrialSet=true"), ""),"") &amp; "},"</f>
        <v>, isArena=true},</v>
      </c>
      <c r="AU29" s="27" t="str">
        <f>IF(C29&lt;&gt;"",CONCATENATE(" --",C29," / ",B29,"   [",IF(S29&lt;&gt;"",S29,""),IF(Y29&lt;&gt;"",", "&amp;Y29,""),IF(AC29&lt;&gt;"",", "&amp;AC29,""),IF(AG29&lt;&gt;"",", "&amp;AG29,""),IF(AK29&lt;&gt;"",", "&amp;AK29,""),IF(AO29&lt;&gt;"",", "&amp;AO29,""),"]"))</f>
        <v xml:space="preserve"> --Mender's Ward / Schutz des Pflegers   [Blackrose Prison]</v>
      </c>
      <c r="AV29" s="27" t="str">
        <f>IF(A29&lt;&gt;"",IF(VALUE(Q29)&gt;0,CONCATENATE("[",A29,"] = true,        --",C29, " / ", B29), ""),"")</f>
        <v/>
      </c>
    </row>
    <row r="30" spans="1:48" x14ac:dyDescent="0.25">
      <c r="A30" s="13">
        <v>423</v>
      </c>
      <c r="B30" t="s">
        <v>2413</v>
      </c>
      <c r="C30" t="s">
        <v>2415</v>
      </c>
      <c r="D30" t="s">
        <v>2414</v>
      </c>
      <c r="G30" s="3">
        <f>A30</f>
        <v>423</v>
      </c>
      <c r="J30" t="s">
        <v>2464</v>
      </c>
      <c r="L30" t="s">
        <v>102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1082</v>
      </c>
      <c r="S30" t="s">
        <v>804</v>
      </c>
      <c r="T30" s="24">
        <f>VLOOKUP(R30,'ESO zone constants'!$L$2:$N$9999,3,FALSE)</f>
        <v>12</v>
      </c>
      <c r="U30" s="3" t="str">
        <f>VLOOKUP(T30,'LibSets constants'!$A$2:$B$16,2,FALSE)</f>
        <v>Murkmire</v>
      </c>
      <c r="V30" t="s">
        <v>2583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constants'!$E$3:$L$5000,8,FALSE),"")</f>
        <v/>
      </c>
      <c r="AN30" s="3" t="str">
        <f>IF(AO30&lt;&gt;"",VLOOKUP(AO30,'ESO zone constants'!$E$3:$L$5000,8,FALSE),"")</f>
        <v/>
      </c>
      <c r="AR30" s="27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[423] = {wayshrines={-1,-1,-1,}, dlcId=12</v>
      </c>
      <c r="AS30" s="27" t="str">
        <f>IF(A30&lt;&gt;"",IF(R30&lt;&gt;"",CONCATENATE(", zoneIds={",R30),"")&amp;IF(X30&lt;&gt;"",CONCATENATE(",",X30),"")&amp;IF(AB30&lt;&gt;"",CONCATENATE(",",AB30),"")&amp;IF(AF30&lt;&gt;"",CONCATENATE(",",AF30),"")&amp;IF(AJ30&lt;&gt;"",CONCATENATE(",",AJ30),"")&amp;IF(AN30&lt;&gt;"",CONCATENATE(",",AN30),"")&amp;IF(R30&lt;&gt;"",CONCATENATE("}",""),"")&amp;IF(OR(L30="true",L30="false",L30&lt;&gt;""), CONCATENATE(", veteran=", L30), ""),"")</f>
        <v>, zoneIds={1082}, veteran=true</v>
      </c>
      <c r="AT30" s="27" t="str">
        <f>IF(A30&lt;&gt;"",IF(J30="Trial",", isTrial=true",IF(J30="Arena",", isArena=true", IF(J30="Monster",", isMonster=true",IF(J30="Crafted",", isCrafted=true",IF(J30="Cyrodiil",", isCyrodiil=true",IF(J30="Dungeon",", isDungeon=true",IF(J30="PVP: Battleground",", isBattleground=true",IF(J30="PVP: Cyrodiil",", isCyrodiil=true",IF(J30="PVP: Imperial City",", isImperialCity=true",IF(J30="Special",", isSpecial=true",IF(J30="Daily random dungeon &amp; PVP: Imperial City",", isDailyRandomDungeonAndImperialCityReward=true",IF(J30="Overland",", isOverland=true","")))))))))))) &amp; IF(M30="true", CONCATENATE(", multiTrialSet=true"), ""),"") &amp; "},"</f>
        <v>, isArena=true},</v>
      </c>
      <c r="AU30" s="27" t="str">
        <f>IF(C30&lt;&gt;"",CONCATENATE(" --",C30," / ",B30,"   [",IF(S30&lt;&gt;"",S30,""),IF(Y30&lt;&gt;"",", "&amp;Y30,""),IF(AC30&lt;&gt;"",", "&amp;AC30,""),IF(AG30&lt;&gt;"",", "&amp;AG30,""),IF(AK30&lt;&gt;"",", "&amp;AK30,""),IF(AO30&lt;&gt;"",", "&amp;AO30,""),"]"))</f>
        <v xml:space="preserve"> --Perfect Gallant Charge / Perfekter galanter Ansturm   [Blackrose Prison]</v>
      </c>
      <c r="AV30" s="27" t="str">
        <f>IF(A30&lt;&gt;"",IF(VALUE(Q30)&gt;0,CONCATENATE("[",A30,"] = true,        --",C30, " / ", B30), ""),"")</f>
        <v/>
      </c>
    </row>
    <row r="31" spans="1:48" x14ac:dyDescent="0.25">
      <c r="A31" s="13">
        <v>424</v>
      </c>
      <c r="B31" t="s">
        <v>2416</v>
      </c>
      <c r="C31" t="s">
        <v>2418</v>
      </c>
      <c r="D31" t="s">
        <v>2417</v>
      </c>
      <c r="G31" s="3">
        <f>A31</f>
        <v>424</v>
      </c>
      <c r="J31" t="s">
        <v>2464</v>
      </c>
      <c r="L31" t="s">
        <v>102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1082</v>
      </c>
      <c r="S31" t="s">
        <v>804</v>
      </c>
      <c r="T31" s="24">
        <f>VLOOKUP(R31,'ESO zone constants'!$L$2:$N$9999,3,FALSE)</f>
        <v>12</v>
      </c>
      <c r="U31" s="3" t="str">
        <f>VLOOKUP(T31,'LibSets constants'!$A$2:$B$16,2,FALSE)</f>
        <v>Murkmire</v>
      </c>
      <c r="V31" t="s">
        <v>2583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7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[424] = {wayshrines={-1,-1,-1,}, dlcId=12</v>
      </c>
      <c r="AS31" s="27" t="str">
        <f>IF(A31&lt;&gt;"",IF(R31&lt;&gt;"",CONCATENATE(", zoneIds={",R31),"")&amp;IF(X31&lt;&gt;"",CONCATENATE(",",X31),"")&amp;IF(AB31&lt;&gt;"",CONCATENATE(",",AB31),"")&amp;IF(AF31&lt;&gt;"",CONCATENATE(",",AF31),"")&amp;IF(AJ31&lt;&gt;"",CONCATENATE(",",AJ31),"")&amp;IF(AN31&lt;&gt;"",CONCATENATE(",",AN31),"")&amp;IF(R31&lt;&gt;"",CONCATENATE("}",""),"")&amp;IF(OR(L31="true",L31="false",L31&lt;&gt;""), CONCATENATE(", veteran=", L31), ""),"")</f>
        <v>, zoneIds={1082}, veteran=true</v>
      </c>
      <c r="AT31" s="27" t="str">
        <f>IF(A31&lt;&gt;"",IF(J31="Trial",", isTrial=true",IF(J31="Arena",", isArena=true", IF(J31="Monster",", isMonster=true",IF(J31="Crafted",", isCrafted=true",IF(J31="Cyrodiil",", isCyrodiil=true",IF(J31="Dungeon",", isDungeon=true",IF(J31="PVP: Battleground",", isBattleground=true",IF(J31="PVP: Cyrodiil",", isCyrodiil=true",IF(J31="PVP: Imperial City",", isImperialCity=true",IF(J31="Special",", isSpecial=true",IF(J31="Daily random dungeon &amp; PVP: Imperial City",", isDailyRandomDungeonAndImperialCityReward=true",IF(J31="Overland",", isOverland=true","")))))))))))) &amp; IF(M31="true", CONCATENATE(", multiTrialSet=true"), ""),"") &amp; "},"</f>
        <v>, isArena=true},</v>
      </c>
      <c r="AU31" s="27" t="str">
        <f>IF(C31&lt;&gt;"",CONCATENATE(" --",C31," / ",B31,"   [",IF(S31&lt;&gt;"",S31,""),IF(Y31&lt;&gt;"",", "&amp;Y31,""),IF(AC31&lt;&gt;"",", "&amp;AC31,""),IF(AG31&lt;&gt;"",", "&amp;AG31,""),IF(AK31&lt;&gt;"",", "&amp;AK31,""),IF(AO31&lt;&gt;"",", "&amp;AO31,""),"]"))</f>
        <v xml:space="preserve"> --Perfect Radial Uppercut / Perfekter Rundum-Aufwärtsschnitt   [Blackrose Prison]</v>
      </c>
      <c r="AV31" s="27" t="str">
        <f>IF(A31&lt;&gt;"",IF(VALUE(Q31)&gt;0,CONCATENATE("[",A31,"] = true,        --",C31, " / ", B31), ""),"")</f>
        <v/>
      </c>
    </row>
    <row r="32" spans="1:48" x14ac:dyDescent="0.25">
      <c r="A32" s="13">
        <v>425</v>
      </c>
      <c r="B32" t="s">
        <v>2419</v>
      </c>
      <c r="C32" t="s">
        <v>2421</v>
      </c>
      <c r="D32" t="s">
        <v>2420</v>
      </c>
      <c r="G32" s="3">
        <f>A32</f>
        <v>425</v>
      </c>
      <c r="J32" t="s">
        <v>2464</v>
      </c>
      <c r="L32" t="s">
        <v>102</v>
      </c>
      <c r="M32" t="s">
        <v>101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1082</v>
      </c>
      <c r="S32" t="s">
        <v>804</v>
      </c>
      <c r="T32" s="24">
        <f>VLOOKUP(R32,'ESO zone constants'!$L$2:$N$9999,3,FALSE)</f>
        <v>12</v>
      </c>
      <c r="U32" s="3" t="str">
        <f>VLOOKUP(T32,'LibSets constants'!$A$2:$B$16,2,FALSE)</f>
        <v>Murkmire</v>
      </c>
      <c r="V32" t="s">
        <v>2583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constants'!$E$3:$L$5000,8,FALSE),"")</f>
        <v/>
      </c>
      <c r="AN32" s="3" t="str">
        <f>IF(AO32&lt;&gt;"",VLOOKUP(AO32,'ESO zone constants'!$E$3:$L$5000,8,FALSE),"")</f>
        <v/>
      </c>
      <c r="AR32" s="27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[425] = {wayshrines={-1,-1,-1,}, dlcId=12</v>
      </c>
      <c r="AS32" s="27" t="str">
        <f>IF(A32&lt;&gt;"",IF(R32&lt;&gt;"",CONCATENATE(", zoneIds={",R32),"")&amp;IF(X32&lt;&gt;"",CONCATENATE(",",X32),"")&amp;IF(AB32&lt;&gt;"",CONCATENATE(",",AB32),"")&amp;IF(AF32&lt;&gt;"",CONCATENATE(",",AF32),"")&amp;IF(AJ32&lt;&gt;"",CONCATENATE(",",AJ32),"")&amp;IF(AN32&lt;&gt;"",CONCATENATE(",",AN32),"")&amp;IF(R32&lt;&gt;"",CONCATENATE("}",""),"")&amp;IF(OR(L32="true",L32="false",L32&lt;&gt;""), CONCATENATE(", veteran=", L32), ""),"")</f>
        <v>, zoneIds={1082}, veteran=true</v>
      </c>
      <c r="AT32" s="27" t="str">
        <f>IF(A32&lt;&gt;"",IF(J32="Trial",", isTrial=true",IF(J32="Arena",", isArena=true", IF(J32="Monster",", isMonster=true",IF(J32="Crafted",", isCrafted=true",IF(J32="Cyrodiil",", isCyrodiil=true",IF(J32="Dungeon",", isDungeon=true",IF(J32="PVP: Battleground",", isBattleground=true",IF(J32="PVP: Cyrodiil",", isCyrodiil=true",IF(J32="PVP: Imperial City",", isImperialCity=true",IF(J32="Special",", isSpecial=true",IF(J32="Daily random dungeon &amp; PVP: Imperial City",", isDailyRandomDungeonAndImperialCityReward=true",IF(J32="Overland",", isOverland=true","")))))))))))) &amp; IF(M32="true", CONCATENATE(", multiTrialSet=true"), ""),"") &amp; "},"</f>
        <v>, isArena=true},</v>
      </c>
      <c r="AU32" s="27" t="str">
        <f>IF(C32&lt;&gt;"",CONCATENATE(" --",C32," / ",B32,"   [",IF(S32&lt;&gt;"",S32,""),IF(Y32&lt;&gt;"",", "&amp;Y32,""),IF(AC32&lt;&gt;"",", "&amp;AC32,""),IF(AG32&lt;&gt;"",", "&amp;AG32,""),IF(AK32&lt;&gt;"",", "&amp;AK32,""),IF(AO32&lt;&gt;"",", "&amp;AO32,""),"]"))</f>
        <v xml:space="preserve"> --Perfect Spectral Cloak / Perfekter spektraler Mantel   [Blackrose Prison]</v>
      </c>
      <c r="AV32" s="27" t="str">
        <f>IF(A32&lt;&gt;"",IF(VALUE(Q32)&gt;0,CONCATENATE("[",A32,"] = true,        --",C32, " / ", B32), ""),"")</f>
        <v/>
      </c>
    </row>
    <row r="33" spans="1:48" x14ac:dyDescent="0.25">
      <c r="A33" s="13">
        <v>426</v>
      </c>
      <c r="B33" t="s">
        <v>2422</v>
      </c>
      <c r="C33" t="s">
        <v>2424</v>
      </c>
      <c r="D33" t="s">
        <v>2423</v>
      </c>
      <c r="G33" s="3">
        <f>A33</f>
        <v>426</v>
      </c>
      <c r="J33" t="s">
        <v>2464</v>
      </c>
      <c r="L33" t="s">
        <v>102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1082</v>
      </c>
      <c r="S33" t="s">
        <v>804</v>
      </c>
      <c r="T33" s="24">
        <f>VLOOKUP(R33,'ESO zone constants'!$L$2:$N$9999,3,FALSE)</f>
        <v>12</v>
      </c>
      <c r="U33" s="3" t="str">
        <f>VLOOKUP(T33,'LibSets constants'!$A$2:$B$16,2,FALSE)</f>
        <v>Murkmire</v>
      </c>
      <c r="V33" t="s">
        <v>2583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7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[426] = {wayshrines={-1,-1,-1,}, dlcId=12</v>
      </c>
      <c r="AS33" s="27" t="str">
        <f>IF(A33&lt;&gt;"",IF(R33&lt;&gt;"",CONCATENATE(", zoneIds={",R33),"")&amp;IF(X33&lt;&gt;"",CONCATENATE(",",X33),"")&amp;IF(AB33&lt;&gt;"",CONCATENATE(",",AB33),"")&amp;IF(AF33&lt;&gt;"",CONCATENATE(",",AF33),"")&amp;IF(AJ33&lt;&gt;"",CONCATENATE(",",AJ33),"")&amp;IF(AN33&lt;&gt;"",CONCATENATE(",",AN33),"")&amp;IF(R33&lt;&gt;"",CONCATENATE("}",""),"")&amp;IF(OR(L33="true",L33="false",L33&lt;&gt;""), CONCATENATE(", veteran=", L33), ""),"")</f>
        <v>, zoneIds={1082}, veteran=true</v>
      </c>
      <c r="AT33" s="27" t="str">
        <f>IF(A33&lt;&gt;"",IF(J33="Trial",", isTrial=true",IF(J33="Arena",", isArena=true", IF(J33="Monster",", isMonster=true",IF(J33="Crafted",", isCrafted=true",IF(J33="Cyrodiil",", isCyrodiil=true",IF(J33="Dungeon",", isDungeon=true",IF(J33="PVP: Battleground",", isBattleground=true",IF(J33="PVP: Cyrodiil",", isCyrodiil=true",IF(J33="PVP: Imperial City",", isImperialCity=true",IF(J33="Special",", isSpecial=true",IF(J33="Daily random dungeon &amp; PVP: Imperial City",", isDailyRandomDungeonAndImperialCityReward=true",IF(J33="Overland",", isOverland=true","")))))))))))) &amp; IF(M33="true", CONCATENATE(", multiTrialSet=true"), ""),"") &amp; "},"</f>
        <v>, isArena=true},</v>
      </c>
      <c r="AU33" s="27" t="str">
        <f>IF(C33&lt;&gt;"",CONCATENATE(" --",C33," / ",B33,"   [",IF(S33&lt;&gt;"",S33,""),IF(Y33&lt;&gt;"",", "&amp;Y33,""),IF(AC33&lt;&gt;"",", "&amp;AC33,""),IF(AG33&lt;&gt;"",", "&amp;AG33,""),IF(AK33&lt;&gt;"",", "&amp;AK33,""),IF(AO33&lt;&gt;"",", "&amp;AO33,""),"]"))</f>
        <v xml:space="preserve"> --Perfect Virulent Shot / Perfekter virulenter Schuss   [Blackrose Prison]</v>
      </c>
      <c r="AV33" s="27" t="str">
        <f>IF(A33&lt;&gt;"",IF(VALUE(Q33)&gt;0,CONCATENATE("[",A33,"] = true,        --",C33, " / ", B33), ""),"")</f>
        <v/>
      </c>
    </row>
    <row r="34" spans="1:48" x14ac:dyDescent="0.25">
      <c r="A34" s="13">
        <v>427</v>
      </c>
      <c r="B34" t="s">
        <v>2425</v>
      </c>
      <c r="C34" t="s">
        <v>2427</v>
      </c>
      <c r="D34" t="s">
        <v>2426</v>
      </c>
      <c r="G34" s="3">
        <f>A34</f>
        <v>427</v>
      </c>
      <c r="J34" t="s">
        <v>2464</v>
      </c>
      <c r="L34" t="s">
        <v>102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1082</v>
      </c>
      <c r="S34" t="s">
        <v>804</v>
      </c>
      <c r="T34" s="24">
        <f>VLOOKUP(R34,'ESO zone constants'!$L$2:$N$9999,3,FALSE)</f>
        <v>12</v>
      </c>
      <c r="U34" s="3" t="str">
        <f>VLOOKUP(T34,'LibSets constants'!$A$2:$B$16,2,FALSE)</f>
        <v>Murkmire</v>
      </c>
      <c r="V34" t="s">
        <v>2583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constants'!$E$3:$L$5000,8,FALSE),"")</f>
        <v/>
      </c>
      <c r="AN34" s="3" t="str">
        <f>IF(AO34&lt;&gt;"",VLOOKUP(AO34,'ESO zone constants'!$E$3:$L$5000,8,FALSE),"")</f>
        <v/>
      </c>
      <c r="AR34" s="27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[427] = {wayshrines={-1,-1,-1,}, dlcId=12</v>
      </c>
      <c r="AS34" s="27" t="str">
        <f>IF(A34&lt;&gt;"",IF(R34&lt;&gt;"",CONCATENATE(", zoneIds={",R34),"")&amp;IF(X34&lt;&gt;"",CONCATENATE(",",X34),"")&amp;IF(AB34&lt;&gt;"",CONCATENATE(",",AB34),"")&amp;IF(AF34&lt;&gt;"",CONCATENATE(",",AF34),"")&amp;IF(AJ34&lt;&gt;"",CONCATENATE(",",AJ34),"")&amp;IF(AN34&lt;&gt;"",CONCATENATE(",",AN34),"")&amp;IF(R34&lt;&gt;"",CONCATENATE("}",""),"")&amp;IF(OR(L34="true",L34="false",L34&lt;&gt;""), CONCATENATE(", veteran=", L34), ""),"")</f>
        <v>, zoneIds={1082}, veteran=true</v>
      </c>
      <c r="AT34" s="27" t="str">
        <f>IF(A34&lt;&gt;"",IF(J34="Trial",", isTrial=true",IF(J34="Arena",", isArena=true", IF(J34="Monster",", isMonster=true",IF(J34="Crafted",", isCrafted=true",IF(J34="Cyrodiil",", isCyrodiil=true",IF(J34="Dungeon",", isDungeon=true",IF(J34="PVP: Battleground",", isBattleground=true",IF(J34="PVP: Cyrodiil",", isCyrodiil=true",IF(J34="PVP: Imperial City",", isImperialCity=true",IF(J34="Special",", isSpecial=true",IF(J34="Daily random dungeon &amp; PVP: Imperial City",", isDailyRandomDungeonAndImperialCityReward=true",IF(J34="Overland",", isOverland=true","")))))))))))) &amp; IF(M34="true", CONCATENATE(", multiTrialSet=true"), ""),"") &amp; "},"</f>
        <v>, isArena=true},</v>
      </c>
      <c r="AU34" s="27" t="str">
        <f>IF(C34&lt;&gt;"",CONCATENATE(" --",C34," / ",B34,"   [",IF(S34&lt;&gt;"",S34,""),IF(Y34&lt;&gt;"",", "&amp;Y34,""),IF(AC34&lt;&gt;"",", "&amp;AC34,""),IF(AG34&lt;&gt;"",", "&amp;AG34,""),IF(AK34&lt;&gt;"",", "&amp;AK34,""),IF(AO34&lt;&gt;"",", "&amp;AO34,""),"]"))</f>
        <v xml:space="preserve"> --Perfect Wild Impulse / Perfekter wilder Impuls   [Blackrose Prison]</v>
      </c>
      <c r="AV34" s="27" t="str">
        <f>IF(A34&lt;&gt;"",IF(VALUE(Q34)&gt;0,CONCATENATE("[",A34,"] = true,        --",C34, " / ", B34), ""),"")</f>
        <v/>
      </c>
    </row>
    <row r="35" spans="1:48" x14ac:dyDescent="0.25">
      <c r="A35" s="13">
        <v>428</v>
      </c>
      <c r="B35" t="s">
        <v>2428</v>
      </c>
      <c r="C35" t="s">
        <v>2430</v>
      </c>
      <c r="D35" t="s">
        <v>2429</v>
      </c>
      <c r="G35" s="3">
        <f>A35</f>
        <v>428</v>
      </c>
      <c r="J35" t="s">
        <v>2464</v>
      </c>
      <c r="L35" t="s">
        <v>102</v>
      </c>
      <c r="M35" t="s">
        <v>101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1082</v>
      </c>
      <c r="S35" t="s">
        <v>804</v>
      </c>
      <c r="T35" s="24">
        <f>VLOOKUP(R35,'ESO zone constants'!$L$2:$N$9999,3,FALSE)</f>
        <v>12</v>
      </c>
      <c r="U35" s="3" t="str">
        <f>VLOOKUP(T35,'LibSets constants'!$A$2:$B$16,2,FALSE)</f>
        <v>Murkmire</v>
      </c>
      <c r="V35" t="s">
        <v>2583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constants'!$E$3:$L$5000,8,FALSE),"")</f>
        <v/>
      </c>
      <c r="AN35" s="3" t="str">
        <f>IF(AO35&lt;&gt;"",VLOOKUP(AO35,'ESO zone constants'!$E$3:$L$5000,8,FALSE),"")</f>
        <v/>
      </c>
      <c r="AR35" s="27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[428] = {wayshrines={-1,-1,-1,}, dlcId=12</v>
      </c>
      <c r="AS35" s="27" t="str">
        <f>IF(A35&lt;&gt;"",IF(R35&lt;&gt;"",CONCATENATE(", zoneIds={",R35),"")&amp;IF(X35&lt;&gt;"",CONCATENATE(",",X35),"")&amp;IF(AB35&lt;&gt;"",CONCATENATE(",",AB35),"")&amp;IF(AF35&lt;&gt;"",CONCATENATE(",",AF35),"")&amp;IF(AJ35&lt;&gt;"",CONCATENATE(",",AJ35),"")&amp;IF(AN35&lt;&gt;"",CONCATENATE(",",AN35),"")&amp;IF(R35&lt;&gt;"",CONCATENATE("}",""),"")&amp;IF(OR(L35="true",L35="false",L35&lt;&gt;""), CONCATENATE(", veteran=", L35), ""),"")</f>
        <v>, zoneIds={1082}, veteran=true</v>
      </c>
      <c r="AT35" s="27" t="str">
        <f>IF(A35&lt;&gt;"",IF(J35="Trial",", isTrial=true",IF(J35="Arena",", isArena=true", IF(J35="Monster",", isMonster=true",IF(J35="Crafted",", isCrafted=true",IF(J35="Cyrodiil",", isCyrodiil=true",IF(J35="Dungeon",", isDungeon=true",IF(J35="PVP: Battleground",", isBattleground=true",IF(J35="PVP: Cyrodiil",", isCyrodiil=true",IF(J35="PVP: Imperial City",", isImperialCity=true",IF(J35="Special",", isSpecial=true",IF(J35="Daily random dungeon &amp; PVP: Imperial City",", isDailyRandomDungeonAndImperialCityReward=true",IF(J35="Overland",", isOverland=true","")))))))))))) &amp; IF(M35="true", CONCATENATE(", multiTrialSet=true"), ""),"") &amp; "},"</f>
        <v>, isArena=true},</v>
      </c>
      <c r="AU35" s="27" t="str">
        <f>IF(C35&lt;&gt;"",CONCATENATE(" --",C35," / ",B35,"   [",IF(S35&lt;&gt;"",S35,""),IF(Y35&lt;&gt;"",", "&amp;Y35,""),IF(AC35&lt;&gt;"",", "&amp;AC35,""),IF(AG35&lt;&gt;"",", "&amp;AG35,""),IF(AK35&lt;&gt;"",", "&amp;AK35,""),IF(AO35&lt;&gt;"",", "&amp;AO35,""),"]"))</f>
        <v xml:space="preserve"> --Perfect Mender's Ward / Perfekter Schutz des Pflegers   [Blackrose Prison]</v>
      </c>
      <c r="AV35" s="27" t="str">
        <f>IF(A35&lt;&gt;"",IF(VALUE(Q35)&gt;0,CONCATENATE("[",A35,"] = true,        --",C35, " / ", B35), ""),"")</f>
        <v/>
      </c>
    </row>
    <row r="36" spans="1:48" x14ac:dyDescent="0.25">
      <c r="A36" s="5" t="s">
        <v>2463</v>
      </c>
      <c r="B36" t="s">
        <v>2509</v>
      </c>
      <c r="C36" t="s">
        <v>2510</v>
      </c>
      <c r="G36" s="3" t="str">
        <f>A36</f>
        <v>???</v>
      </c>
      <c r="I36" t="s">
        <v>2507</v>
      </c>
      <c r="J36" t="s">
        <v>2464</v>
      </c>
      <c r="L36" t="s">
        <v>102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635</v>
      </c>
      <c r="S36" t="s">
        <v>489</v>
      </c>
      <c r="T36" s="24">
        <f>VLOOKUP(R36,'ESO zone constants'!$L$2:$N$9999,3,FALSE)</f>
        <v>0</v>
      </c>
      <c r="U36" s="3" t="str">
        <f>VLOOKUP(T36,'LibSets constants'!$A$2:$B$16,2,FALSE)</f>
        <v>Included in base game</v>
      </c>
      <c r="V36" t="s">
        <v>2583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constants'!$E$3:$L$5000,8,FALSE),"")</f>
        <v/>
      </c>
      <c r="AN36" s="3" t="str">
        <f>IF(AO36&lt;&gt;"",VLOOKUP(AO36,'ESO zone constants'!$E$3:$L$5000,8,FALSE),"")</f>
        <v/>
      </c>
      <c r="AR36" s="27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[???] = {wayshrines={-1,-1,-1,}, dlcId=0</v>
      </c>
      <c r="AS36" s="27" t="str">
        <f>IF(A36&lt;&gt;"",IF(R36&lt;&gt;"",CONCATENATE(", zoneIds={",R36),"")&amp;IF(X36&lt;&gt;"",CONCATENATE(",",X36),"")&amp;IF(AB36&lt;&gt;"",CONCATENATE(",",AB36),"")&amp;IF(AF36&lt;&gt;"",CONCATENATE(",",AF36),"")&amp;IF(AJ36&lt;&gt;"",CONCATENATE(",",AJ36),"")&amp;IF(AN36&lt;&gt;"",CONCATENATE(",",AN36),"")&amp;IF(R36&lt;&gt;"",CONCATENATE("}",""),"")&amp;IF(OR(L36="true",L36="false",L36&lt;&gt;""), CONCATENATE(", veteran=", L36), ""),"")</f>
        <v>, zoneIds={635}, veteran=true</v>
      </c>
      <c r="AT36" s="27" t="str">
        <f>IF(A36&lt;&gt;"",IF(J36="Trial",", isTrial=true",IF(J36="Arena",", isArena=true", IF(J36="Monster",", isMonster=true",IF(J36="Crafted",", isCrafted=true",IF(J36="Cyrodiil",", isCyrodiil=true",IF(J36="Dungeon",", isDungeon=true",IF(J36="PVP: Battleground",", isBattleground=true",IF(J36="PVP: Cyrodiil",", isCyrodiil=true",IF(J36="PVP: Imperial City",", isImperialCity=true",IF(J36="Special",", isSpecial=true",IF(J36="Daily random dungeon &amp; PVP: Imperial City",", isDailyRandomDungeonAndImperialCityReward=true",IF(J36="Overland",", isOverland=true","")))))))))))) &amp; IF(M36="true", CONCATENATE(", multiTrialSet=true"), ""),"") &amp; "},"</f>
        <v>, isArena=true},</v>
      </c>
      <c r="AU36" s="27" t="str">
        <f>IF(C36&lt;&gt;"",CONCATENATE(" --",C36," / ",B36,"   [",IF(S36&lt;&gt;"",S36,""),IF(Y36&lt;&gt;"",", "&amp;Y36,""),IF(AC36&lt;&gt;"",", "&amp;AC36,""),IF(AG36&lt;&gt;"",", "&amp;AG36,""),IF(AK36&lt;&gt;"",", "&amp;AK36,""),IF(AO36&lt;&gt;"",", "&amp;AO36,""),"]"))</f>
        <v xml:space="preserve"> --The Master's Axe / Axt des Meisters   [Dragonstar Arena]</v>
      </c>
      <c r="AV36" s="27" t="str">
        <f>IF(A36&lt;&gt;"",IF(VALUE(Q36)&gt;0,CONCATENATE("[",A36,"] = true,        --",C36, " / ", B36), ""),"")</f>
        <v/>
      </c>
    </row>
    <row r="37" spans="1:48" x14ac:dyDescent="0.25">
      <c r="A37" s="5" t="s">
        <v>2463</v>
      </c>
      <c r="B37" t="s">
        <v>2517</v>
      </c>
      <c r="C37" t="s">
        <v>2519</v>
      </c>
      <c r="G37" s="3" t="str">
        <f>A37</f>
        <v>???</v>
      </c>
      <c r="I37" t="s">
        <v>2507</v>
      </c>
      <c r="J37" t="s">
        <v>2464</v>
      </c>
      <c r="L37" t="s">
        <v>102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635</v>
      </c>
      <c r="S37" t="s">
        <v>489</v>
      </c>
      <c r="T37" s="24">
        <f>VLOOKUP(R37,'ESO zone constants'!$L$2:$N$9999,3,FALSE)</f>
        <v>0</v>
      </c>
      <c r="U37" s="3" t="str">
        <f>VLOOKUP(T37,'LibSets constants'!$A$2:$B$16,2,FALSE)</f>
        <v>Included in base game</v>
      </c>
      <c r="V37" t="s">
        <v>2583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3" t="str">
        <f>IF(AO37&lt;&gt;"",VLOOKUP(AO37,'ESO zone constants'!$E$3:$L$5000,8,FALSE),"")</f>
        <v/>
      </c>
      <c r="AR37" s="27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[???] = {wayshrines={-1,-1,-1,}, dlcId=0</v>
      </c>
      <c r="AS37" s="27" t="str">
        <f>IF(A37&lt;&gt;"",IF(R37&lt;&gt;"",CONCATENATE(", zoneIds={",R37),"")&amp;IF(X37&lt;&gt;"",CONCATENATE(",",X37),"")&amp;IF(AB37&lt;&gt;"",CONCATENATE(",",AB37),"")&amp;IF(AF37&lt;&gt;"",CONCATENATE(",",AF37),"")&amp;IF(AJ37&lt;&gt;"",CONCATENATE(",",AJ37),"")&amp;IF(AN37&lt;&gt;"",CONCATENATE(",",AN37),"")&amp;IF(R37&lt;&gt;"",CONCATENATE("}",""),"")&amp;IF(OR(L37="true",L37="false",L37&lt;&gt;""), CONCATENATE(", veteran=", L37), ""),"")</f>
        <v>, zoneIds={635}, veteran=true</v>
      </c>
      <c r="AT37" s="27" t="str">
        <f>IF(A37&lt;&gt;"",IF(J37="Trial",", isTrial=true",IF(J37="Arena",", isArena=true", IF(J37="Monster",", isMonster=true",IF(J37="Crafted",", isCrafted=true",IF(J37="Cyrodiil",", isCyrodiil=true",IF(J37="Dungeon",", isDungeon=true",IF(J37="PVP: Battleground",", isBattleground=true",IF(J37="PVP: Cyrodiil",", isCyrodiil=true",IF(J37="PVP: Imperial City",", isImperialCity=true",IF(J37="Special",", isSpecial=true",IF(J37="Daily random dungeon &amp; PVP: Imperial City",", isDailyRandomDungeonAndImperialCityReward=true",IF(J37="Overland",", isOverland=true","")))))))))))) &amp; IF(M37="true", CONCATENATE(", multiTrialSet=true"), ""),"") &amp; "},"</f>
        <v>, isArena=true},</v>
      </c>
      <c r="AU37" s="27" t="str">
        <f>IF(C37&lt;&gt;"",CONCATENATE(" --",C37," / ",B37,"   [",IF(S37&lt;&gt;"",S37,""),IF(Y37&lt;&gt;"",", "&amp;Y37,""),IF(AC37&lt;&gt;"",", "&amp;AC37,""),IF(AG37&lt;&gt;"",", "&amp;AG37,""),IF(AK37&lt;&gt;"",", "&amp;AK37,""),IF(AO37&lt;&gt;"",", "&amp;AO37,""),"]"))</f>
        <v xml:space="preserve"> --The Master's Battle Axe / Streitaxt des Meisters   [Dragonstar Arena]</v>
      </c>
      <c r="AV37" s="27" t="str">
        <f>IF(A37&lt;&gt;"",IF(VALUE(Q37)&gt;0,CONCATENATE("[",A37,"] = true,        --",C37, " / ", B37), ""),"")</f>
        <v/>
      </c>
    </row>
    <row r="38" spans="1:48" x14ac:dyDescent="0.25">
      <c r="A38" s="5" t="s">
        <v>2463</v>
      </c>
      <c r="B38" t="s">
        <v>2478</v>
      </c>
      <c r="C38" t="s">
        <v>2479</v>
      </c>
      <c r="G38" s="3" t="str">
        <f>A38</f>
        <v>???</v>
      </c>
      <c r="I38" t="s">
        <v>2507</v>
      </c>
      <c r="J38" t="s">
        <v>2464</v>
      </c>
      <c r="L38" t="s">
        <v>102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635</v>
      </c>
      <c r="S38" t="s">
        <v>489</v>
      </c>
      <c r="T38" s="24">
        <f>VLOOKUP(R38,'ESO zone constants'!$L$2:$N$9999,3,FALSE)</f>
        <v>0</v>
      </c>
      <c r="U38" s="3" t="str">
        <f>VLOOKUP(T38,'LibSets constants'!$A$2:$B$16,2,FALSE)</f>
        <v>Included in base game</v>
      </c>
      <c r="V38" t="s">
        <v>2583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3" t="str">
        <f>IF(AO38&lt;&gt;"",VLOOKUP(AO38,'ESO zone constants'!$E$3:$L$5000,8,FALSE),"")</f>
        <v/>
      </c>
      <c r="AR38" s="27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[???] = {wayshrines={-1,-1,-1,}, dlcId=0</v>
      </c>
      <c r="AS38" s="27" t="str">
        <f>IF(A38&lt;&gt;"",IF(R38&lt;&gt;"",CONCATENATE(", zoneIds={",R38),"")&amp;IF(X38&lt;&gt;"",CONCATENATE(",",X38),"")&amp;IF(AB38&lt;&gt;"",CONCATENATE(",",AB38),"")&amp;IF(AF38&lt;&gt;"",CONCATENATE(",",AF38),"")&amp;IF(AJ38&lt;&gt;"",CONCATENATE(",",AJ38),"")&amp;IF(AN38&lt;&gt;"",CONCATENATE(",",AN38),"")&amp;IF(R38&lt;&gt;"",CONCATENATE("}",""),"")&amp;IF(OR(L38="true",L38="false",L38&lt;&gt;""), CONCATENATE(", veteran=", L38), ""),"")</f>
        <v>, zoneIds={635}, veteran=true</v>
      </c>
      <c r="AT38" s="27" t="str">
        <f>IF(A38&lt;&gt;"",IF(J38="Trial",", isTrial=true",IF(J38="Arena",", isArena=true", IF(J38="Monster",", isMonster=true",IF(J38="Crafted",", isCrafted=true",IF(J38="Cyrodiil",", isCyrodiil=true",IF(J38="Dungeon",", isDungeon=true",IF(J38="PVP: Battleground",", isBattleground=true",IF(J38="PVP: Cyrodiil",", isCyrodiil=true",IF(J38="PVP: Imperial City",", isImperialCity=true",IF(J38="Special",", isSpecial=true",IF(J38="Daily random dungeon &amp; PVP: Imperial City",", isDailyRandomDungeonAndImperialCityReward=true",IF(J38="Overland",", isOverland=true","")))))))))))) &amp; IF(M38="true", CONCATENATE(", multiTrialSet=true"), ""),"") &amp; "},"</f>
        <v>, isArena=true},</v>
      </c>
      <c r="AU38" s="27" t="str">
        <f>IF(C38&lt;&gt;"",CONCATENATE(" --",C38," / ",B38,"   [",IF(S38&lt;&gt;"",S38,""),IF(Y38&lt;&gt;"",", "&amp;Y38,""),IF(AC38&lt;&gt;"",", "&amp;AC38,""),IF(AG38&lt;&gt;"",", "&amp;AG38,""),IF(AK38&lt;&gt;"",", "&amp;AK38,""),IF(AO38&lt;&gt;"",", "&amp;AO38,""),"]"))</f>
        <v xml:space="preserve"> --The Master's Bow / Bogen des Meisters   [Dragonstar Arena]</v>
      </c>
      <c r="AV38" s="27" t="str">
        <f>IF(A38&lt;&gt;"",IF(VALUE(Q38)&gt;0,CONCATENATE("[",A38,"] = true,        --",C38, " / ", B38), ""),"")</f>
        <v/>
      </c>
    </row>
    <row r="39" spans="1:48" x14ac:dyDescent="0.25">
      <c r="A39" s="5" t="s">
        <v>2463</v>
      </c>
      <c r="B39" t="s">
        <v>2482</v>
      </c>
      <c r="C39" t="s">
        <v>2483</v>
      </c>
      <c r="G39" s="3" t="str">
        <f>A39</f>
        <v>???</v>
      </c>
      <c r="I39" t="s">
        <v>2507</v>
      </c>
      <c r="J39" t="s">
        <v>2464</v>
      </c>
      <c r="L39" t="s">
        <v>102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635</v>
      </c>
      <c r="S39" t="s">
        <v>489</v>
      </c>
      <c r="T39" s="24">
        <f>VLOOKUP(R39,'ESO zone constants'!$L$2:$N$9999,3,FALSE)</f>
        <v>0</v>
      </c>
      <c r="U39" s="3" t="str">
        <f>VLOOKUP(T39,'LibSets constants'!$A$2:$B$16,2,FALSE)</f>
        <v>Included in base game</v>
      </c>
      <c r="V39" t="s">
        <v>2583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3" t="str">
        <f>IF(AO39&lt;&gt;"",VLOOKUP(AO39,'ESO zone constants'!$E$3:$L$5000,8,FALSE),"")</f>
        <v/>
      </c>
      <c r="AR39" s="27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[???] = {wayshrines={-1,-1,-1,}, dlcId=0</v>
      </c>
      <c r="AS39" s="27" t="str">
        <f>IF(A39&lt;&gt;"",IF(R39&lt;&gt;"",CONCATENATE(", zoneIds={",R39),"")&amp;IF(X39&lt;&gt;"",CONCATENATE(",",X39),"")&amp;IF(AB39&lt;&gt;"",CONCATENATE(",",AB39),"")&amp;IF(AF39&lt;&gt;"",CONCATENATE(",",AF39),"")&amp;IF(AJ39&lt;&gt;"",CONCATENATE(",",AJ39),"")&amp;IF(AN39&lt;&gt;"",CONCATENATE(",",AN39),"")&amp;IF(R39&lt;&gt;"",CONCATENATE("}",""),"")&amp;IF(OR(L39="true",L39="false",L39&lt;&gt;""), CONCATENATE(", veteran=", L39), ""),"")</f>
        <v>, zoneIds={635}, veteran=true</v>
      </c>
      <c r="AT39" s="27" t="str">
        <f>IF(A39&lt;&gt;"",IF(J39="Trial",", isTrial=true",IF(J39="Arena",", isArena=true", IF(J39="Monster",", isMonster=true",IF(J39="Crafted",", isCrafted=true",IF(J39="Cyrodiil",", isCyrodiil=true",IF(J39="Dungeon",", isDungeon=true",IF(J39="PVP: Battleground",", isBattleground=true",IF(J39="PVP: Cyrodiil",", isCyrodiil=true",IF(J39="PVP: Imperial City",", isImperialCity=true",IF(J39="Special",", isSpecial=true",IF(J39="Daily random dungeon &amp; PVP: Imperial City",", isDailyRandomDungeonAndImperialCityReward=true",IF(J39="Overland",", isOverland=true","")))))))))))) &amp; IF(M39="true", CONCATENATE(", multiTrialSet=true"), ""),"") &amp; "},"</f>
        <v>, isArena=true},</v>
      </c>
      <c r="AU39" s="27" t="str">
        <f>IF(C39&lt;&gt;"",CONCATENATE(" --",C39," / ",B39,"   [",IF(S39&lt;&gt;"",S39,""),IF(Y39&lt;&gt;"",", "&amp;Y39,""),IF(AC39&lt;&gt;"",", "&amp;AC39,""),IF(AG39&lt;&gt;"",", "&amp;AG39,""),IF(AK39&lt;&gt;"",", "&amp;AK39,""),IF(AO39&lt;&gt;"",", "&amp;AO39,""),"]"))</f>
        <v xml:space="preserve"> --The Master's Dagger / Dolch des Meisters   [Dragonstar Arena]</v>
      </c>
      <c r="AV39" s="27" t="str">
        <f>IF(A39&lt;&gt;"",IF(VALUE(Q39)&gt;0,CONCATENATE("[",A39,"] = true,        --",C39, " / ", B39), ""),"")</f>
        <v/>
      </c>
    </row>
    <row r="40" spans="1:48" x14ac:dyDescent="0.25">
      <c r="A40" s="5" t="s">
        <v>2463</v>
      </c>
      <c r="B40" t="s">
        <v>2470</v>
      </c>
      <c r="C40" t="s">
        <v>2471</v>
      </c>
      <c r="G40" s="3" t="str">
        <f>A40</f>
        <v>???</v>
      </c>
      <c r="I40" t="s">
        <v>2507</v>
      </c>
      <c r="J40" t="s">
        <v>2464</v>
      </c>
      <c r="L40" t="s">
        <v>102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635</v>
      </c>
      <c r="S40" t="s">
        <v>489</v>
      </c>
      <c r="T40" s="24">
        <f>VLOOKUP(R40,'ESO zone constants'!$L$2:$N$9999,3,FALSE)</f>
        <v>0</v>
      </c>
      <c r="U40" s="3" t="str">
        <f>VLOOKUP(T40,'LibSets constants'!$A$2:$B$16,2,FALSE)</f>
        <v>Included in base game</v>
      </c>
      <c r="V40" t="s">
        <v>2583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7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[???] = {wayshrines={-1,-1,-1,}, dlcId=0</v>
      </c>
      <c r="AS40" s="27" t="str">
        <f>IF(A40&lt;&gt;"",IF(R40&lt;&gt;"",CONCATENATE(", zoneIds={",R40),"")&amp;IF(X40&lt;&gt;"",CONCATENATE(",",X40),"")&amp;IF(AB40&lt;&gt;"",CONCATENATE(",",AB40),"")&amp;IF(AF40&lt;&gt;"",CONCATENATE(",",AF40),"")&amp;IF(AJ40&lt;&gt;"",CONCATENATE(",",AJ40),"")&amp;IF(AN40&lt;&gt;"",CONCATENATE(",",AN40),"")&amp;IF(R40&lt;&gt;"",CONCATENATE("}",""),"")&amp;IF(OR(L40="true",L40="false",L40&lt;&gt;""), CONCATENATE(", veteran=", L40), ""),"")</f>
        <v>, zoneIds={635}, veteran=true</v>
      </c>
      <c r="AT40" s="27" t="str">
        <f>IF(A40&lt;&gt;"",IF(J40="Trial",", isTrial=true",IF(J40="Arena",", isArena=true", IF(J40="Monster",", isMonster=true",IF(J40="Crafted",", isCrafted=true",IF(J40="Cyrodiil",", isCyrodiil=true",IF(J40="Dungeon",", isDungeon=true",IF(J40="PVP: Battleground",", isBattleground=true",IF(J40="PVP: Cyrodiil",", isCyrodiil=true",IF(J40="PVP: Imperial City",", isImperialCity=true",IF(J40="Special",", isSpecial=true",IF(J40="Daily random dungeon &amp; PVP: Imperial City",", isDailyRandomDungeonAndImperialCityReward=true",IF(J40="Overland",", isOverland=true","")))))))))))) &amp; IF(M40="true", CONCATENATE(", multiTrialSet=true"), ""),"") &amp; "},"</f>
        <v>, isArena=true},</v>
      </c>
      <c r="AU40" s="27" t="str">
        <f>IF(C40&lt;&gt;"",CONCATENATE(" --",C40," / ",B40,"   [",IF(S40&lt;&gt;"",S40,""),IF(Y40&lt;&gt;"",", "&amp;Y40,""),IF(AC40&lt;&gt;"",", "&amp;AC40,""),IF(AG40&lt;&gt;"",", "&amp;AG40,""),IF(AK40&lt;&gt;"",", "&amp;AK40,""),IF(AO40&lt;&gt;"",", "&amp;AO40,""),"]"))</f>
        <v xml:space="preserve"> --The Master's Greatsword / Bidenhänder des Meisters   [Dragonstar Arena]</v>
      </c>
      <c r="AV40" s="27" t="str">
        <f>IF(A40&lt;&gt;"",IF(VALUE(Q40)&gt;0,CONCATENATE("[",A40,"] = true,        --",C40, " / ", B40), ""),"")</f>
        <v/>
      </c>
    </row>
    <row r="41" spans="1:48" x14ac:dyDescent="0.25">
      <c r="A41" s="5" t="s">
        <v>2463</v>
      </c>
      <c r="B41" t="s">
        <v>2484</v>
      </c>
      <c r="C41" t="s">
        <v>2485</v>
      </c>
      <c r="G41" s="3" t="str">
        <f>A41</f>
        <v>???</v>
      </c>
      <c r="I41" t="s">
        <v>2507</v>
      </c>
      <c r="J41" t="s">
        <v>2464</v>
      </c>
      <c r="L41" t="s">
        <v>102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635</v>
      </c>
      <c r="S41" t="s">
        <v>489</v>
      </c>
      <c r="T41" s="24">
        <f>VLOOKUP(R41,'ESO zone constants'!$L$2:$N$9999,3,FALSE)</f>
        <v>0</v>
      </c>
      <c r="U41" s="3" t="str">
        <f>VLOOKUP(T41,'LibSets constants'!$A$2:$B$16,2,FALSE)</f>
        <v>Included in base game</v>
      </c>
      <c r="V41" t="s">
        <v>2583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3" t="str">
        <f>IF(AO41&lt;&gt;"",VLOOKUP(AO41,'ESO zone constants'!$E$3:$L$5000,8,FALSE),"")</f>
        <v/>
      </c>
      <c r="AR41" s="27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[???] = {wayshrines={-1,-1,-1,}, dlcId=0</v>
      </c>
      <c r="AS41" s="27" t="str">
        <f>IF(A41&lt;&gt;"",IF(R41&lt;&gt;"",CONCATENATE(", zoneIds={",R41),"")&amp;IF(X41&lt;&gt;"",CONCATENATE(",",X41),"")&amp;IF(AB41&lt;&gt;"",CONCATENATE(",",AB41),"")&amp;IF(AF41&lt;&gt;"",CONCATENATE(",",AF41),"")&amp;IF(AJ41&lt;&gt;"",CONCATENATE(",",AJ41),"")&amp;IF(AN41&lt;&gt;"",CONCATENATE(",",AN41),"")&amp;IF(R41&lt;&gt;"",CONCATENATE("}",""),"")&amp;IF(OR(L41="true",L41="false",L41&lt;&gt;""), CONCATENATE(", veteran=", L41), ""),"")</f>
        <v>, zoneIds={635}, veteran=true</v>
      </c>
      <c r="AT41" s="27" t="str">
        <f>IF(A41&lt;&gt;"",IF(J41="Trial",", isTrial=true",IF(J41="Arena",", isArena=true", IF(J41="Monster",", isMonster=true",IF(J41="Crafted",", isCrafted=true",IF(J41="Cyrodiil",", isCyrodiil=true",IF(J41="Dungeon",", isDungeon=true",IF(J41="PVP: Battleground",", isBattleground=true",IF(J41="PVP: Cyrodiil",", isCyrodiil=true",IF(J41="PVP: Imperial City",", isImperialCity=true",IF(J41="Special",", isSpecial=true",IF(J41="Daily random dungeon &amp; PVP: Imperial City",", isDailyRandomDungeonAndImperialCityReward=true",IF(J41="Overland",", isOverland=true","")))))))))))) &amp; IF(M41="true", CONCATENATE(", multiTrialSet=true"), ""),"") &amp; "},"</f>
        <v>, isArena=true},</v>
      </c>
      <c r="AU41" s="27" t="str">
        <f>IF(C41&lt;&gt;"",CONCATENATE(" --",C41," / ",B41,"   [",IF(S41&lt;&gt;"",S41,""),IF(Y41&lt;&gt;"",", "&amp;Y41,""),IF(AC41&lt;&gt;"",", "&amp;AC41,""),IF(AG41&lt;&gt;"",", "&amp;AG41,""),IF(AK41&lt;&gt;"",", "&amp;AK41,""),IF(AO41&lt;&gt;"",", "&amp;AO41,""),"]"))</f>
        <v xml:space="preserve"> --The Master's Ice Staff / Eisstab des Meisters   [Dragonstar Arena]</v>
      </c>
      <c r="AV41" s="27" t="str">
        <f>IF(A41&lt;&gt;"",IF(VALUE(Q41)&gt;0,CONCATENATE("[",A41,"] = true,        --",C41, " / ", B41), ""),"")</f>
        <v/>
      </c>
    </row>
    <row r="42" spans="1:48" x14ac:dyDescent="0.25">
      <c r="A42" s="5" t="s">
        <v>2463</v>
      </c>
      <c r="B42" t="s">
        <v>2488</v>
      </c>
      <c r="C42" t="s">
        <v>2489</v>
      </c>
      <c r="G42" s="3" t="str">
        <f>A42</f>
        <v>???</v>
      </c>
      <c r="I42" t="s">
        <v>2507</v>
      </c>
      <c r="J42" t="s">
        <v>2464</v>
      </c>
      <c r="L42" t="s">
        <v>102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635</v>
      </c>
      <c r="S42" t="s">
        <v>489</v>
      </c>
      <c r="T42" s="24">
        <f>VLOOKUP(R42,'ESO zone constants'!$L$2:$N$9999,3,FALSE)</f>
        <v>0</v>
      </c>
      <c r="U42" s="3" t="str">
        <f>VLOOKUP(T42,'LibSets constants'!$A$2:$B$16,2,FALSE)</f>
        <v>Included in base game</v>
      </c>
      <c r="V42" t="s">
        <v>2583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constants'!$E$3:$L$5000,8,FALSE),"")</f>
        <v/>
      </c>
      <c r="AN42" s="3" t="str">
        <f>IF(AO42&lt;&gt;"",VLOOKUP(AO42,'ESO zone constants'!$E$3:$L$5000,8,FALSE),"")</f>
        <v/>
      </c>
      <c r="AR42" s="27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[???] = {wayshrines={-1,-1,-1,}, dlcId=0</v>
      </c>
      <c r="AS42" s="27" t="str">
        <f>IF(A42&lt;&gt;"",IF(R42&lt;&gt;"",CONCATENATE(", zoneIds={",R42),"")&amp;IF(X42&lt;&gt;"",CONCATENATE(",",X42),"")&amp;IF(AB42&lt;&gt;"",CONCATENATE(",",AB42),"")&amp;IF(AF42&lt;&gt;"",CONCATENATE(",",AF42),"")&amp;IF(AJ42&lt;&gt;"",CONCATENATE(",",AJ42),"")&amp;IF(AN42&lt;&gt;"",CONCATENATE(",",AN42),"")&amp;IF(R42&lt;&gt;"",CONCATENATE("}",""),"")&amp;IF(OR(L42="true",L42="false",L42&lt;&gt;""), CONCATENATE(", veteran=", L42), ""),"")</f>
        <v>, zoneIds={635}, veteran=true</v>
      </c>
      <c r="AT42" s="27" t="str">
        <f>IF(A42&lt;&gt;"",IF(J42="Trial",", isTrial=true",IF(J42="Arena",", isArena=true", IF(J42="Monster",", isMonster=true",IF(J42="Crafted",", isCrafted=true",IF(J42="Cyrodiil",", isCyrodiil=true",IF(J42="Dungeon",", isDungeon=true",IF(J42="PVP: Battleground",", isBattleground=true",IF(J42="PVP: Cyrodiil",", isCyrodiil=true",IF(J42="PVP: Imperial City",", isImperialCity=true",IF(J42="Special",", isSpecial=true",IF(J42="Daily random dungeon &amp; PVP: Imperial City",", isDailyRandomDungeonAndImperialCityReward=true",IF(J42="Overland",", isOverland=true","")))))))))))) &amp; IF(M42="true", CONCATENATE(", multiTrialSet=true"), ""),"") &amp; "},"</f>
        <v>, isArena=true},</v>
      </c>
      <c r="AU42" s="27" t="str">
        <f>IF(C42&lt;&gt;"",CONCATENATE(" --",C42," / ",B42,"   [",IF(S42&lt;&gt;"",S42,""),IF(Y42&lt;&gt;"",", "&amp;Y42,""),IF(AC42&lt;&gt;"",", "&amp;AC42,""),IF(AG42&lt;&gt;"",", "&amp;AG42,""),IF(AK42&lt;&gt;"",", "&amp;AK42,""),IF(AO42&lt;&gt;"",", "&amp;AO42,""),"]"))</f>
        <v xml:space="preserve"> --The Master's Inferno Staff / Flammenstab des Meisters   [Dragonstar Arena]</v>
      </c>
      <c r="AV42" s="27" t="str">
        <f>IF(A42&lt;&gt;"",IF(VALUE(Q42)&gt;0,CONCATENATE("[",A42,"] = true,        --",C42, " / ", B42), ""),"")</f>
        <v/>
      </c>
    </row>
    <row r="43" spans="1:48" x14ac:dyDescent="0.25">
      <c r="A43" s="5" t="s">
        <v>2463</v>
      </c>
      <c r="B43" t="s">
        <v>2474</v>
      </c>
      <c r="C43" t="s">
        <v>2475</v>
      </c>
      <c r="G43" s="3" t="str">
        <f>A43</f>
        <v>???</v>
      </c>
      <c r="I43" t="s">
        <v>2507</v>
      </c>
      <c r="J43" t="s">
        <v>2464</v>
      </c>
      <c r="L43" t="s">
        <v>102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635</v>
      </c>
      <c r="S43" t="s">
        <v>489</v>
      </c>
      <c r="T43" s="24">
        <f>VLOOKUP(R43,'ESO zone constants'!$L$2:$N$9999,3,FALSE)</f>
        <v>0</v>
      </c>
      <c r="U43" s="3" t="str">
        <f>VLOOKUP(T43,'LibSets constants'!$A$2:$B$16,2,FALSE)</f>
        <v>Included in base game</v>
      </c>
      <c r="V43" t="s">
        <v>2583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constants'!$E$3:$L$5000,8,FALSE),"")</f>
        <v/>
      </c>
      <c r="AN43" s="3" t="str">
        <f>IF(AO43&lt;&gt;"",VLOOKUP(AO43,'ESO zone constants'!$E$3:$L$5000,8,FALSE),"")</f>
        <v/>
      </c>
      <c r="AR43" s="27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[???] = {wayshrines={-1,-1,-1,}, dlcId=0</v>
      </c>
      <c r="AS43" s="27" t="str">
        <f>IF(A43&lt;&gt;"",IF(R43&lt;&gt;"",CONCATENATE(", zoneIds={",R43),"")&amp;IF(X43&lt;&gt;"",CONCATENATE(",",X43),"")&amp;IF(AB43&lt;&gt;"",CONCATENATE(",",AB43),"")&amp;IF(AF43&lt;&gt;"",CONCATENATE(",",AF43),"")&amp;IF(AJ43&lt;&gt;"",CONCATENATE(",",AJ43),"")&amp;IF(AN43&lt;&gt;"",CONCATENATE(",",AN43),"")&amp;IF(R43&lt;&gt;"",CONCATENATE("}",""),"")&amp;IF(OR(L43="true",L43="false",L43&lt;&gt;""), CONCATENATE(", veteran=", L43), ""),"")</f>
        <v>, zoneIds={635}, veteran=true</v>
      </c>
      <c r="AT43" s="27" t="str">
        <f>IF(A43&lt;&gt;"",IF(J43="Trial",", isTrial=true",IF(J43="Arena",", isArena=true", IF(J43="Monster",", isMonster=true",IF(J43="Crafted",", isCrafted=true",IF(J43="Cyrodiil",", isCyrodiil=true",IF(J43="Dungeon",", isDungeon=true",IF(J43="PVP: Battleground",", isBattleground=true",IF(J43="PVP: Cyrodiil",", isCyrodiil=true",IF(J43="PVP: Imperial City",", isImperialCity=true",IF(J43="Special",", isSpecial=true",IF(J43="Daily random dungeon &amp; PVP: Imperial City",", isDailyRandomDungeonAndImperialCityReward=true",IF(J43="Overland",", isOverland=true","")))))))))))) &amp; IF(M43="true", CONCATENATE(", multiTrialSet=true"), ""),"") &amp; "},"</f>
        <v>, isArena=true},</v>
      </c>
      <c r="AU43" s="27" t="str">
        <f>IF(C43&lt;&gt;"",CONCATENATE(" --",C43," / ",B43,"   [",IF(S43&lt;&gt;"",S43,""),IF(Y43&lt;&gt;"",", "&amp;Y43,""),IF(AC43&lt;&gt;"",", "&amp;AC43,""),IF(AG43&lt;&gt;"",", "&amp;AG43,""),IF(AK43&lt;&gt;"",", "&amp;AK43,""),IF(AO43&lt;&gt;"",", "&amp;AO43,""),"]"))</f>
        <v xml:space="preserve"> --The Master's Lightning Staff / Blitzstab des Meisters   [Dragonstar Arena]</v>
      </c>
      <c r="AV43" s="27" t="str">
        <f>IF(A43&lt;&gt;"",IF(VALUE(Q43)&gt;0,CONCATENATE("[",A43,"] = true,        --",C43, " / ", B43), ""),"")</f>
        <v/>
      </c>
    </row>
    <row r="44" spans="1:48" x14ac:dyDescent="0.25">
      <c r="A44" s="5" t="s">
        <v>2463</v>
      </c>
      <c r="B44" t="s">
        <v>2511</v>
      </c>
      <c r="C44" t="s">
        <v>2512</v>
      </c>
      <c r="G44" s="3" t="str">
        <f>A44</f>
        <v>???</v>
      </c>
      <c r="I44" t="s">
        <v>2507</v>
      </c>
      <c r="J44" t="s">
        <v>2464</v>
      </c>
      <c r="L44" t="s">
        <v>102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489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2583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7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[???] = {wayshrines={-1,-1,-1,}, dlcId=0</v>
      </c>
      <c r="AS44" s="27" t="str">
        <f>IF(A44&lt;&gt;"",IF(R44&lt;&gt;"",CONCATENATE(", zoneIds={",R44),"")&amp;IF(X44&lt;&gt;"",CONCATENATE(",",X44),"")&amp;IF(AB44&lt;&gt;"",CONCATENATE(",",AB44),"")&amp;IF(AF44&lt;&gt;"",CONCATENATE(",",AF44),"")&amp;IF(AJ44&lt;&gt;"",CONCATENATE(",",AJ44),"")&amp;IF(AN44&lt;&gt;"",CONCATENATE(",",AN44),"")&amp;IF(R44&lt;&gt;"",CONCATENATE("}",""),"")&amp;IF(OR(L44="true",L44="false",L44&lt;&gt;""), CONCATENATE(", veteran=", L44), ""),"")</f>
        <v>, zoneIds={635}, veteran=true</v>
      </c>
      <c r="AT44" s="27" t="str">
        <f>IF(A44&lt;&gt;"",IF(J44="Trial",", isTrial=true",IF(J44="Arena",", isArena=true", IF(J44="Monster",", isMonster=true",IF(J44="Crafted",", isCrafted=true",IF(J44="Cyrodiil",", isCyrodiil=true",IF(J44="Dungeon",", isDungeon=true",IF(J44="PVP: Battleground",", isBattleground=true",IF(J44="PVP: Cyrodiil",", isCyrodiil=true",IF(J44="PVP: Imperial City",", isImperialCity=true",IF(J44="Special",", isSpecial=true",IF(J44="Daily random dungeon &amp; PVP: Imperial City",", isDailyRandomDungeonAndImperialCityReward=true",IF(J44="Overland",", isOverland=true","")))))))))))) &amp; IF(M44="true", CONCATENATE(", multiTrialSet=true"), ""),"") &amp; "},"</f>
        <v>, isArena=true},</v>
      </c>
      <c r="AU44" s="27" t="str">
        <f>IF(C44&lt;&gt;"",CONCATENATE(" --",C44," / ",B44,"   [",IF(S44&lt;&gt;"",S44,""),IF(Y44&lt;&gt;"",", "&amp;Y44,""),IF(AC44&lt;&gt;"",", "&amp;AC44,""),IF(AG44&lt;&gt;"",", "&amp;AG44,""),IF(AK44&lt;&gt;"",", "&amp;AK44,""),IF(AO44&lt;&gt;"",", "&amp;AO44,""),"]"))</f>
        <v xml:space="preserve"> --The Master's Mace / Keule des Meisters   [Dragonstar Arena]</v>
      </c>
      <c r="AV44" s="27" t="str">
        <f>IF(A44&lt;&gt;"",IF(VALUE(Q44)&gt;0,CONCATENATE("[",A44,"] = true,        --",C44, " / ", B44), ""),"")</f>
        <v/>
      </c>
    </row>
    <row r="45" spans="1:48" x14ac:dyDescent="0.25">
      <c r="A45" s="5" t="s">
        <v>2463</v>
      </c>
      <c r="B45" t="s">
        <v>2518</v>
      </c>
      <c r="C45" t="s">
        <v>2520</v>
      </c>
      <c r="G45" s="3" t="str">
        <f>A45</f>
        <v>???</v>
      </c>
      <c r="I45" t="s">
        <v>2507</v>
      </c>
      <c r="J45" t="s">
        <v>2464</v>
      </c>
      <c r="L45" t="s">
        <v>102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489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2583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constants'!$E$3:$L$5000,8,FALSE),"")</f>
        <v/>
      </c>
      <c r="AN45" s="3" t="str">
        <f>IF(AO45&lt;&gt;"",VLOOKUP(AO45,'ESO zone constants'!$E$3:$L$5000,8,FALSE),"")</f>
        <v/>
      </c>
      <c r="AR45" s="27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[???] = {wayshrines={-1,-1,-1,}, dlcId=0</v>
      </c>
      <c r="AS45" s="27" t="str">
        <f>IF(A45&lt;&gt;"",IF(R45&lt;&gt;"",CONCATENATE(", zoneIds={",R45),"")&amp;IF(X45&lt;&gt;"",CONCATENATE(",",X45),"")&amp;IF(AB45&lt;&gt;"",CONCATENATE(",",AB45),"")&amp;IF(AF45&lt;&gt;"",CONCATENATE(",",AF45),"")&amp;IF(AJ45&lt;&gt;"",CONCATENATE(",",AJ45),"")&amp;IF(AN45&lt;&gt;"",CONCATENATE(",",AN45),"")&amp;IF(R45&lt;&gt;"",CONCATENATE("}",""),"")&amp;IF(OR(L45="true",L45="false",L45&lt;&gt;""), CONCATENATE(", veteran=", L45), ""),"")</f>
        <v>, zoneIds={635}, veteran=true</v>
      </c>
      <c r="AT45" s="27" t="str">
        <f>IF(A45&lt;&gt;"",IF(J45="Trial",", isTrial=true",IF(J45="Arena",", isArena=true", IF(J45="Monster",", isMonster=true",IF(J45="Crafted",", isCrafted=true",IF(J45="Cyrodiil",", isCyrodiil=true",IF(J45="Dungeon",", isDungeon=true",IF(J45="PVP: Battleground",", isBattleground=true",IF(J45="PVP: Cyrodiil",", isCyrodiil=true",IF(J45="PVP: Imperial City",", isImperialCity=true",IF(J45="Special",", isSpecial=true",IF(J45="Daily random dungeon &amp; PVP: Imperial City",", isDailyRandomDungeonAndImperialCityReward=true",IF(J45="Overland",", isOverland=true","")))))))))))) &amp; IF(M45="true", CONCATENATE(", multiTrialSet=true"), ""),"") &amp; "},"</f>
        <v>, isArena=true},</v>
      </c>
      <c r="AU45" s="27" t="str">
        <f>IF(C45&lt;&gt;"",CONCATENATE(" --",C45," / ",B45,"   [",IF(S45&lt;&gt;"",S45,""),IF(Y45&lt;&gt;"",", "&amp;Y45,""),IF(AC45&lt;&gt;"",", "&amp;AC45,""),IF(AG45&lt;&gt;"",", "&amp;AG45,""),IF(AK45&lt;&gt;"",", "&amp;AK45,""),IF(AO45&lt;&gt;"",", "&amp;AO45,""),"]"))</f>
        <v xml:space="preserve"> --The Master's Maul / Streitkolben des Meisters   [Dragonstar Arena]</v>
      </c>
      <c r="AV45" s="27" t="str">
        <f>IF(A45&lt;&gt;"",IF(VALUE(Q45)&gt;0,CONCATENATE("[",A45,"] = true,        --",C45, " / ", B45), ""),"")</f>
        <v/>
      </c>
    </row>
    <row r="46" spans="1:48" x14ac:dyDescent="0.25">
      <c r="A46" s="5" t="s">
        <v>2463</v>
      </c>
      <c r="B46" t="s">
        <v>2494</v>
      </c>
      <c r="C46" t="s">
        <v>2495</v>
      </c>
      <c r="G46" s="3" t="str">
        <f>A46</f>
        <v>???</v>
      </c>
      <c r="I46" t="s">
        <v>2507</v>
      </c>
      <c r="J46" t="s">
        <v>2464</v>
      </c>
      <c r="L46" t="s">
        <v>102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489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2583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7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[???] = {wayshrines={-1,-1,-1,}, dlcId=0</v>
      </c>
      <c r="AS46" s="27" t="str">
        <f>IF(A46&lt;&gt;"",IF(R46&lt;&gt;"",CONCATENATE(", zoneIds={",R46),"")&amp;IF(X46&lt;&gt;"",CONCATENATE(",",X46),"")&amp;IF(AB46&lt;&gt;"",CONCATENATE(",",AB46),"")&amp;IF(AF46&lt;&gt;"",CONCATENATE(",",AF46),"")&amp;IF(AJ46&lt;&gt;"",CONCATENATE(",",AJ46),"")&amp;IF(AN46&lt;&gt;"",CONCATENATE(",",AN46),"")&amp;IF(R46&lt;&gt;"",CONCATENATE("}",""),"")&amp;IF(OR(L46="true",L46="false",L46&lt;&gt;""), CONCATENATE(", veteran=", L46), ""),"")</f>
        <v>, zoneIds={635}, veteran=true</v>
      </c>
      <c r="AT46" s="27" t="str">
        <f>IF(A46&lt;&gt;"",IF(J46="Trial",", isTrial=true",IF(J46="Arena",", isArena=true", IF(J46="Monster",", isMonster=true",IF(J46="Crafted",", isCrafted=true",IF(J46="Cyrodiil",", isCyrodiil=true",IF(J46="Dungeon",", isDungeon=true",IF(J46="PVP: Battleground",", isBattleground=true",IF(J46="PVP: Cyrodiil",", isCyrodiil=true",IF(J46="PVP: Imperial City",", isImperialCity=true",IF(J46="Special",", isSpecial=true",IF(J46="Daily random dungeon &amp; PVP: Imperial City",", isDailyRandomDungeonAndImperialCityReward=true",IF(J46="Overland",", isOverland=true","")))))))))))) &amp; IF(M46="true", CONCATENATE(", multiTrialSet=true"), ""),"") &amp; "},"</f>
        <v>, isArena=true},</v>
      </c>
      <c r="AU46" s="27" t="str">
        <f>IF(C46&lt;&gt;"",CONCATENATE(" --",C46," / ",B46,"   [",IF(S46&lt;&gt;"",S46,""),IF(Y46&lt;&gt;"",", "&amp;Y46,""),IF(AC46&lt;&gt;"",", "&amp;AC46,""),IF(AG46&lt;&gt;"",", "&amp;AG46,""),IF(AK46&lt;&gt;"",", "&amp;AK46,""),IF(AO46&lt;&gt;"",", "&amp;AO46,""),"]"))</f>
        <v xml:space="preserve"> --The Master's Restoration Staff / Heilungsstab des Meisters   [Dragonstar Arena]</v>
      </c>
      <c r="AV46" s="27" t="str">
        <f>IF(A46&lt;&gt;"",IF(VALUE(Q46)&gt;0,CONCATENATE("[",A46,"] = true,        --",C46, " / ", B46), ""),"")</f>
        <v/>
      </c>
    </row>
    <row r="47" spans="1:48" x14ac:dyDescent="0.25">
      <c r="A47" s="5" t="s">
        <v>2463</v>
      </c>
      <c r="B47" t="s">
        <v>2513</v>
      </c>
      <c r="C47" t="s">
        <v>2514</v>
      </c>
      <c r="G47" s="3" t="str">
        <f>A47</f>
        <v>???</v>
      </c>
      <c r="I47" t="s">
        <v>2507</v>
      </c>
      <c r="J47" t="s">
        <v>2464</v>
      </c>
      <c r="L47" t="s">
        <v>102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489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2583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constants'!$E$3:$L$5000,8,FALSE),"")</f>
        <v/>
      </c>
      <c r="AN47" s="3" t="str">
        <f>IF(AO47&lt;&gt;"",VLOOKUP(AO47,'ESO zone constants'!$E$3:$L$5000,8,FALSE),"")</f>
        <v/>
      </c>
      <c r="AR47" s="27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[???] = {wayshrines={-1,-1,-1,}, dlcId=0</v>
      </c>
      <c r="AS47" s="27" t="str">
        <f>IF(A47&lt;&gt;"",IF(R47&lt;&gt;"",CONCATENATE(", zoneIds={",R47),"")&amp;IF(X47&lt;&gt;"",CONCATENATE(",",X47),"")&amp;IF(AB47&lt;&gt;"",CONCATENATE(",",AB47),"")&amp;IF(AF47&lt;&gt;"",CONCATENATE(",",AF47),"")&amp;IF(AJ47&lt;&gt;"",CONCATENATE(",",AJ47),"")&amp;IF(AN47&lt;&gt;"",CONCATENATE(",",AN47),"")&amp;IF(R47&lt;&gt;"",CONCATENATE("}",""),"")&amp;IF(OR(L47="true",L47="false",L47&lt;&gt;""), CONCATENATE(", veteran=", L47), ""),"")</f>
        <v>, zoneIds={635}, veteran=true</v>
      </c>
      <c r="AT47" s="27" t="str">
        <f>IF(A47&lt;&gt;"",IF(J47="Trial",", isTrial=true",IF(J47="Arena",", isArena=true", IF(J47="Monster",", isMonster=true",IF(J47="Crafted",", isCrafted=true",IF(J47="Cyrodiil",", isCyrodiil=true",IF(J47="Dungeon",", isDungeon=true",IF(J47="PVP: Battleground",", isBattleground=true",IF(J47="PVP: Cyrodiil",", isCyrodiil=true",IF(J47="PVP: Imperial City",", isImperialCity=true",IF(J47="Special",", isSpecial=true",IF(J47="Daily random dungeon &amp; PVP: Imperial City",", isDailyRandomDungeonAndImperialCityReward=true",IF(J47="Overland",", isOverland=true","")))))))))))) &amp; IF(M47="true", CONCATENATE(", multiTrialSet=true"), ""),"") &amp; "},"</f>
        <v>, isArena=true},</v>
      </c>
      <c r="AU47" s="27" t="str">
        <f>IF(C47&lt;&gt;"",CONCATENATE(" --",C47," / ",B47,"   [",IF(S47&lt;&gt;"",S47,""),IF(Y47&lt;&gt;"",", "&amp;Y47,""),IF(AC47&lt;&gt;"",", "&amp;AC47,""),IF(AG47&lt;&gt;"",", "&amp;AG47,""),IF(AK47&lt;&gt;"",", "&amp;AK47,""),IF(AO47&lt;&gt;"",", "&amp;AO47,""),"]"))</f>
        <v xml:space="preserve"> --The Master's Shield / Schild des Meisters   [Dragonstar Arena]</v>
      </c>
      <c r="AV47" s="27" t="str">
        <f>IF(A47&lt;&gt;"",IF(VALUE(Q47)&gt;0,CONCATENATE("[",A47,"] = true,        --",C47, " / ", B47), ""),"")</f>
        <v/>
      </c>
    </row>
    <row r="48" spans="1:48" x14ac:dyDescent="0.25">
      <c r="A48" s="5" t="s">
        <v>2463</v>
      </c>
      <c r="B48" t="s">
        <v>2500</v>
      </c>
      <c r="C48" t="s">
        <v>2501</v>
      </c>
      <c r="G48" s="3" t="str">
        <f>A48</f>
        <v>???</v>
      </c>
      <c r="I48" t="s">
        <v>2507</v>
      </c>
      <c r="J48" t="s">
        <v>2464</v>
      </c>
      <c r="L48" t="s">
        <v>102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489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2583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7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[???] = {wayshrines={-1,-1,-1,}, dlcId=0</v>
      </c>
      <c r="AS48" s="27" t="str">
        <f>IF(A48&lt;&gt;"",IF(R48&lt;&gt;"",CONCATENATE(", zoneIds={",R48),"")&amp;IF(X48&lt;&gt;"",CONCATENATE(",",X48),"")&amp;IF(AB48&lt;&gt;"",CONCATENATE(",",AB48),"")&amp;IF(AF48&lt;&gt;"",CONCATENATE(",",AF48),"")&amp;IF(AJ48&lt;&gt;"",CONCATENATE(",",AJ48),"")&amp;IF(AN48&lt;&gt;"",CONCATENATE(",",AN48),"")&amp;IF(R48&lt;&gt;"",CONCATENATE("}",""),"")&amp;IF(OR(L48="true",L48="false",L48&lt;&gt;""), CONCATENATE(", veteran=", L48), ""),"")</f>
        <v>, zoneIds={635}, veteran=true</v>
      </c>
      <c r="AT48" s="27" t="str">
        <f>IF(A48&lt;&gt;"",IF(J48="Trial",", isTrial=true",IF(J48="Arena",", isArena=true", IF(J48="Monster",", isMonster=true",IF(J48="Crafted",", isCrafted=true",IF(J48="Cyrodiil",", isCyrodiil=true",IF(J48="Dungeon",", isDungeon=true",IF(J48="PVP: Battleground",", isBattleground=true",IF(J48="PVP: Cyrodiil",", isCyrodiil=true",IF(J48="PVP: Imperial City",", isImperialCity=true",IF(J48="Special",", isSpecial=true",IF(J48="Daily random dungeon &amp; PVP: Imperial City",", isDailyRandomDungeonAndImperialCityReward=true",IF(J48="Overland",", isOverland=true","")))))))))))) &amp; IF(M48="true", CONCATENATE(", multiTrialSet=true"), ""),"") &amp; "},"</f>
        <v>, isArena=true},</v>
      </c>
      <c r="AU48" s="27" t="str">
        <f>IF(C48&lt;&gt;"",CONCATENATE(" --",C48," / ",B48,"   [",IF(S48&lt;&gt;"",S48,""),IF(Y48&lt;&gt;"",", "&amp;Y48,""),IF(AC48&lt;&gt;"",", "&amp;AC48,""),IF(AG48&lt;&gt;"",", "&amp;AG48,""),IF(AK48&lt;&gt;"",", "&amp;AK48,""),IF(AO48&lt;&gt;"",", "&amp;AO48,""),"]"))</f>
        <v xml:space="preserve"> --The Master's Sword / Schwert des Meisters   [Dragonstar Arena]</v>
      </c>
      <c r="AV48" s="27" t="str">
        <f>IF(A48&lt;&gt;"",IF(VALUE(Q48)&gt;0,CONCATENATE("[",A48,"] = true,        --",C48, " / ", B48), ""),"")</f>
        <v/>
      </c>
    </row>
    <row r="49" spans="1:48" x14ac:dyDescent="0.25">
      <c r="A49" s="5" t="s">
        <v>2463</v>
      </c>
      <c r="B49" t="s">
        <v>2467</v>
      </c>
      <c r="C49" t="s">
        <v>2466</v>
      </c>
      <c r="G49" s="3" t="str">
        <f>A49</f>
        <v>???</v>
      </c>
      <c r="I49" t="s">
        <v>2506</v>
      </c>
      <c r="J49" t="s">
        <v>2464</v>
      </c>
      <c r="L49" t="s">
        <v>102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677</v>
      </c>
      <c r="S49" t="s">
        <v>499</v>
      </c>
      <c r="T49" s="24">
        <f>VLOOKUP(R49,'ESO zone constants'!$L$2:$N$9999,3,FALSE)</f>
        <v>2</v>
      </c>
      <c r="U49" s="3" t="str">
        <f>VLOOKUP(T49,'LibSets constants'!$A$2:$B$16,2,FALSE)</f>
        <v>Orsinium</v>
      </c>
      <c r="V49" t="s">
        <v>2583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constants'!$E$3:$L$5000,8,FALSE),"")</f>
        <v/>
      </c>
      <c r="AN49" s="3" t="str">
        <f>IF(AO49&lt;&gt;"",VLOOKUP(AO49,'ESO zone constants'!$E$3:$L$5000,8,FALSE),"")</f>
        <v/>
      </c>
      <c r="AR49" s="27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[???] = {wayshrines={-1,-1,-1,}, dlcId=2</v>
      </c>
      <c r="AS49" s="27" t="str">
        <f>IF(A49&lt;&gt;"",IF(R49&lt;&gt;"",CONCATENATE(", zoneIds={",R49),"")&amp;IF(X49&lt;&gt;"",CONCATENATE(",",X49),"")&amp;IF(AB49&lt;&gt;"",CONCATENATE(",",AB49),"")&amp;IF(AF49&lt;&gt;"",CONCATENATE(",",AF49),"")&amp;IF(AJ49&lt;&gt;"",CONCATENATE(",",AJ49),"")&amp;IF(AN49&lt;&gt;"",CONCATENATE(",",AN49),"")&amp;IF(R49&lt;&gt;"",CONCATENATE("}",""),"")&amp;IF(OR(L49="true",L49="false",L49&lt;&gt;""), CONCATENATE(", veteran=", L49), ""),"")</f>
        <v>, zoneIds={677}, veteran=true</v>
      </c>
      <c r="AT49" s="27" t="str">
        <f>IF(A49&lt;&gt;"",IF(J49="Trial",", isTrial=true",IF(J49="Arena",", isArena=true", IF(J49="Monster",", isMonster=true",IF(J49="Crafted",", isCrafted=true",IF(J49="Cyrodiil",", isCyrodiil=true",IF(J49="Dungeon",", isDungeon=true",IF(J49="PVP: Battleground",", isBattleground=true",IF(J49="PVP: Cyrodiil",", isCyrodiil=true",IF(J49="PVP: Imperial City",", isImperialCity=true",IF(J49="Special",", isSpecial=true",IF(J49="Daily random dungeon &amp; PVP: Imperial City",", isDailyRandomDungeonAndImperialCityReward=true",IF(J49="Overland",", isOverland=true","")))))))))))) &amp; IF(M49="true", CONCATENATE(", multiTrialSet=true"), ""),"") &amp; "},"</f>
        <v>, isArena=true},</v>
      </c>
      <c r="AU49" s="27" t="str">
        <f>IF(C49&lt;&gt;"",CONCATENATE(" --",C49," / ",B49,"   [",IF(S49&lt;&gt;"",S49,""),IF(Y49&lt;&gt;"",", "&amp;Y49,""),IF(AC49&lt;&gt;"",", "&amp;AC49,""),IF(AG49&lt;&gt;"",", "&amp;AG49,""),IF(AK49&lt;&gt;"",", "&amp;AK49,""),IF(AO49&lt;&gt;"",", "&amp;AO49,""),"]"))</f>
        <v xml:space="preserve"> --The Maelstrom's Axe / Axt des Mahlstroms   [Maelstrom Arena]</v>
      </c>
      <c r="AV49" s="27" t="str">
        <f>IF(A49&lt;&gt;"",IF(VALUE(Q49)&gt;0,CONCATENATE("[",A49,"] = true,        --",C49, " / ", B49), ""),"")</f>
        <v/>
      </c>
    </row>
    <row r="50" spans="1:48" x14ac:dyDescent="0.25">
      <c r="A50" s="5" t="s">
        <v>2463</v>
      </c>
      <c r="B50" t="s">
        <v>2502</v>
      </c>
      <c r="C50" t="s">
        <v>2503</v>
      </c>
      <c r="G50" s="3" t="str">
        <f>A50</f>
        <v>???</v>
      </c>
      <c r="I50" t="s">
        <v>2506</v>
      </c>
      <c r="J50" t="s">
        <v>2464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677</v>
      </c>
      <c r="S50" t="s">
        <v>499</v>
      </c>
      <c r="T50" s="24">
        <f>VLOOKUP(R50,'ESO zone constants'!$L$2:$N$9999,3,FALSE)</f>
        <v>2</v>
      </c>
      <c r="U50" s="3" t="str">
        <f>VLOOKUP(T50,'LibSets constants'!$A$2:$B$16,2,FALSE)</f>
        <v>Orsinium</v>
      </c>
      <c r="V50" t="s">
        <v>2583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constants'!$E$3:$L$5000,8,FALSE),"")</f>
        <v/>
      </c>
      <c r="AN50" s="3" t="str">
        <f>IF(AO50&lt;&gt;"",VLOOKUP(AO50,'ESO zone constants'!$E$3:$L$5000,8,FALSE),"")</f>
        <v/>
      </c>
      <c r="AR50" s="27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[???] = {wayshrines={-1,-1,-1,}, dlcId=2</v>
      </c>
      <c r="AS50" s="27" t="str">
        <f>IF(A50&lt;&gt;"",IF(R50&lt;&gt;"",CONCATENATE(", zoneIds={",R50),"")&amp;IF(X50&lt;&gt;"",CONCATENATE(",",X50),"")&amp;IF(AB50&lt;&gt;"",CONCATENATE(",",AB50),"")&amp;IF(AF50&lt;&gt;"",CONCATENATE(",",AF50),"")&amp;IF(AJ50&lt;&gt;"",CONCATENATE(",",AJ50),"")&amp;IF(AN50&lt;&gt;"",CONCATENATE(",",AN50),"")&amp;IF(R50&lt;&gt;"",CONCATENATE("}",""),"")&amp;IF(OR(L50="true",L50="false",L50&lt;&gt;""), CONCATENATE(", veteran=", L50), ""),"")</f>
        <v>, zoneIds={677}, veteran=true</v>
      </c>
      <c r="AT50" s="27" t="str">
        <f>IF(A50&lt;&gt;"",IF(J50="Trial",", isTrial=true",IF(J50="Arena",", isArena=true", IF(J50="Monster",", isMonster=true",IF(J50="Crafted",", isCrafted=true",IF(J50="Cyrodiil",", isCyrodiil=true",IF(J50="Dungeon",", isDungeon=true",IF(J50="PVP: Battleground",", isBattleground=true",IF(J50="PVP: Cyrodiil",", isCyrodiil=true",IF(J50="PVP: Imperial City",", isImperialCity=true",IF(J50="Special",", isSpecial=true",IF(J50="Daily random dungeon &amp; PVP: Imperial City",", isDailyRandomDungeonAndImperialCityReward=true",IF(J50="Overland",", isOverland=true","")))))))))))) &amp; IF(M50="true", CONCATENATE(", multiTrialSet=true"), ""),"") &amp; "},"</f>
        <v>, isArena=true},</v>
      </c>
      <c r="AU50" s="27" t="str">
        <f>IF(C50&lt;&gt;"",CONCATENATE(" --",C50," / ",B50,"   [",IF(S50&lt;&gt;"",S50,""),IF(Y50&lt;&gt;"",", "&amp;Y50,""),IF(AC50&lt;&gt;"",", "&amp;AC50,""),IF(AG50&lt;&gt;"",", "&amp;AG50,""),IF(AK50&lt;&gt;"",", "&amp;AK50,""),IF(AO50&lt;&gt;"",", "&amp;AO50,""),"]"))</f>
        <v xml:space="preserve"> --The Maelstrom's Battle Axe / Streitaxt des Mahlstroms   [Maelstrom Arena]</v>
      </c>
      <c r="AV50" s="27" t="str">
        <f>IF(A50&lt;&gt;"",IF(VALUE(Q50)&gt;0,CONCATENATE("[",A50,"] = true,        --",C50, " / ", B50), ""),"")</f>
        <v/>
      </c>
    </row>
    <row r="51" spans="1:48" x14ac:dyDescent="0.25">
      <c r="A51" s="5" t="s">
        <v>2463</v>
      </c>
      <c r="B51" t="s">
        <v>2476</v>
      </c>
      <c r="C51" t="s">
        <v>2477</v>
      </c>
      <c r="G51" s="3" t="str">
        <f>A51</f>
        <v>???</v>
      </c>
      <c r="I51" t="s">
        <v>2506</v>
      </c>
      <c r="J51" t="s">
        <v>2464</v>
      </c>
      <c r="L51" t="s">
        <v>102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677</v>
      </c>
      <c r="S51" t="s">
        <v>499</v>
      </c>
      <c r="T51" s="24">
        <f>VLOOKUP(R51,'ESO zone constants'!$L$2:$N$9999,3,FALSE)</f>
        <v>2</v>
      </c>
      <c r="U51" s="3" t="str">
        <f>VLOOKUP(T51,'LibSets constants'!$A$2:$B$16,2,FALSE)</f>
        <v>Orsinium</v>
      </c>
      <c r="V51" t="s">
        <v>2583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constants'!$E$3:$L$5000,8,FALSE),"")</f>
        <v/>
      </c>
      <c r="AN51" s="3" t="str">
        <f>IF(AO51&lt;&gt;"",VLOOKUP(AO51,'ESO zone constants'!$E$3:$L$5000,8,FALSE),"")</f>
        <v/>
      </c>
      <c r="AR51" s="27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[???] = {wayshrines={-1,-1,-1,}, dlcId=2</v>
      </c>
      <c r="AS51" s="27" t="str">
        <f>IF(A51&lt;&gt;"",IF(R51&lt;&gt;"",CONCATENATE(", zoneIds={",R51),"")&amp;IF(X51&lt;&gt;"",CONCATENATE(",",X51),"")&amp;IF(AB51&lt;&gt;"",CONCATENATE(",",AB51),"")&amp;IF(AF51&lt;&gt;"",CONCATENATE(",",AF51),"")&amp;IF(AJ51&lt;&gt;"",CONCATENATE(",",AJ51),"")&amp;IF(AN51&lt;&gt;"",CONCATENATE(",",AN51),"")&amp;IF(R51&lt;&gt;"",CONCATENATE("}",""),"")&amp;IF(OR(L51="true",L51="false",L51&lt;&gt;""), CONCATENATE(", veteran=", L51), ""),"")</f>
        <v>, zoneIds={677}, veteran=true</v>
      </c>
      <c r="AT51" s="27" t="str">
        <f>IF(A51&lt;&gt;"",IF(J51="Trial",", isTrial=true",IF(J51="Arena",", isArena=true", IF(J51="Monster",", isMonster=true",IF(J51="Crafted",", isCrafted=true",IF(J51="Cyrodiil",", isCyrodiil=true",IF(J51="Dungeon",", isDungeon=true",IF(J51="PVP: Battleground",", isBattleground=true",IF(J51="PVP: Cyrodiil",", isCyrodiil=true",IF(J51="PVP: Imperial City",", isImperialCity=true",IF(J51="Special",", isSpecial=true",IF(J51="Daily random dungeon &amp; PVP: Imperial City",", isDailyRandomDungeonAndImperialCityReward=true",IF(J51="Overland",", isOverland=true","")))))))))))) &amp; IF(M51="true", CONCATENATE(", multiTrialSet=true"), ""),"") &amp; "},"</f>
        <v>, isArena=true},</v>
      </c>
      <c r="AU51" s="27" t="str">
        <f>IF(C51&lt;&gt;"",CONCATENATE(" --",C51," / ",B51,"   [",IF(S51&lt;&gt;"",S51,""),IF(Y51&lt;&gt;"",", "&amp;Y51,""),IF(AC51&lt;&gt;"",", "&amp;AC51,""),IF(AG51&lt;&gt;"",", "&amp;AG51,""),IF(AK51&lt;&gt;"",", "&amp;AK51,""),IF(AO51&lt;&gt;"",", "&amp;AO51,""),"]"))</f>
        <v xml:space="preserve"> --The Maelstrom's Bow / Bogen des Mahlstroms   [Maelstrom Arena]</v>
      </c>
      <c r="AV51" s="27" t="str">
        <f>IF(A51&lt;&gt;"",IF(VALUE(Q51)&gt;0,CONCATENATE("[",A51,"] = true,        --",C51, " / ", B51), ""),"")</f>
        <v/>
      </c>
    </row>
    <row r="52" spans="1:48" x14ac:dyDescent="0.25">
      <c r="A52" s="5" t="s">
        <v>2463</v>
      </c>
      <c r="B52" t="s">
        <v>2480</v>
      </c>
      <c r="C52" t="s">
        <v>2481</v>
      </c>
      <c r="G52" s="3" t="str">
        <f>A52</f>
        <v>???</v>
      </c>
      <c r="I52" t="s">
        <v>2506</v>
      </c>
      <c r="J52" t="s">
        <v>2464</v>
      </c>
      <c r="L52" t="s">
        <v>102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677</v>
      </c>
      <c r="S52" t="s">
        <v>499</v>
      </c>
      <c r="T52" s="24">
        <f>VLOOKUP(R52,'ESO zone constants'!$L$2:$N$9999,3,FALSE)</f>
        <v>2</v>
      </c>
      <c r="U52" s="3" t="str">
        <f>VLOOKUP(T52,'LibSets constants'!$A$2:$B$16,2,FALSE)</f>
        <v>Orsinium</v>
      </c>
      <c r="V52" t="s">
        <v>2583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constants'!$E$3:$L$5000,8,FALSE),"")</f>
        <v/>
      </c>
      <c r="AN52" s="3" t="str">
        <f>IF(AO52&lt;&gt;"",VLOOKUP(AO52,'ESO zone constants'!$E$3:$L$5000,8,FALSE),"")</f>
        <v/>
      </c>
      <c r="AR52" s="27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[???] = {wayshrines={-1,-1,-1,}, dlcId=2</v>
      </c>
      <c r="AS52" s="27" t="str">
        <f>IF(A52&lt;&gt;"",IF(R52&lt;&gt;"",CONCATENATE(", zoneIds={",R52),"")&amp;IF(X52&lt;&gt;"",CONCATENATE(",",X52),"")&amp;IF(AB52&lt;&gt;"",CONCATENATE(",",AB52),"")&amp;IF(AF52&lt;&gt;"",CONCATENATE(",",AF52),"")&amp;IF(AJ52&lt;&gt;"",CONCATENATE(",",AJ52),"")&amp;IF(AN52&lt;&gt;"",CONCATENATE(",",AN52),"")&amp;IF(R52&lt;&gt;"",CONCATENATE("}",""),"")&amp;IF(OR(L52="true",L52="false",L52&lt;&gt;""), CONCATENATE(", veteran=", L52), ""),"")</f>
        <v>, zoneIds={677}, veteran=true</v>
      </c>
      <c r="AT52" s="27" t="str">
        <f>IF(A52&lt;&gt;"",IF(J52="Trial",", isTrial=true",IF(J52="Arena",", isArena=true", IF(J52="Monster",", isMonster=true",IF(J52="Crafted",", isCrafted=true",IF(J52="Cyrodiil",", isCyrodiil=true",IF(J52="Dungeon",", isDungeon=true",IF(J52="PVP: Battleground",", isBattleground=true",IF(J52="PVP: Cyrodiil",", isCyrodiil=true",IF(J52="PVP: Imperial City",", isImperialCity=true",IF(J52="Special",", isSpecial=true",IF(J52="Daily random dungeon &amp; PVP: Imperial City",", isDailyRandomDungeonAndImperialCityReward=true",IF(J52="Overland",", isOverland=true","")))))))))))) &amp; IF(M52="true", CONCATENATE(", multiTrialSet=true"), ""),"") &amp; "},"</f>
        <v>, isArena=true},</v>
      </c>
      <c r="AU52" s="27" t="str">
        <f>IF(C52&lt;&gt;"",CONCATENATE(" --",C52," / ",B52,"   [",IF(S52&lt;&gt;"",S52,""),IF(Y52&lt;&gt;"",", "&amp;Y52,""),IF(AC52&lt;&gt;"",", "&amp;AC52,""),IF(AG52&lt;&gt;"",", "&amp;AG52,""),IF(AK52&lt;&gt;"",", "&amp;AK52,""),IF(AO52&lt;&gt;"",", "&amp;AO52,""),"]"))</f>
        <v xml:space="preserve"> --The Maelstrom's Dagger / Dolch des Mahlstroms   [Maelstrom Arena]</v>
      </c>
      <c r="AV52" s="27" t="str">
        <f>IF(A52&lt;&gt;"",IF(VALUE(Q52)&gt;0,CONCATENATE("[",A52,"] = true,        --",C52, " / ", B52), ""),"")</f>
        <v/>
      </c>
    </row>
    <row r="53" spans="1:48" x14ac:dyDescent="0.25">
      <c r="A53" s="5" t="s">
        <v>2463</v>
      </c>
      <c r="B53" t="s">
        <v>2468</v>
      </c>
      <c r="C53" t="s">
        <v>2469</v>
      </c>
      <c r="G53" s="3" t="str">
        <f>A53</f>
        <v>???</v>
      </c>
      <c r="I53" t="s">
        <v>2506</v>
      </c>
      <c r="J53" t="s">
        <v>2464</v>
      </c>
      <c r="L53" t="s">
        <v>102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677</v>
      </c>
      <c r="S53" t="s">
        <v>499</v>
      </c>
      <c r="T53" s="24">
        <f>VLOOKUP(R53,'ESO zone constants'!$L$2:$N$9999,3,FALSE)</f>
        <v>2</v>
      </c>
      <c r="U53" s="3" t="str">
        <f>VLOOKUP(T53,'LibSets constants'!$A$2:$B$16,2,FALSE)</f>
        <v>Orsinium</v>
      </c>
      <c r="V53" t="s">
        <v>2583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constants'!$E$3:$L$5000,8,FALSE),"")</f>
        <v/>
      </c>
      <c r="AN53" s="3" t="str">
        <f>IF(AO53&lt;&gt;"",VLOOKUP(AO53,'ESO zone constants'!$E$3:$L$5000,8,FALSE),"")</f>
        <v/>
      </c>
      <c r="AR53" s="27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[???] = {wayshrines={-1,-1,-1,}, dlcId=2</v>
      </c>
      <c r="AS53" s="27" t="str">
        <f>IF(A53&lt;&gt;"",IF(R53&lt;&gt;"",CONCATENATE(", zoneIds={",R53),"")&amp;IF(X53&lt;&gt;"",CONCATENATE(",",X53),"")&amp;IF(AB53&lt;&gt;"",CONCATENATE(",",AB53),"")&amp;IF(AF53&lt;&gt;"",CONCATENATE(",",AF53),"")&amp;IF(AJ53&lt;&gt;"",CONCATENATE(",",AJ53),"")&amp;IF(AN53&lt;&gt;"",CONCATENATE(",",AN53),"")&amp;IF(R53&lt;&gt;"",CONCATENATE("}",""),"")&amp;IF(OR(L53="true",L53="false",L53&lt;&gt;""), CONCATENATE(", veteran=", L53), ""),"")</f>
        <v>, zoneIds={677}, veteran=true</v>
      </c>
      <c r="AT53" s="27" t="str">
        <f>IF(A53&lt;&gt;"",IF(J53="Trial",", isTrial=true",IF(J53="Arena",", isArena=true", IF(J53="Monster",", isMonster=true",IF(J53="Crafted",", isCrafted=true",IF(J53="Cyrodiil",", isCyrodiil=true",IF(J53="Dungeon",", isDungeon=true",IF(J53="PVP: Battleground",", isBattleground=true",IF(J53="PVP: Cyrodiil",", isCyrodiil=true",IF(J53="PVP: Imperial City",", isImperialCity=true",IF(J53="Special",", isSpecial=true",IF(J53="Daily random dungeon &amp; PVP: Imperial City",", isDailyRandomDungeonAndImperialCityReward=true",IF(J53="Overland",", isOverland=true","")))))))))))) &amp; IF(M53="true", CONCATENATE(", multiTrialSet=true"), ""),"") &amp; "},"</f>
        <v>, isArena=true},</v>
      </c>
      <c r="AU53" s="27" t="str">
        <f>IF(C53&lt;&gt;"",CONCATENATE(" --",C53," / ",B53,"   [",IF(S53&lt;&gt;"",S53,""),IF(Y53&lt;&gt;"",", "&amp;Y53,""),IF(AC53&lt;&gt;"",", "&amp;AC53,""),IF(AG53&lt;&gt;"",", "&amp;AG53,""),IF(AK53&lt;&gt;"",", "&amp;AK53,""),IF(AO53&lt;&gt;"",", "&amp;AO53,""),"]"))</f>
        <v xml:space="preserve"> --The Maelstrom's Greatsword / Bidenhänder des Mahlstroms   [Maelstrom Arena]</v>
      </c>
      <c r="AV53" s="27" t="str">
        <f>IF(A53&lt;&gt;"",IF(VALUE(Q53)&gt;0,CONCATENATE("[",A53,"] = true,        --",C53, " / ", B53), ""),"")</f>
        <v/>
      </c>
    </row>
    <row r="54" spans="1:48" x14ac:dyDescent="0.25">
      <c r="A54" s="5" t="s">
        <v>2463</v>
      </c>
      <c r="B54" t="s">
        <v>2490</v>
      </c>
      <c r="C54" t="s">
        <v>2491</v>
      </c>
      <c r="G54" s="3" t="str">
        <f>A54</f>
        <v>???</v>
      </c>
      <c r="I54" t="s">
        <v>2506</v>
      </c>
      <c r="J54" t="s">
        <v>2464</v>
      </c>
      <c r="L54" t="s">
        <v>102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677</v>
      </c>
      <c r="S54" t="s">
        <v>499</v>
      </c>
      <c r="T54" s="24">
        <f>VLOOKUP(R54,'ESO zone constants'!$L$2:$N$9999,3,FALSE)</f>
        <v>2</v>
      </c>
      <c r="U54" s="3" t="str">
        <f>VLOOKUP(T54,'LibSets constants'!$A$2:$B$16,2,FALSE)</f>
        <v>Orsinium</v>
      </c>
      <c r="V54" t="s">
        <v>2583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constants'!$E$3:$L$5000,8,FALSE),"")</f>
        <v/>
      </c>
      <c r="AN54" s="3" t="str">
        <f>IF(AO54&lt;&gt;"",VLOOKUP(AO54,'ESO zone constants'!$E$3:$L$5000,8,FALSE),"")</f>
        <v/>
      </c>
      <c r="AR54" s="27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[???] = {wayshrines={-1,-1,-1,}, dlcId=2</v>
      </c>
      <c r="AS54" s="27" t="str">
        <f>IF(A54&lt;&gt;"",IF(R54&lt;&gt;"",CONCATENATE(", zoneIds={",R54),"")&amp;IF(X54&lt;&gt;"",CONCATENATE(",",X54),"")&amp;IF(AB54&lt;&gt;"",CONCATENATE(",",AB54),"")&amp;IF(AF54&lt;&gt;"",CONCATENATE(",",AF54),"")&amp;IF(AJ54&lt;&gt;"",CONCATENATE(",",AJ54),"")&amp;IF(AN54&lt;&gt;"",CONCATENATE(",",AN54),"")&amp;IF(R54&lt;&gt;"",CONCATENATE("}",""),"")&amp;IF(OR(L54="true",L54="false",L54&lt;&gt;""), CONCATENATE(", veteran=", L54), ""),"")</f>
        <v>, zoneIds={677}, veteran=true</v>
      </c>
      <c r="AT54" s="27" t="str">
        <f>IF(A54&lt;&gt;"",IF(J54="Trial",", isTrial=true",IF(J54="Arena",", isArena=true", IF(J54="Monster",", isMonster=true",IF(J54="Crafted",", isCrafted=true",IF(J54="Cyrodiil",", isCyrodiil=true",IF(J54="Dungeon",", isDungeon=true",IF(J54="PVP: Battleground",", isBattleground=true",IF(J54="PVP: Cyrodiil",", isCyrodiil=true",IF(J54="PVP: Imperial City",", isImperialCity=true",IF(J54="Special",", isSpecial=true",IF(J54="Daily random dungeon &amp; PVP: Imperial City",", isDailyRandomDungeonAndImperialCityReward=true",IF(J54="Overland",", isOverland=true","")))))))))))) &amp; IF(M54="true", CONCATENATE(", multiTrialSet=true"), ""),"") &amp; "},"</f>
        <v>, isArena=true},</v>
      </c>
      <c r="AU54" s="27" t="str">
        <f>IF(C54&lt;&gt;"",CONCATENATE(" --",C54," / ",B54,"   [",IF(S54&lt;&gt;"",S54,""),IF(Y54&lt;&gt;"",", "&amp;Y54,""),IF(AC54&lt;&gt;"",", "&amp;AC54,""),IF(AG54&lt;&gt;"",", "&amp;AG54,""),IF(AK54&lt;&gt;"",", "&amp;AK54,""),IF(AO54&lt;&gt;"",", "&amp;AO54,""),"]"))</f>
        <v xml:space="preserve"> --The Maelstrom's Ice Staff / Froststab des Mahlstroms   [Maelstrom Arena]</v>
      </c>
      <c r="AV54" s="27" t="str">
        <f>IF(A54&lt;&gt;"",IF(VALUE(Q54)&gt;0,CONCATENATE("[",A54,"] = true,        --",C54, " / ", B54), ""),"")</f>
        <v/>
      </c>
    </row>
    <row r="55" spans="1:48" x14ac:dyDescent="0.25">
      <c r="A55" s="5" t="s">
        <v>2463</v>
      </c>
      <c r="B55" t="s">
        <v>2486</v>
      </c>
      <c r="C55" t="s">
        <v>2487</v>
      </c>
      <c r="G55" s="3" t="str">
        <f>A55</f>
        <v>???</v>
      </c>
      <c r="I55" t="s">
        <v>2506</v>
      </c>
      <c r="J55" t="s">
        <v>2464</v>
      </c>
      <c r="L55" t="s">
        <v>102</v>
      </c>
      <c r="M55" t="s">
        <v>101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677</v>
      </c>
      <c r="S55" t="s">
        <v>499</v>
      </c>
      <c r="T55" s="24">
        <f>VLOOKUP(R55,'ESO zone constants'!$L$2:$N$9999,3,FALSE)</f>
        <v>2</v>
      </c>
      <c r="U55" s="3" t="str">
        <f>VLOOKUP(T55,'LibSets constants'!$A$2:$B$16,2,FALSE)</f>
        <v>Orsinium</v>
      </c>
      <c r="V55" t="s">
        <v>2583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constants'!$E$3:$L$5000,8,FALSE),"")</f>
        <v/>
      </c>
      <c r="AN55" s="3" t="str">
        <f>IF(AO55&lt;&gt;"",VLOOKUP(AO55,'ESO zone constants'!$E$3:$L$5000,8,FALSE),"")</f>
        <v/>
      </c>
      <c r="AR55" s="27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[???] = {wayshrines={-1,-1,-1,}, dlcId=2</v>
      </c>
      <c r="AS55" s="27" t="str">
        <f>IF(A55&lt;&gt;"",IF(R55&lt;&gt;"",CONCATENATE(", zoneIds={",R55),"")&amp;IF(X55&lt;&gt;"",CONCATENATE(",",X55),"")&amp;IF(AB55&lt;&gt;"",CONCATENATE(",",AB55),"")&amp;IF(AF55&lt;&gt;"",CONCATENATE(",",AF55),"")&amp;IF(AJ55&lt;&gt;"",CONCATENATE(",",AJ55),"")&amp;IF(AN55&lt;&gt;"",CONCATENATE(",",AN55),"")&amp;IF(R55&lt;&gt;"",CONCATENATE("}",""),"")&amp;IF(OR(L55="true",L55="false",L55&lt;&gt;""), CONCATENATE(", veteran=", L55), ""),"")</f>
        <v>, zoneIds={677}, veteran=true</v>
      </c>
      <c r="AT55" s="27" t="str">
        <f>IF(A55&lt;&gt;"",IF(J55="Trial",", isTrial=true",IF(J55="Arena",", isArena=true", IF(J55="Monster",", isMonster=true",IF(J55="Crafted",", isCrafted=true",IF(J55="Cyrodiil",", isCyrodiil=true",IF(J55="Dungeon",", isDungeon=true",IF(J55="PVP: Battleground",", isBattleground=true",IF(J55="PVP: Cyrodiil",", isCyrodiil=true",IF(J55="PVP: Imperial City",", isImperialCity=true",IF(J55="Special",", isSpecial=true",IF(J55="Daily random dungeon &amp; PVP: Imperial City",", isDailyRandomDungeonAndImperialCityReward=true",IF(J55="Overland",", isOverland=true","")))))))))))) &amp; IF(M55="true", CONCATENATE(", multiTrialSet=true"), ""),"") &amp; "},"</f>
        <v>, isArena=true},</v>
      </c>
      <c r="AU55" s="27" t="str">
        <f>IF(C55&lt;&gt;"",CONCATENATE(" --",C55," / ",B55,"   [",IF(S55&lt;&gt;"",S55,""),IF(Y55&lt;&gt;"",", "&amp;Y55,""),IF(AC55&lt;&gt;"",", "&amp;AC55,""),IF(AG55&lt;&gt;"",", "&amp;AG55,""),IF(AK55&lt;&gt;"",", "&amp;AK55,""),IF(AO55&lt;&gt;"",", "&amp;AO55,""),"]"))</f>
        <v xml:space="preserve"> --The Maelstrom's Inferno Staff / Flammenstab des Mahlstroms   [Maelstrom Arena]</v>
      </c>
      <c r="AV55" s="27" t="str">
        <f>IF(A55&lt;&gt;"",IF(VALUE(Q55)&gt;0,CONCATENATE("[",A55,"] = true,        --",C55, " / ", B55), ""),"")</f>
        <v/>
      </c>
    </row>
    <row r="56" spans="1:48" x14ac:dyDescent="0.25">
      <c r="A56" s="5" t="s">
        <v>2463</v>
      </c>
      <c r="B56" t="s">
        <v>2472</v>
      </c>
      <c r="C56" t="s">
        <v>2473</v>
      </c>
      <c r="G56" s="3" t="str">
        <f>A56</f>
        <v>???</v>
      </c>
      <c r="I56" t="s">
        <v>2506</v>
      </c>
      <c r="J56" t="s">
        <v>2464</v>
      </c>
      <c r="L56" t="s">
        <v>102</v>
      </c>
      <c r="M56" t="s">
        <v>101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677</v>
      </c>
      <c r="S56" t="s">
        <v>499</v>
      </c>
      <c r="T56" s="24">
        <f>VLOOKUP(R56,'ESO zone constants'!$L$2:$N$9999,3,FALSE)</f>
        <v>2</v>
      </c>
      <c r="U56" s="3" t="str">
        <f>VLOOKUP(T56,'LibSets constants'!$A$2:$B$16,2,FALSE)</f>
        <v>Orsinium</v>
      </c>
      <c r="V56" t="s">
        <v>2583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constants'!$E$3:$L$5000,8,FALSE),"")</f>
        <v/>
      </c>
      <c r="AN56" s="3" t="str">
        <f>IF(AO56&lt;&gt;"",VLOOKUP(AO56,'ESO zone constants'!$E$3:$L$5000,8,FALSE),"")</f>
        <v/>
      </c>
      <c r="AR56" s="27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[???] = {wayshrines={-1,-1,-1,}, dlcId=2</v>
      </c>
      <c r="AS56" s="27" t="str">
        <f>IF(A56&lt;&gt;"",IF(R56&lt;&gt;"",CONCATENATE(", zoneIds={",R56),"")&amp;IF(X56&lt;&gt;"",CONCATENATE(",",X56),"")&amp;IF(AB56&lt;&gt;"",CONCATENATE(",",AB56),"")&amp;IF(AF56&lt;&gt;"",CONCATENATE(",",AF56),"")&amp;IF(AJ56&lt;&gt;"",CONCATENATE(",",AJ56),"")&amp;IF(AN56&lt;&gt;"",CONCATENATE(",",AN56),"")&amp;IF(R56&lt;&gt;"",CONCATENATE("}",""),"")&amp;IF(OR(L56="true",L56="false",L56&lt;&gt;""), CONCATENATE(", veteran=", L56), ""),"")</f>
        <v>, zoneIds={677}, veteran=true</v>
      </c>
      <c r="AT56" s="27" t="str">
        <f>IF(A56&lt;&gt;"",IF(J56="Trial",", isTrial=true",IF(J56="Arena",", isArena=true", IF(J56="Monster",", isMonster=true",IF(J56="Crafted",", isCrafted=true",IF(J56="Cyrodiil",", isCyrodiil=true",IF(J56="Dungeon",", isDungeon=true",IF(J56="PVP: Battleground",", isBattleground=true",IF(J56="PVP: Cyrodiil",", isCyrodiil=true",IF(J56="PVP: Imperial City",", isImperialCity=true",IF(J56="Special",", isSpecial=true",IF(J56="Daily random dungeon &amp; PVP: Imperial City",", isDailyRandomDungeonAndImperialCityReward=true",IF(J56="Overland",", isOverland=true","")))))))))))) &amp; IF(M56="true", CONCATENATE(", multiTrialSet=true"), ""),"") &amp; "},"</f>
        <v>, isArena=true},</v>
      </c>
      <c r="AU56" s="27" t="str">
        <f>IF(C56&lt;&gt;"",CONCATENATE(" --",C56," / ",B56,"   [",IF(S56&lt;&gt;"",S56,""),IF(Y56&lt;&gt;"",", "&amp;Y56,""),IF(AC56&lt;&gt;"",", "&amp;AC56,""),IF(AG56&lt;&gt;"",", "&amp;AG56,""),IF(AK56&lt;&gt;"",", "&amp;AK56,""),IF(AO56&lt;&gt;"",", "&amp;AO56,""),"]"))</f>
        <v xml:space="preserve"> --The Maelstrom's Lightning Staff / Blitzstab des Mahlstroms   [Maelstrom Arena]</v>
      </c>
      <c r="AV56" s="27" t="str">
        <f>IF(A56&lt;&gt;"",IF(VALUE(Q56)&gt;0,CONCATENATE("[",A56,"] = true,        --",C56, " / ", B56), ""),"")</f>
        <v/>
      </c>
    </row>
    <row r="57" spans="1:48" x14ac:dyDescent="0.25">
      <c r="A57" s="5" t="s">
        <v>2463</v>
      </c>
      <c r="B57" t="s">
        <v>2496</v>
      </c>
      <c r="C57" t="s">
        <v>2497</v>
      </c>
      <c r="G57" s="3" t="str">
        <f>A57</f>
        <v>???</v>
      </c>
      <c r="I57" t="s">
        <v>2506</v>
      </c>
      <c r="J57" t="s">
        <v>2464</v>
      </c>
      <c r="L57" t="s">
        <v>102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499</v>
      </c>
      <c r="T57" s="24">
        <f>VLOOKUP(R57,'ESO zone constants'!$L$2:$N$9999,3,FALSE)</f>
        <v>2</v>
      </c>
      <c r="U57" s="3" t="str">
        <f>VLOOKUP(T57,'LibSets constants'!$A$2:$B$16,2,FALSE)</f>
        <v>Orsinium</v>
      </c>
      <c r="V57" t="s">
        <v>2583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[???] = {wayshrines={-1,-1,-1,}, dlcId=2</v>
      </c>
      <c r="AS57" s="27" t="str">
        <f>IF(A57&lt;&gt;"",IF(R57&lt;&gt;"",CONCATENATE(", zoneIds={",R57),"")&amp;IF(X57&lt;&gt;"",CONCATENATE(",",X57),"")&amp;IF(AB57&lt;&gt;"",CONCATENATE(",",AB57),"")&amp;IF(AF57&lt;&gt;"",CONCATENATE(",",AF57),"")&amp;IF(AJ57&lt;&gt;"",CONCATENATE(",",AJ57),"")&amp;IF(AN57&lt;&gt;"",CONCATENATE(",",AN57),"")&amp;IF(R57&lt;&gt;"",CONCATENATE("}",""),"")&amp;IF(OR(L57="true",L57="false",L57&lt;&gt;""), CONCATENATE(", veteran=", L57), ""),"")</f>
        <v>, zoneIds={677}, veteran=true</v>
      </c>
      <c r="AT57" s="27" t="str">
        <f>IF(A57&lt;&gt;"",IF(J57="Trial",", isTrial=true",IF(J57="Arena",", isArena=true", IF(J57="Monster",", isMonster=true",IF(J57="Crafted",", isCrafted=true",IF(J57="Cyrodiil",", isCyrodiil=true",IF(J57="Dungeon",", isDungeon=true",IF(J57="PVP: Battleground",", isBattleground=true",IF(J57="PVP: Cyrodiil",", isCyrodiil=true",IF(J57="PVP: Imperial City",", isImperialCity=true",IF(J57="Special",", isSpecial=true",IF(J57="Daily random dungeon &amp; PVP: Imperial City",", isDailyRandomDungeonAndImperialCityReward=true",IF(J57="Overland",", isOverland=true","")))))))))))) &amp; IF(M57="true", CONCATENATE(", multiTrialSet=true"), ""),"") &amp; "},"</f>
        <v>, isArena=true},</v>
      </c>
      <c r="AU57" s="27" t="str">
        <f>IF(C57&lt;&gt;"",CONCATENATE(" --",C57," / ",B57,"   [",IF(S57&lt;&gt;"",S57,""),IF(Y57&lt;&gt;"",", "&amp;Y57,""),IF(AC57&lt;&gt;"",", "&amp;AC57,""),IF(AG57&lt;&gt;"",", "&amp;AG57,""),IF(AK57&lt;&gt;"",", "&amp;AK57,""),IF(AO57&lt;&gt;"",", "&amp;AO57,""),"]"))</f>
        <v xml:space="preserve"> --The Maelstrom's Mace / Keule des Mahlstroms   [Maelstrom Arena]</v>
      </c>
      <c r="AV57" s="27" t="str">
        <f>IF(A57&lt;&gt;"",IF(VALUE(Q57)&gt;0,CONCATENATE("[",A57,"] = true,        --",C57, " / ", B57), ""),"")</f>
        <v/>
      </c>
    </row>
    <row r="58" spans="1:48" x14ac:dyDescent="0.25">
      <c r="A58" s="5" t="s">
        <v>2463</v>
      </c>
      <c r="B58" t="s">
        <v>2504</v>
      </c>
      <c r="C58" t="s">
        <v>2505</v>
      </c>
      <c r="G58" s="3" t="str">
        <f>A58</f>
        <v>???</v>
      </c>
      <c r="I58" t="s">
        <v>2506</v>
      </c>
      <c r="J58" t="s">
        <v>2464</v>
      </c>
      <c r="L58" t="s">
        <v>102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677</v>
      </c>
      <c r="S58" t="s">
        <v>499</v>
      </c>
      <c r="T58" s="24">
        <f>VLOOKUP(R58,'ESO zone constants'!$L$2:$N$9999,3,FALSE)</f>
        <v>2</v>
      </c>
      <c r="U58" s="3" t="str">
        <f>VLOOKUP(T58,'LibSets constants'!$A$2:$B$16,2,FALSE)</f>
        <v>Orsinium</v>
      </c>
      <c r="V58" t="s">
        <v>2583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constants'!$E$3:$L$5000,8,FALSE),"")</f>
        <v/>
      </c>
      <c r="AN58" s="3" t="str">
        <f>IF(AO58&lt;&gt;"",VLOOKUP(AO58,'ESO zone constants'!$E$3:$L$5000,8,FALSE),"")</f>
        <v/>
      </c>
      <c r="AR58" s="27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[???] = {wayshrines={-1,-1,-1,}, dlcId=2</v>
      </c>
      <c r="AS58" s="27" t="str">
        <f>IF(A58&lt;&gt;"",IF(R58&lt;&gt;"",CONCATENATE(", zoneIds={",R58),"")&amp;IF(X58&lt;&gt;"",CONCATENATE(",",X58),"")&amp;IF(AB58&lt;&gt;"",CONCATENATE(",",AB58),"")&amp;IF(AF58&lt;&gt;"",CONCATENATE(",",AF58),"")&amp;IF(AJ58&lt;&gt;"",CONCATENATE(",",AJ58),"")&amp;IF(AN58&lt;&gt;"",CONCATENATE(",",AN58),"")&amp;IF(R58&lt;&gt;"",CONCATENATE("}",""),"")&amp;IF(OR(L58="true",L58="false",L58&lt;&gt;""), CONCATENATE(", veteran=", L58), ""),"")</f>
        <v>, zoneIds={677}, veteran=true</v>
      </c>
      <c r="AT58" s="27" t="str">
        <f>IF(A58&lt;&gt;"",IF(J58="Trial",", isTrial=true",IF(J58="Arena",", isArena=true", IF(J58="Monster",", isMonster=true",IF(J58="Crafted",", isCrafted=true",IF(J58="Cyrodiil",", isCyrodiil=true",IF(J58="Dungeon",", isDungeon=true",IF(J58="PVP: Battleground",", isBattleground=true",IF(J58="PVP: Cyrodiil",", isCyrodiil=true",IF(J58="PVP: Imperial City",", isImperialCity=true",IF(J58="Special",", isSpecial=true",IF(J58="Daily random dungeon &amp; PVP: Imperial City",", isDailyRandomDungeonAndImperialCityReward=true",IF(J58="Overland",", isOverland=true","")))))))))))) &amp; IF(M58="true", CONCATENATE(", multiTrialSet=true"), ""),"") &amp; "},"</f>
        <v>, isArena=true},</v>
      </c>
      <c r="AU58" s="27" t="str">
        <f>IF(C58&lt;&gt;"",CONCATENATE(" --",C58," / ",B58,"   [",IF(S58&lt;&gt;"",S58,""),IF(Y58&lt;&gt;"",", "&amp;Y58,""),IF(AC58&lt;&gt;"",", "&amp;AC58,""),IF(AG58&lt;&gt;"",", "&amp;AG58,""),IF(AK58&lt;&gt;"",", "&amp;AK58,""),IF(AO58&lt;&gt;"",", "&amp;AO58,""),"]"))</f>
        <v xml:space="preserve"> --The Maelstrom's Maul / Streitkolben des Mahlstroms   [Maelstrom Arena]</v>
      </c>
      <c r="AV58" s="27" t="str">
        <f>IF(A58&lt;&gt;"",IF(VALUE(Q58)&gt;0,CONCATENATE("[",A58,"] = true,        --",C58, " / ", B58), ""),"")</f>
        <v/>
      </c>
    </row>
    <row r="59" spans="1:48" x14ac:dyDescent="0.25">
      <c r="A59" s="5" t="s">
        <v>2463</v>
      </c>
      <c r="B59" t="s">
        <v>2492</v>
      </c>
      <c r="C59" t="s">
        <v>2493</v>
      </c>
      <c r="G59" s="3" t="str">
        <f>A59</f>
        <v>???</v>
      </c>
      <c r="I59" t="s">
        <v>2506</v>
      </c>
      <c r="J59" t="s">
        <v>2464</v>
      </c>
      <c r="L59" t="s">
        <v>102</v>
      </c>
      <c r="M59" t="s">
        <v>101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677</v>
      </c>
      <c r="S59" t="s">
        <v>499</v>
      </c>
      <c r="T59" s="24">
        <f>VLOOKUP(R59,'ESO zone constants'!$L$2:$N$9999,3,FALSE)</f>
        <v>2</v>
      </c>
      <c r="U59" s="3" t="str">
        <f>VLOOKUP(T59,'LibSets constants'!$A$2:$B$16,2,FALSE)</f>
        <v>Orsinium</v>
      </c>
      <c r="V59" t="s">
        <v>2583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constants'!$E$3:$L$5000,8,FALSE),"")</f>
        <v/>
      </c>
      <c r="AN59" s="3" t="str">
        <f>IF(AO59&lt;&gt;"",VLOOKUP(AO59,'ESO zone constants'!$E$3:$L$5000,8,FALSE),"")</f>
        <v/>
      </c>
      <c r="AR59" s="27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[???] = {wayshrines={-1,-1,-1,}, dlcId=2</v>
      </c>
      <c r="AS59" s="27" t="str">
        <f>IF(A59&lt;&gt;"",IF(R59&lt;&gt;"",CONCATENATE(", zoneIds={",R59),"")&amp;IF(X59&lt;&gt;"",CONCATENATE(",",X59),"")&amp;IF(AB59&lt;&gt;"",CONCATENATE(",",AB59),"")&amp;IF(AF59&lt;&gt;"",CONCATENATE(",",AF59),"")&amp;IF(AJ59&lt;&gt;"",CONCATENATE(",",AJ59),"")&amp;IF(AN59&lt;&gt;"",CONCATENATE(",",AN59),"")&amp;IF(R59&lt;&gt;"",CONCATENATE("}",""),"")&amp;IF(OR(L59="true",L59="false",L59&lt;&gt;""), CONCATENATE(", veteran=", L59), ""),"")</f>
        <v>, zoneIds={677}, veteran=true</v>
      </c>
      <c r="AT59" s="27" t="str">
        <f>IF(A59&lt;&gt;"",IF(J59="Trial",", isTrial=true",IF(J59="Arena",", isArena=true", IF(J59="Monster",", isMonster=true",IF(J59="Crafted",", isCrafted=true",IF(J59="Cyrodiil",", isCyrodiil=true",IF(J59="Dungeon",", isDungeon=true",IF(J59="PVP: Battleground",", isBattleground=true",IF(J59="PVP: Cyrodiil",", isCyrodiil=true",IF(J59="PVP: Imperial City",", isImperialCity=true",IF(J59="Special",", isSpecial=true",IF(J59="Daily random dungeon &amp; PVP: Imperial City",", isDailyRandomDungeonAndImperialCityReward=true",IF(J59="Overland",", isOverland=true","")))))))))))) &amp; IF(M59="true", CONCATENATE(", multiTrialSet=true"), ""),"") &amp; "},"</f>
        <v>, isArena=true},</v>
      </c>
      <c r="AU59" s="27" t="str">
        <f>IF(C59&lt;&gt;"",CONCATENATE(" --",C59," / ",B59,"   [",IF(S59&lt;&gt;"",S59,""),IF(Y59&lt;&gt;"",", "&amp;Y59,""),IF(AC59&lt;&gt;"",", "&amp;AC59,""),IF(AG59&lt;&gt;"",", "&amp;AG59,""),IF(AK59&lt;&gt;"",", "&amp;AK59,""),IF(AO59&lt;&gt;"",", "&amp;AO59,""),"]"))</f>
        <v xml:space="preserve"> --The Maelstrom's Restoration Staff / Heilungsstab des Mahlstroms   [Maelstrom Arena]</v>
      </c>
      <c r="AV59" s="27" t="str">
        <f>IF(A59&lt;&gt;"",IF(VALUE(Q59)&gt;0,CONCATENATE("[",A59,"] = true,        --",C59, " / ", B59), ""),"")</f>
        <v/>
      </c>
    </row>
    <row r="60" spans="1:48" x14ac:dyDescent="0.25">
      <c r="A60" s="5" t="s">
        <v>2463</v>
      </c>
      <c r="B60" t="s">
        <v>2515</v>
      </c>
      <c r="C60" t="s">
        <v>2516</v>
      </c>
      <c r="G60" s="3" t="str">
        <f>A60</f>
        <v>???</v>
      </c>
      <c r="I60" t="s">
        <v>2506</v>
      </c>
      <c r="J60" t="s">
        <v>2464</v>
      </c>
      <c r="L60" t="s">
        <v>102</v>
      </c>
      <c r="M60" t="s">
        <v>101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677</v>
      </c>
      <c r="S60" t="s">
        <v>499</v>
      </c>
      <c r="T60" s="24">
        <f>VLOOKUP(R60,'ESO zone constants'!$L$2:$N$9999,3,FALSE)</f>
        <v>2</v>
      </c>
      <c r="U60" s="3" t="str">
        <f>VLOOKUP(T60,'LibSets constants'!$A$2:$B$16,2,FALSE)</f>
        <v>Orsinium</v>
      </c>
      <c r="V60" t="s">
        <v>2583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constants'!$E$3:$L$5000,8,FALSE),"")</f>
        <v/>
      </c>
      <c r="AN60" s="3" t="str">
        <f>IF(AO60&lt;&gt;"",VLOOKUP(AO60,'ESO zone constants'!$E$3:$L$5000,8,FALSE),"")</f>
        <v/>
      </c>
      <c r="AR60" s="27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[???] = {wayshrines={-1,-1,-1,}, dlcId=2</v>
      </c>
      <c r="AS60" s="27" t="str">
        <f>IF(A60&lt;&gt;"",IF(R60&lt;&gt;"",CONCATENATE(", zoneIds={",R60),"")&amp;IF(X60&lt;&gt;"",CONCATENATE(",",X60),"")&amp;IF(AB60&lt;&gt;"",CONCATENATE(",",AB60),"")&amp;IF(AF60&lt;&gt;"",CONCATENATE(",",AF60),"")&amp;IF(AJ60&lt;&gt;"",CONCATENATE(",",AJ60),"")&amp;IF(AN60&lt;&gt;"",CONCATENATE(",",AN60),"")&amp;IF(R60&lt;&gt;"",CONCATENATE("}",""),"")&amp;IF(OR(L60="true",L60="false",L60&lt;&gt;""), CONCATENATE(", veteran=", L60), ""),"")</f>
        <v>, zoneIds={677}, veteran=true</v>
      </c>
      <c r="AT60" s="27" t="str">
        <f>IF(A60&lt;&gt;"",IF(J60="Trial",", isTrial=true",IF(J60="Arena",", isArena=true", IF(J60="Monster",", isMonster=true",IF(J60="Crafted",", isCrafted=true",IF(J60="Cyrodiil",", isCyrodiil=true",IF(J60="Dungeon",", isDungeon=true",IF(J60="PVP: Battleground",", isBattleground=true",IF(J60="PVP: Cyrodiil",", isCyrodiil=true",IF(J60="PVP: Imperial City",", isImperialCity=true",IF(J60="Special",", isSpecial=true",IF(J60="Daily random dungeon &amp; PVP: Imperial City",", isDailyRandomDungeonAndImperialCityReward=true",IF(J60="Overland",", isOverland=true","")))))))))))) &amp; IF(M60="true", CONCATENATE(", multiTrialSet=true"), ""),"") &amp; "},"</f>
        <v>, isArena=true},</v>
      </c>
      <c r="AU60" s="27" t="str">
        <f>IF(C60&lt;&gt;"",CONCATENATE(" --",C60," / ",B60,"   [",IF(S60&lt;&gt;"",S60,""),IF(Y60&lt;&gt;"",", "&amp;Y60,""),IF(AC60&lt;&gt;"",", "&amp;AC60,""),IF(AG60&lt;&gt;"",", "&amp;AG60,""),IF(AK60&lt;&gt;"",", "&amp;AK60,""),IF(AO60&lt;&gt;"",", "&amp;AO60,""),"]"))</f>
        <v xml:space="preserve"> --The Maelstrom's Shield / Schild des Mahlstroms   [Maelstrom Arena]</v>
      </c>
      <c r="AV60" s="27" t="str">
        <f>IF(A60&lt;&gt;"",IF(VALUE(Q60)&gt;0,CONCATENATE("[",A60,"] = true,        --",C60, " / ", B60), ""),"")</f>
        <v/>
      </c>
    </row>
    <row r="61" spans="1:48" x14ac:dyDescent="0.25">
      <c r="A61" s="5" t="s">
        <v>2463</v>
      </c>
      <c r="B61" t="s">
        <v>2498</v>
      </c>
      <c r="C61" t="s">
        <v>2499</v>
      </c>
      <c r="G61" s="3" t="str">
        <f>A61</f>
        <v>???</v>
      </c>
      <c r="I61" t="s">
        <v>2506</v>
      </c>
      <c r="J61" t="s">
        <v>2464</v>
      </c>
      <c r="L61" t="s">
        <v>102</v>
      </c>
      <c r="M61" t="s">
        <v>101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499</v>
      </c>
      <c r="T61" s="24">
        <f>VLOOKUP(R61,'ESO zone constants'!$L$2:$N$9999,3,FALSE)</f>
        <v>2</v>
      </c>
      <c r="U61" s="3" t="str">
        <f>VLOOKUP(T61,'LibSets constants'!$A$2:$B$16,2,FALSE)</f>
        <v>Orsinium</v>
      </c>
      <c r="V61" t="s">
        <v>2583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constants'!$E$3:$L$5000,8,FALSE),"")</f>
        <v/>
      </c>
      <c r="AN61" s="3" t="str">
        <f>IF(AO61&lt;&gt;"",VLOOKUP(AO61,'ESO zone constants'!$E$3:$L$5000,8,FALSE),"")</f>
        <v/>
      </c>
      <c r="AR61" s="27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[???] = {wayshrines={-1,-1,-1,}, dlcId=2</v>
      </c>
      <c r="AS61" s="27" t="str">
        <f>IF(A61&lt;&gt;"",IF(R61&lt;&gt;"",CONCATENATE(", zoneIds={",R61),"")&amp;IF(X61&lt;&gt;"",CONCATENATE(",",X61),"")&amp;IF(AB61&lt;&gt;"",CONCATENATE(",",AB61),"")&amp;IF(AF61&lt;&gt;"",CONCATENATE(",",AF61),"")&amp;IF(AJ61&lt;&gt;"",CONCATENATE(",",AJ61),"")&amp;IF(AN61&lt;&gt;"",CONCATENATE(",",AN61),"")&amp;IF(R61&lt;&gt;"",CONCATENATE("}",""),"")&amp;IF(OR(L61="true",L61="false",L61&lt;&gt;""), CONCATENATE(", veteran=", L61), ""),"")</f>
        <v>, zoneIds={677}, veteran=true</v>
      </c>
      <c r="AT61" s="27" t="str">
        <f>IF(A61&lt;&gt;"",IF(J61="Trial",", isTrial=true",IF(J61="Arena",", isArena=true", IF(J61="Monster",", isMonster=true",IF(J61="Crafted",", isCrafted=true",IF(J61="Cyrodiil",", isCyrodiil=true",IF(J61="Dungeon",", isDungeon=true",IF(J61="PVP: Battleground",", isBattleground=true",IF(J61="PVP: Cyrodiil",", isCyrodiil=true",IF(J61="PVP: Imperial City",", isImperialCity=true",IF(J61="Special",", isSpecial=true",IF(J61="Daily random dungeon &amp; PVP: Imperial City",", isDailyRandomDungeonAndImperialCityReward=true",IF(J61="Overland",", isOverland=true","")))))))))))) &amp; IF(M61="true", CONCATENATE(", multiTrialSet=true"), ""),"") &amp; "},"</f>
        <v>, isArena=true},</v>
      </c>
      <c r="AU61" s="27" t="str">
        <f>IF(C61&lt;&gt;"",CONCATENATE(" --",C61," / ",B61,"   [",IF(S61&lt;&gt;"",S61,""),IF(Y61&lt;&gt;"",", "&amp;Y61,""),IF(AC61&lt;&gt;"",", "&amp;AC61,""),IF(AG61&lt;&gt;"",", "&amp;AG61,""),IF(AK61&lt;&gt;"",", "&amp;AK61,""),IF(AO61&lt;&gt;"",", "&amp;AO61,""),"]"))</f>
        <v xml:space="preserve"> --The Maelstrom's Sword / Schwert des Mahlstroms   [Maelstrom Arena]</v>
      </c>
      <c r="AV61" s="27" t="str">
        <f>IF(A61&lt;&gt;"",IF(VALUE(Q61)&gt;0,CONCATENATE("[",A61,"] = true,        --",C61, " / ", B61), ""),"")</f>
        <v/>
      </c>
    </row>
    <row r="62" spans="1:48" x14ac:dyDescent="0.25">
      <c r="A62" s="5">
        <v>37</v>
      </c>
      <c r="B62" t="s">
        <v>86</v>
      </c>
      <c r="C62" t="s">
        <v>1444</v>
      </c>
      <c r="D62" t="s">
        <v>1443</v>
      </c>
      <c r="G62" s="3">
        <f>A62</f>
        <v>37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constants'!$E$2:$L$5000,8,FALSE),"")</f>
        <v>3</v>
      </c>
      <c r="S62" t="str">
        <f>VLOOKUP(N62,'ESO wayshrine node constants'!$A$2:$E$10002,5,FALSE)</f>
        <v>Glenumbra</v>
      </c>
      <c r="T62" s="24">
        <f>VLOOKUP(R62,'ESO zone constants'!$L$2:$N$9999,3,FALSE)</f>
        <v>0</v>
      </c>
      <c r="U62" s="3" t="str">
        <f>VLOOKUP(T62,'LibSets constants'!$A$2:$B$16,2,FALSE)</f>
        <v>Included in base game</v>
      </c>
      <c r="V62" s="20" t="s">
        <v>2584</v>
      </c>
      <c r="W62" t="s">
        <v>4280</v>
      </c>
      <c r="X62" s="3">
        <f>IF(Y62&lt;&gt;"",VLOOKUP(Y62,'ESO zone constants'!$E$3:$L$5000,8,FALSE),"")</f>
        <v>381</v>
      </c>
      <c r="Y62" t="str">
        <f>VLOOKUP(O62,'ESO wayshrine node constants'!$A$2:$E$10002,5,FALSE)</f>
        <v>Auridon</v>
      </c>
      <c r="Z62" s="20" t="s">
        <v>2584</v>
      </c>
      <c r="AA62" t="s">
        <v>4280</v>
      </c>
      <c r="AB62" s="3">
        <f>IF(AC62&lt;&gt;"",VLOOKUP(AC62,'ESO zone constants'!$E$3:$L$5000,8,FALSE),"")</f>
        <v>41</v>
      </c>
      <c r="AC62" t="str">
        <f>VLOOKUP(P62,'ESO wayshrine node constants'!$A$2:$E$10002,5,FALSE)</f>
        <v>Stonefalls</v>
      </c>
      <c r="AD62" s="20" t="s">
        <v>2584</v>
      </c>
      <c r="AE62" t="s">
        <v>4280</v>
      </c>
      <c r="AF62" s="3" t="str">
        <f>IF(AG62&lt;&gt;"",VLOOKUP(AG62,'ESO zone constants'!$E$3:$L$5000,8,FALSE),"")</f>
        <v/>
      </c>
      <c r="AH62" s="20" t="s">
        <v>2584</v>
      </c>
      <c r="AI62" t="s">
        <v>4280</v>
      </c>
      <c r="AJ62" s="3" t="str">
        <f>IF(AK62&lt;&gt;"",VLOOKUP(AK62,'ESO zone constants'!$E$3:$L$5000,8,FALSE),"")</f>
        <v/>
      </c>
      <c r="AL62" s="20" t="s">
        <v>2584</v>
      </c>
      <c r="AM62" t="s">
        <v>4280</v>
      </c>
      <c r="AN62" s="3" t="str">
        <f>IF(AO62&lt;&gt;"",VLOOKUP(AO62,'ESO zone constants'!$E$3:$L$5000,8,FALSE),"")</f>
        <v/>
      </c>
      <c r="AP62" s="20" t="s">
        <v>2584</v>
      </c>
      <c r="AQ62" t="s">
        <v>4280</v>
      </c>
      <c r="AR62" s="27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[37] = {wayshrines={1,177,71,}, traitsNeeded=2, dlcId=0</v>
      </c>
      <c r="AS62" s="27" t="str">
        <f>IF(A62&lt;&gt;"",IF(R62&lt;&gt;"",CONCATENATE(", zoneIds={",R62),"")&amp;IF(X62&lt;&gt;"",CONCATENATE(",",X62),"")&amp;IF(AB62&lt;&gt;"",CONCATENATE(",",AB62),"")&amp;IF(AF62&lt;&gt;"",CONCATENATE(",",AF62),"")&amp;IF(AJ62&lt;&gt;"",CONCATENATE(",",AJ62),"")&amp;IF(AN62&lt;&gt;"",CONCATENATE(",",AN62),"")&amp;IF(R62&lt;&gt;"",CONCATENATE("}",""),"")&amp;IF(OR(L62="true",L62="false",L62&lt;&gt;""), CONCATENATE(", veteran=", L62), ""),"")</f>
        <v>, zoneIds={3,381,41}, veteran=false</v>
      </c>
      <c r="AT62" s="27" t="str">
        <f>IF(A62&lt;&gt;"",IF(J62="Trial",", isTrial=true",IF(J62="Arena",", isArena=true", IF(J62="Monster",", isMonster=true",IF(J62="Crafted",", isCrafted=true",IF(J62="Cyrodiil",", isCyrodiil=true",IF(J62="Dungeon",", isDungeon=true",IF(J62="PVP: Battleground",", isBattleground=true",IF(J62="PVP: Cyrodiil",", isCyrodiil=true",IF(J62="PVP: Imperial City",", isImperialCity=true",IF(J62="Special",", isSpecial=true",IF(J62="Daily random dungeon &amp; PVP: Imperial City",", isDailyRandomDungeonAndImperialCityReward=true",IF(J62="Overland",", isOverland=true","")))))))))))) &amp; IF(M62="true", CONCATENATE(", multiTrialSet=true"), ""),"") &amp; "},"</f>
        <v>, isCrafted=true},</v>
      </c>
      <c r="AU62" s="27" t="str">
        <f>IF(C62&lt;&gt;"",CONCATENATE(" --",C62," / ",B62,"   [",IF(S62&lt;&gt;"",S62,""),IF(Y62&lt;&gt;"",", "&amp;Y62,""),IF(AC62&lt;&gt;"",", "&amp;AC62,""),IF(AG62&lt;&gt;"",", "&amp;AG62,""),IF(AK62&lt;&gt;"",", "&amp;AK62,""),IF(AO62&lt;&gt;"",", "&amp;AO62,""),"]"))</f>
        <v xml:space="preserve"> --Death's Wind / Todeswind    [Glenumbra, Auridon, Stonefalls]</v>
      </c>
      <c r="AV62" s="27" t="str">
        <f>IF(A62&lt;&gt;"",IF(VALUE(Q62)&gt;0,CONCATENATE("[",A62,"] = true,        --",C62, " / ", B62), ""),"")</f>
        <v xml:space="preserve">[37] = true,        --Death's Wind / Todeswind </v>
      </c>
    </row>
    <row r="63" spans="1:48" x14ac:dyDescent="0.25">
      <c r="A63" s="5">
        <v>38</v>
      </c>
      <c r="B63" t="s">
        <v>88</v>
      </c>
      <c r="C63" t="s">
        <v>1446</v>
      </c>
      <c r="D63" t="s">
        <v>1445</v>
      </c>
      <c r="G63" s="3">
        <f>A63</f>
        <v>38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constants'!$E$2:$L$5000,8,FALSE),"")</f>
        <v>19</v>
      </c>
      <c r="S63" t="str">
        <f>VLOOKUP(N63,'ESO wayshrine node constants'!$A$2:$E$10002,5,FALSE)</f>
        <v>Stormhaven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2584</v>
      </c>
      <c r="W63" t="s">
        <v>4280</v>
      </c>
      <c r="X63" s="3">
        <f>IF(Y63&lt;&gt;"",VLOOKUP(Y63,'ESO zone constants'!$E$3:$L$5000,8,FALSE),"")</f>
        <v>383</v>
      </c>
      <c r="Y63" t="str">
        <f>VLOOKUP(O63,'ESO wayshrine node constants'!$A$2:$E$10002,5,FALSE)</f>
        <v>Grahtwood</v>
      </c>
      <c r="Z63" s="20" t="s">
        <v>2584</v>
      </c>
      <c r="AA63" t="s">
        <v>4280</v>
      </c>
      <c r="AB63" s="3">
        <f>IF(AC63&lt;&gt;"",VLOOKUP(AC63,'ESO zone constants'!$E$3:$L$5000,8,FALSE),"")</f>
        <v>57</v>
      </c>
      <c r="AC63" t="str">
        <f>VLOOKUP(P63,'ESO wayshrine node constants'!$A$2:$E$10002,5,FALSE)</f>
        <v>Deshaan</v>
      </c>
      <c r="AD63" s="20" t="s">
        <v>2584</v>
      </c>
      <c r="AE63" t="s">
        <v>4280</v>
      </c>
      <c r="AF63" s="3" t="str">
        <f>IF(AG63&lt;&gt;"",VLOOKUP(AG63,'ESO zone constants'!$E$3:$L$5000,8,FALSE),"")</f>
        <v/>
      </c>
      <c r="AH63" s="20" t="s">
        <v>2584</v>
      </c>
      <c r="AI63" t="s">
        <v>4280</v>
      </c>
      <c r="AJ63" s="3" t="str">
        <f>IF(AK63&lt;&gt;"",VLOOKUP(AK63,'ESO zone constants'!$E$3:$L$5000,8,FALSE),"")</f>
        <v/>
      </c>
      <c r="AL63" s="20" t="s">
        <v>2584</v>
      </c>
      <c r="AM63" t="s">
        <v>4280</v>
      </c>
      <c r="AN63" s="3" t="str">
        <f>IF(AO63&lt;&gt;"",VLOOKUP(AO63,'ESO zone constants'!$E$3:$L$5000,8,FALSE),"")</f>
        <v/>
      </c>
      <c r="AP63" s="20" t="s">
        <v>2584</v>
      </c>
      <c r="AQ63" t="s">
        <v>4280</v>
      </c>
      <c r="AR63" s="27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[38] = {wayshrines={15,169,205,}, traitsNeeded=3, dlcId=0</v>
      </c>
      <c r="AS63" s="27" t="str">
        <f>IF(A63&lt;&gt;"",IF(R63&lt;&gt;"",CONCATENATE(", zoneIds={",R63),"")&amp;IF(X63&lt;&gt;"",CONCATENATE(",",X63),"")&amp;IF(AB63&lt;&gt;"",CONCATENATE(",",AB63),"")&amp;IF(AF63&lt;&gt;"",CONCATENATE(",",AF63),"")&amp;IF(AJ63&lt;&gt;"",CONCATENATE(",",AJ63),"")&amp;IF(AN63&lt;&gt;"",CONCATENATE(",",AN63),"")&amp;IF(R63&lt;&gt;"",CONCATENATE("}",""),"")&amp;IF(OR(L63="true",L63="false",L63&lt;&gt;""), CONCATENATE(", veteran=", L63), ""),"")</f>
        <v>, zoneIds={19,383,57}, veteran=false</v>
      </c>
      <c r="AT63" s="27" t="str">
        <f>IF(A63&lt;&gt;"",IF(J63="Trial",", isTrial=true",IF(J63="Arena",", isArena=true", IF(J63="Monster",", isMonster=true",IF(J63="Crafted",", isCrafted=true",IF(J63="Cyrodiil",", isCyrodiil=true",IF(J63="Dungeon",", isDungeon=true",IF(J63="PVP: Battleground",", isBattleground=true",IF(J63="PVP: Cyrodiil",", isCyrodiil=true",IF(J63="PVP: Imperial City",", isImperialCity=true",IF(J63="Special",", isSpecial=true",IF(J63="Daily random dungeon &amp; PVP: Imperial City",", isDailyRandomDungeonAndImperialCityReward=true",IF(J63="Overland",", isOverland=true","")))))))))))) &amp; IF(M63="true", CONCATENATE(", multiTrialSet=true"), ""),"") &amp; "},"</f>
        <v>, isCrafted=true},</v>
      </c>
      <c r="AU63" s="27" t="str">
        <f>IF(C63&lt;&gt;"",CONCATENATE(" --",C63," / ",B63,"   [",IF(S63&lt;&gt;"",S63,""),IF(Y63&lt;&gt;"",", "&amp;Y63,""),IF(AC63&lt;&gt;"",", "&amp;AC63,""),IF(AG63&lt;&gt;"",", "&amp;AG63,""),IF(AK63&lt;&gt;"",", "&amp;AK63,""),IF(AO63&lt;&gt;"",", "&amp;AO63,""),"]"))</f>
        <v xml:space="preserve"> --Twilight's Embrace / Zwielichtkuss    [Stormhaven, Grahtwood, Deshaan]</v>
      </c>
      <c r="AV63" s="27" t="str">
        <f>IF(A63&lt;&gt;"",IF(VALUE(Q63)&gt;0,CONCATENATE("[",A63,"] = true,        --",C63, " / ", B63), ""),"")</f>
        <v xml:space="preserve">[38] = true,        --Twilight's Embrace / Zwielichtkuss </v>
      </c>
    </row>
    <row r="64" spans="1:48" x14ac:dyDescent="0.25">
      <c r="A64" s="5">
        <v>40</v>
      </c>
      <c r="B64" t="s">
        <v>85</v>
      </c>
      <c r="C64" t="s">
        <v>1451</v>
      </c>
      <c r="D64" t="s">
        <v>1450</v>
      </c>
      <c r="G64" s="3">
        <f>A64</f>
        <v>40</v>
      </c>
      <c r="J64" t="str">
        <f t="array" ref="J64">IF(VALUE(Q64)&gt;0,"Crafted",IF(OR(EXACT(A64,'LibSets constants'!#REF!)),"Monster",IF(OR(EXACT(A64,'LibSets constants'!#REF!)),"Trial",IF(OR(EXACT(A64,'LibSets constants'!#REF!)),"Arena",IF(OR(EXACT(A64,'LibSets constants'!#REF!)),"Overland","")))))</f>
        <v>Crafted</v>
      </c>
      <c r="L64" t="s">
        <v>101</v>
      </c>
      <c r="M64" t="s">
        <v>101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constants'!$E$2:$L$5000,8,FALSE),"")</f>
        <v>3</v>
      </c>
      <c r="S64" t="str">
        <f>VLOOKUP(N64,'ESO wayshrine node constants'!$A$2:$E$10002,5,FALSE)</f>
        <v>Glenumbra</v>
      </c>
      <c r="T64" s="24">
        <f>VLOOKUP(R64,'ESO zone constants'!$L$2:$N$9999,3,FALSE)</f>
        <v>0</v>
      </c>
      <c r="U64" s="3" t="str">
        <f>VLOOKUP(T64,'LibSets constants'!$A$2:$B$16,2,FALSE)</f>
        <v>Included in base game</v>
      </c>
      <c r="V64" s="20" t="s">
        <v>2584</v>
      </c>
      <c r="W64" t="s">
        <v>4280</v>
      </c>
      <c r="X64" s="3">
        <f>IF(Y64&lt;&gt;"",VLOOKUP(Y64,'ESO zone constants'!$E$3:$L$5000,8,FALSE),"")</f>
        <v>381</v>
      </c>
      <c r="Y64" t="str">
        <f>VLOOKUP(O64,'ESO wayshrine node constants'!$A$2:$E$10002,5,FALSE)</f>
        <v>Auridon</v>
      </c>
      <c r="Z64" s="20" t="s">
        <v>2584</v>
      </c>
      <c r="AA64" t="s">
        <v>4280</v>
      </c>
      <c r="AB64" s="3">
        <f>IF(AC64&lt;&gt;"",VLOOKUP(AC64,'ESO zone constants'!$E$3:$L$5000,8,FALSE),"")</f>
        <v>41</v>
      </c>
      <c r="AC64" t="str">
        <f>VLOOKUP(P64,'ESO wayshrine node constants'!$A$2:$E$10002,5,FALSE)</f>
        <v>Stonefalls</v>
      </c>
      <c r="AD64" s="20" t="s">
        <v>2584</v>
      </c>
      <c r="AE64" t="s">
        <v>4280</v>
      </c>
      <c r="AF64" s="3" t="str">
        <f>IF(AG64&lt;&gt;"",VLOOKUP(AG64,'ESO zone constants'!$E$3:$L$5000,8,FALSE),"")</f>
        <v/>
      </c>
      <c r="AH64" s="20" t="s">
        <v>2584</v>
      </c>
      <c r="AI64" t="s">
        <v>4280</v>
      </c>
      <c r="AJ64" s="3" t="str">
        <f>IF(AK64&lt;&gt;"",VLOOKUP(AK64,'ESO zone constants'!$E$3:$L$5000,8,FALSE),"")</f>
        <v/>
      </c>
      <c r="AL64" s="20" t="s">
        <v>2584</v>
      </c>
      <c r="AM64" t="s">
        <v>4280</v>
      </c>
      <c r="AN64" s="3" t="str">
        <f>IF(AO64&lt;&gt;"",VLOOKUP(AO64,'ESO zone constants'!$E$3:$L$5000,8,FALSE),"")</f>
        <v/>
      </c>
      <c r="AP64" s="20" t="s">
        <v>2584</v>
      </c>
      <c r="AQ64" t="s">
        <v>4280</v>
      </c>
      <c r="AR64" s="27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[40] = {wayshrines={216,121,65,}, traitsNeeded=2, dlcId=0</v>
      </c>
      <c r="AS64" s="27" t="str">
        <f>IF(A64&lt;&gt;"",IF(R64&lt;&gt;"",CONCATENATE(", zoneIds={",R64),"")&amp;IF(X64&lt;&gt;"",CONCATENATE(",",X64),"")&amp;IF(AB64&lt;&gt;"",CONCATENATE(",",AB64),"")&amp;IF(AF64&lt;&gt;"",CONCATENATE(",",AF64),"")&amp;IF(AJ64&lt;&gt;"",CONCATENATE(",",AJ64),"")&amp;IF(AN64&lt;&gt;"",CONCATENATE(",",AN64),"")&amp;IF(R64&lt;&gt;"",CONCATENATE("}",""),"")&amp;IF(OR(L64="true",L64="false",L64&lt;&gt;""), CONCATENATE(", veteran=", L64), ""),"")</f>
        <v>, zoneIds={3,381,41}, veteran=false</v>
      </c>
      <c r="AT64" s="27" t="str">
        <f>IF(A64&lt;&gt;"",IF(J64="Trial",", isTrial=true",IF(J64="Arena",", isArena=true", IF(J64="Monster",", isMonster=true",IF(J64="Crafted",", isCrafted=true",IF(J64="Cyrodiil",", isCyrodiil=true",IF(J64="Dungeon",", isDungeon=true",IF(J64="PVP: Battleground",", isBattleground=true",IF(J64="PVP: Cyrodiil",", isCyrodiil=true",IF(J64="PVP: Imperial City",", isImperialCity=true",IF(J64="Special",", isSpecial=true",IF(J64="Daily random dungeon &amp; PVP: Imperial City",", isDailyRandomDungeonAndImperialCityReward=true",IF(J64="Overland",", isOverland=true","")))))))))))) &amp; IF(M64="true", CONCATENATE(", multiTrialSet=true"), ""),"") &amp; "},"</f>
        <v>, isCrafted=true},</v>
      </c>
      <c r="AU64" s="27" t="str">
        <f>IF(C64&lt;&gt;"",CONCATENATE(" --",C64," / ",B64,"   [",IF(S64&lt;&gt;"",S64,""),IF(Y64&lt;&gt;"",", "&amp;Y64,""),IF(AC64&lt;&gt;"",", "&amp;AC64,""),IF(AG64&lt;&gt;"",", "&amp;AG64,""),IF(AK64&lt;&gt;"",", "&amp;AK64,""),IF(AO64&lt;&gt;"",", "&amp;AO64,""),"]"))</f>
        <v xml:space="preserve"> --Night's Silence / Stille der Nacht    [Glenumbra, Auridon, Stonefalls]</v>
      </c>
      <c r="AV64" s="27" t="str">
        <f>IF(A64&lt;&gt;"",IF(VALUE(Q64)&gt;0,CONCATENATE("[",A64,"] = true,        --",C64, " / ", B64), ""),"")</f>
        <v xml:space="preserve">[40] = true,        --Night's Silence / Stille der Nacht </v>
      </c>
    </row>
    <row r="65" spans="1:48" x14ac:dyDescent="0.25">
      <c r="A65" s="5">
        <v>41</v>
      </c>
      <c r="B65" t="s">
        <v>87</v>
      </c>
      <c r="C65" t="s">
        <v>1453</v>
      </c>
      <c r="D65" t="s">
        <v>1452</v>
      </c>
      <c r="G65" s="3">
        <f>A65</f>
        <v>41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constants'!$E$2:$L$5000,8,FALSE),"")</f>
        <v>20</v>
      </c>
      <c r="S65" t="str">
        <f>VLOOKUP(N65,'ESO wayshrine node constants'!$A$2:$E$10002,5,FALSE)</f>
        <v>Rivenspire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2584</v>
      </c>
      <c r="W65" t="s">
        <v>4280</v>
      </c>
      <c r="X65" s="3">
        <f>IF(Y65&lt;&gt;"",VLOOKUP(Y65,'ESO zone constants'!$E$3:$L$5000,8,FALSE),"")</f>
        <v>108</v>
      </c>
      <c r="Y65" t="str">
        <f>VLOOKUP(O65,'ESO wayshrine node constants'!$A$2:$E$10002,5,FALSE)</f>
        <v>Greenshade</v>
      </c>
      <c r="Z65" s="20" t="s">
        <v>2584</v>
      </c>
      <c r="AA65" t="s">
        <v>4280</v>
      </c>
      <c r="AB65" s="3">
        <f>IF(AC65&lt;&gt;"",VLOOKUP(AC65,'ESO zone constants'!$E$3:$L$5000,8,FALSE),"")</f>
        <v>117</v>
      </c>
      <c r="AC65" t="str">
        <f>VLOOKUP(P65,'ESO wayshrine node constants'!$A$2:$E$10002,5,FALSE)</f>
        <v>Shadowfen</v>
      </c>
      <c r="AD65" s="20" t="s">
        <v>2584</v>
      </c>
      <c r="AE65" t="s">
        <v>4280</v>
      </c>
      <c r="AF65" s="3" t="str">
        <f>IF(AG65&lt;&gt;"",VLOOKUP(AG65,'ESO zone constants'!$E$3:$L$5000,8,FALSE),"")</f>
        <v/>
      </c>
      <c r="AH65" s="20" t="s">
        <v>2584</v>
      </c>
      <c r="AI65" t="s">
        <v>4280</v>
      </c>
      <c r="AJ65" s="3" t="str">
        <f>IF(AK65&lt;&gt;"",VLOOKUP(AK65,'ESO zone constants'!$E$3:$L$5000,8,FALSE),"")</f>
        <v/>
      </c>
      <c r="AL65" s="20" t="s">
        <v>2584</v>
      </c>
      <c r="AM65" t="s">
        <v>4280</v>
      </c>
      <c r="AN65" s="3" t="str">
        <f>IF(AO65&lt;&gt;"",VLOOKUP(AO65,'ESO zone constants'!$E$3:$L$5000,8,FALSE),"")</f>
        <v/>
      </c>
      <c r="AP65" s="20" t="s">
        <v>2584</v>
      </c>
      <c r="AQ65" t="s">
        <v>4280</v>
      </c>
      <c r="AR65" s="27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[41] = {wayshrines={82,151,78,}, traitsNeeded=4, dlcId=0</v>
      </c>
      <c r="AS65" s="27" t="str">
        <f>IF(A65&lt;&gt;"",IF(R65&lt;&gt;"",CONCATENATE(", zoneIds={",R65),"")&amp;IF(X65&lt;&gt;"",CONCATENATE(",",X65),"")&amp;IF(AB65&lt;&gt;"",CONCATENATE(",",AB65),"")&amp;IF(AF65&lt;&gt;"",CONCATENATE(",",AF65),"")&amp;IF(AJ65&lt;&gt;"",CONCATENATE(",",AJ65),"")&amp;IF(AN65&lt;&gt;"",CONCATENATE(",",AN65),"")&amp;IF(R65&lt;&gt;"",CONCATENATE("}",""),"")&amp;IF(OR(L65="true",L65="false",L65&lt;&gt;""), CONCATENATE(", veteran=", L65), ""),"")</f>
        <v>, zoneIds={20,108,117}, veteran=false</v>
      </c>
      <c r="AT65" s="27" t="str">
        <f>IF(A65&lt;&gt;"",IF(J65="Trial",", isTrial=true",IF(J65="Arena",", isArena=true", IF(J65="Monster",", isMonster=true",IF(J65="Crafted",", isCrafted=true",IF(J65="Cyrodiil",", isCyrodiil=true",IF(J65="Dungeon",", isDungeon=true",IF(J65="PVP: Battleground",", isBattleground=true",IF(J65="PVP: Cyrodiil",", isCyrodiil=true",IF(J65="PVP: Imperial City",", isImperialCity=true",IF(J65="Special",", isSpecial=true",IF(J65="Daily random dungeon &amp; PVP: Imperial City",", isDailyRandomDungeonAndImperialCityReward=true",IF(J65="Overland",", isOverland=true","")))))))))))) &amp; IF(M65="true", CONCATENATE(", multiTrialSet=true"), ""),"") &amp; "},"</f>
        <v>, isCrafted=true},</v>
      </c>
      <c r="AU65" s="27" t="str">
        <f>IF(C65&lt;&gt;"",CONCATENATE(" --",C65," / ",B65,"   [",IF(S65&lt;&gt;"",S65,""),IF(Y65&lt;&gt;"",", "&amp;Y65,""),IF(AC65&lt;&gt;"",", "&amp;AC65,""),IF(AG65&lt;&gt;"",", "&amp;AG65,""),IF(AK65&lt;&gt;"",", "&amp;AK65,""),IF(AO65&lt;&gt;"",", "&amp;AO65,""),"]"))</f>
        <v xml:space="preserve"> --Whitestrake's Retribution / Weißplankes Vergeltung    [Rivenspire, Greenshade, Shadowfen]</v>
      </c>
      <c r="AV65" s="27" t="str">
        <f>IF(A65&lt;&gt;"",IF(VALUE(Q65)&gt;0,CONCATENATE("[",A65,"] = true,        --",C65, " / ", B65), ""),"")</f>
        <v xml:space="preserve">[41] = true,        --Whitestrake's Retribution / Weißplankes Vergeltung </v>
      </c>
    </row>
    <row r="66" spans="1:48" x14ac:dyDescent="0.25">
      <c r="A66" s="5">
        <v>43</v>
      </c>
      <c r="B66" t="s">
        <v>84</v>
      </c>
      <c r="C66" t="s">
        <v>1455</v>
      </c>
      <c r="D66" t="s">
        <v>1454</v>
      </c>
      <c r="G66" s="3">
        <f>A66</f>
        <v>43</v>
      </c>
      <c r="J66" t="str">
        <f t="array" ref="J66">IF(VALUE(Q66)&gt;0,"Crafted",IF(OR(EXACT(A66,'LibSets constants'!#REF!)),"Monster",IF(OR(EXACT(A66,'LibSets constants'!#REF!)),"Trial",IF(OR(EXACT(A66,'LibSets constants'!#REF!)),"Arena",IF(OR(EXACT(A66,'LibSets constants'!#REF!)),"Overland","")))))</f>
        <v>Crafted</v>
      </c>
      <c r="L66" t="s">
        <v>101</v>
      </c>
      <c r="M66" t="s">
        <v>101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constants'!$E$2:$L$5000,8,FALSE),"")</f>
        <v>19</v>
      </c>
      <c r="S66" t="str">
        <f>VLOOKUP(N66,'ESO wayshrine node constants'!$A$2:$E$10002,5,FALSE)</f>
        <v>Stormhaven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2584</v>
      </c>
      <c r="W66" t="s">
        <v>4280</v>
      </c>
      <c r="X66" s="3">
        <f>IF(Y66&lt;&gt;"",VLOOKUP(Y66,'ESO zone constants'!$E$3:$L$5000,8,FALSE),"")</f>
        <v>383</v>
      </c>
      <c r="Y66" t="str">
        <f>VLOOKUP(O66,'ESO wayshrine node constants'!$A$2:$E$10002,5,FALSE)</f>
        <v>Grahtwood</v>
      </c>
      <c r="Z66" s="20" t="s">
        <v>2584</v>
      </c>
      <c r="AA66" t="s">
        <v>4280</v>
      </c>
      <c r="AB66" s="3">
        <f>IF(AC66&lt;&gt;"",VLOOKUP(AC66,'ESO zone constants'!$E$3:$L$5000,8,FALSE),"")</f>
        <v>57</v>
      </c>
      <c r="AC66" t="str">
        <f>VLOOKUP(P66,'ESO wayshrine node constants'!$A$2:$E$10002,5,FALSE)</f>
        <v>Deshaan</v>
      </c>
      <c r="AD66" s="20" t="s">
        <v>2584</v>
      </c>
      <c r="AE66" t="s">
        <v>4280</v>
      </c>
      <c r="AF66" s="3" t="str">
        <f>IF(AG66&lt;&gt;"",VLOOKUP(AG66,'ESO zone constants'!$E$3:$L$5000,8,FALSE),"")</f>
        <v/>
      </c>
      <c r="AH66" s="20" t="s">
        <v>2584</v>
      </c>
      <c r="AI66" t="s">
        <v>4280</v>
      </c>
      <c r="AJ66" s="3" t="str">
        <f>IF(AK66&lt;&gt;"",VLOOKUP(AK66,'ESO zone constants'!$E$3:$L$5000,8,FALSE),"")</f>
        <v/>
      </c>
      <c r="AL66" s="20" t="s">
        <v>2584</v>
      </c>
      <c r="AM66" t="s">
        <v>4280</v>
      </c>
      <c r="AN66" s="3" t="str">
        <f>IF(AO66&lt;&gt;"",VLOOKUP(AO66,'ESO zone constants'!$E$3:$L$5000,8,FALSE),"")</f>
        <v/>
      </c>
      <c r="AP66" s="20" t="s">
        <v>2584</v>
      </c>
      <c r="AQ66" t="s">
        <v>4280</v>
      </c>
      <c r="AR66" s="27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[43] = {wayshrines={23,164,32,}, traitsNeeded=3, dlcId=0</v>
      </c>
      <c r="AS66" s="27" t="str">
        <f>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</f>
        <v>, zoneIds={19,383,57}, veteran=false</v>
      </c>
      <c r="AT66" s="27" t="str">
        <f>IF(A66&lt;&gt;"",IF(J66="Trial",", isTrial=true",IF(J66="Arena",", isArena=true", IF(J66="Monster",", isMonster=true",IF(J66="Crafted",", isCrafted=true",IF(J66="Cyrodiil",", isCyrodiil=true",IF(J66="Dungeon",", isDungeon=true",IF(J66="PVP: Battleground",", isBattleground=true",IF(J66="PVP: Cyrodiil",", isCyrodiil=true",IF(J66="PVP: Imperial City",", isImperialCity=true",IF(J66="Special",", isSpecial=true",IF(J66="Daily random dungeon &amp; PVP: Imperial City",", isDailyRandomDungeonAndImperialCityReward=true",IF(J66="Overland",", isOverland=true","")))))))))))) &amp; IF(M66="true", CONCATENATE(", multiTrialSet=true"), ""),"") &amp; "},"</f>
        <v>, isCrafted=true},</v>
      </c>
      <c r="AU66" s="27" t="str">
        <f>IF(C66&lt;&gt;"",CONCATENATE(" --",C66," / ",B66,"   [",IF(S66&lt;&gt;"",S66,""),IF(Y66&lt;&gt;"",", "&amp;Y66,""),IF(AC66&lt;&gt;"",", "&amp;AC66,""),IF(AG66&lt;&gt;"",", "&amp;AG66,""),IF(AK66&lt;&gt;"",", "&amp;AK66,""),IF(AO66&lt;&gt;"",", "&amp;AO66,""),"]"))</f>
        <v xml:space="preserve"> --Armor of the Seducer / Rüstung der Verführung    [Stormhaven, Grahtwood, Deshaan]</v>
      </c>
      <c r="AV66" s="27" t="str">
        <f>IF(A66&lt;&gt;"",IF(VALUE(Q66)&gt;0,CONCATENATE("[",A66,"] = true,        --",C66, " / ", B66), ""),"")</f>
        <v xml:space="preserve">[43] = true,        --Armor of the Seducer / Rüstung der Verführung </v>
      </c>
    </row>
    <row r="67" spans="1:48" x14ac:dyDescent="0.25">
      <c r="A67" s="5">
        <v>44</v>
      </c>
      <c r="B67" t="s">
        <v>83</v>
      </c>
      <c r="C67" t="s">
        <v>1457</v>
      </c>
      <c r="D67" t="s">
        <v>1456</v>
      </c>
      <c r="G67" s="3">
        <f>A67</f>
        <v>44</v>
      </c>
      <c r="J67" t="str">
        <f t="array" ref="J67">IF(VALUE(Q67)&gt;0,"Crafted",IF(OR(EXACT(A67,'LibSets constants'!#REF!)),"Monster",IF(OR(EXACT(A67,'LibSets constants'!#REF!)),"Trial",IF(OR(EXACT(A67,'LibSets constants'!#REF!)),"Arena",IF(OR(EXACT(A67,'LibSets constants'!#REF!)),"Overland","")))))</f>
        <v>Crafted</v>
      </c>
      <c r="L67" t="s">
        <v>101</v>
      </c>
      <c r="M67" t="s">
        <v>101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constants'!$E$2:$L$5000,8,FALSE),"")</f>
        <v>104</v>
      </c>
      <c r="S67" t="str">
        <f>VLOOKUP(N67,'ESO wayshrine node constants'!$A$2:$E$10002,5,FALSE)</f>
        <v>Alik'r Desert</v>
      </c>
      <c r="T67" s="24">
        <f>VLOOKUP(R67,'ESO zone constants'!$L$2:$N$9999,3,FALSE)</f>
        <v>0</v>
      </c>
      <c r="U67" s="3" t="str">
        <f>VLOOKUP(T67,'LibSets constants'!$A$2:$B$16,2,FALSE)</f>
        <v>Included in base game</v>
      </c>
      <c r="V67" s="20" t="s">
        <v>2584</v>
      </c>
      <c r="W67" t="s">
        <v>4280</v>
      </c>
      <c r="X67" s="3">
        <f>IF(Y67&lt;&gt;"",VLOOKUP(Y67,'ESO zone constants'!$E$3:$L$5000,8,FALSE),"")</f>
        <v>58</v>
      </c>
      <c r="Y67" t="str">
        <f>VLOOKUP(O67,'ESO wayshrine node constants'!$A$2:$E$10002,5,FALSE)</f>
        <v>Malabal Tor</v>
      </c>
      <c r="Z67" s="20" t="s">
        <v>2584</v>
      </c>
      <c r="AA67" t="s">
        <v>4280</v>
      </c>
      <c r="AB67" s="3">
        <f>IF(AC67&lt;&gt;"",VLOOKUP(AC67,'ESO zone constants'!$E$3:$L$5000,8,FALSE),"")</f>
        <v>101</v>
      </c>
      <c r="AC67" t="str">
        <f>VLOOKUP(P67,'ESO wayshrine node constants'!$A$2:$E$10002,5,FALSE)</f>
        <v>Eastmarch</v>
      </c>
      <c r="AD67" s="20" t="s">
        <v>2584</v>
      </c>
      <c r="AE67" t="s">
        <v>4280</v>
      </c>
      <c r="AF67" s="3" t="str">
        <f>IF(AG67&lt;&gt;"",VLOOKUP(AG67,'ESO zone constants'!$E$3:$L$5000,8,FALSE),"")</f>
        <v/>
      </c>
      <c r="AH67" s="20" t="s">
        <v>2584</v>
      </c>
      <c r="AI67" t="s">
        <v>4280</v>
      </c>
      <c r="AJ67" s="3" t="str">
        <f>IF(AK67&lt;&gt;"",VLOOKUP(AK67,'ESO zone constants'!$E$3:$L$5000,8,FALSE),"")</f>
        <v/>
      </c>
      <c r="AL67" s="20" t="s">
        <v>2584</v>
      </c>
      <c r="AM67" t="s">
        <v>4280</v>
      </c>
      <c r="AN67" s="3" t="str">
        <f>IF(AO67&lt;&gt;"",VLOOKUP(AO67,'ESO zone constants'!$E$3:$L$5000,8,FALSE),"")</f>
        <v/>
      </c>
      <c r="AP67" s="20" t="s">
        <v>2584</v>
      </c>
      <c r="AQ67" t="s">
        <v>4280</v>
      </c>
      <c r="AR67" s="27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[44] = {wayshrines={58,101,93,}, traitsNeeded=5, dlcId=0</v>
      </c>
      <c r="AS67" s="27" t="str">
        <f>IF(A67&lt;&gt;"",IF(R67&lt;&gt;"",CONCATENATE(", zoneIds={",R67),"")&amp;IF(X67&lt;&gt;"",CONCATENATE(",",X67),"")&amp;IF(AB67&lt;&gt;"",CONCATENATE(",",AB67),"")&amp;IF(AF67&lt;&gt;"",CONCATENATE(",",AF67),"")&amp;IF(AJ67&lt;&gt;"",CONCATENATE(",",AJ67),"")&amp;IF(AN67&lt;&gt;"",CONCATENATE(",",AN67),"")&amp;IF(R67&lt;&gt;"",CONCATENATE("}",""),"")&amp;IF(OR(L67="true",L67="false",L67&lt;&gt;""), CONCATENATE(", veteran=", L67), ""),"")</f>
        <v>, zoneIds={104,58,101}, veteran=false</v>
      </c>
      <c r="AT67" s="27" t="str">
        <f>IF(A67&lt;&gt;"",IF(J67="Trial",", isTrial=true",IF(J67="Arena",", isArena=true", IF(J67="Monster",", isMonster=true",IF(J67="Crafted",", isCrafted=true",IF(J67="Cyrodiil",", isCyrodiil=true",IF(J67="Dungeon",", isDungeon=true",IF(J67="PVP: Battleground",", isBattleground=true",IF(J67="PVP: Cyrodiil",", isCyrodiil=true",IF(J67="PVP: Imperial City",", isImperialCity=true",IF(J67="Special",", isSpecial=true",IF(J67="Daily random dungeon &amp; PVP: Imperial City",", isDailyRandomDungeonAndImperialCityReward=true",IF(J67="Overland",", isOverland=true","")))))))))))) &amp; IF(M67="true", CONCATENATE(", multiTrialSet=true"), ""),"") &amp; "},"</f>
        <v>, isCrafted=true},</v>
      </c>
      <c r="AU67" s="27" t="str">
        <f>IF(C67&lt;&gt;"",CONCATENATE(" --",C67," / ",B67,"   [",IF(S67&lt;&gt;"",S67,""),IF(Y67&lt;&gt;"",", "&amp;Y67,""),IF(AC67&lt;&gt;"",", "&amp;AC67,""),IF(AG67&lt;&gt;"",", "&amp;AG67,""),IF(AK67&lt;&gt;"",", "&amp;AK67,""),IF(AO67&lt;&gt;"",", "&amp;AO67,""),"]"))</f>
        <v xml:space="preserve"> --Vampire's Kiss / Kuss des Vampirs    [Alik'r Desert, Malabal Tor, Eastmarch]</v>
      </c>
      <c r="AV67" s="27" t="str">
        <f>IF(A67&lt;&gt;"",IF(VALUE(Q67)&gt;0,CONCATENATE("[",A67,"] = true,        --",C67, " / ", B67), ""),"")</f>
        <v xml:space="preserve">[44] = true,        --Vampire's Kiss / Kuss des Vampirs </v>
      </c>
    </row>
    <row r="68" spans="1:48" x14ac:dyDescent="0.25">
      <c r="A68" s="5">
        <v>48</v>
      </c>
      <c r="B68" t="s">
        <v>1464</v>
      </c>
      <c r="C68" t="s">
        <v>1466</v>
      </c>
      <c r="D68" t="s">
        <v>1465</v>
      </c>
      <c r="G68" s="3">
        <f>A68</f>
        <v>48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constants'!$E$2:$L$5000,8,FALSE),"")</f>
        <v>20</v>
      </c>
      <c r="S68" t="str">
        <f>VLOOKUP(N68,'ESO wayshrine node constants'!$A$2:$E$10002,5,FALSE)</f>
        <v>Rivenspire</v>
      </c>
      <c r="T68" s="24">
        <f>VLOOKUP(R68,'ESO zone constants'!$L$2:$N$9999,3,FALSE)</f>
        <v>0</v>
      </c>
      <c r="U68" s="3" t="str">
        <f>VLOOKUP(T68,'LibSets constants'!$A$2:$B$16,2,FALSE)</f>
        <v>Included in base game</v>
      </c>
      <c r="V68" s="20" t="s">
        <v>2584</v>
      </c>
      <c r="W68" t="s">
        <v>4280</v>
      </c>
      <c r="X68" s="3">
        <f>IF(Y68&lt;&gt;"",VLOOKUP(Y68,'ESO zone constants'!$E$3:$L$5000,8,FALSE),"")</f>
        <v>108</v>
      </c>
      <c r="Y68" t="str">
        <f>VLOOKUP(O68,'ESO wayshrine node constants'!$A$2:$E$10002,5,FALSE)</f>
        <v>Greenshade</v>
      </c>
      <c r="Z68" s="20" t="s">
        <v>2584</v>
      </c>
      <c r="AA68" t="s">
        <v>4280</v>
      </c>
      <c r="AB68" s="3">
        <f>IF(AC68&lt;&gt;"",VLOOKUP(AC68,'ESO zone constants'!$E$3:$L$5000,8,FALSE),"")</f>
        <v>117</v>
      </c>
      <c r="AC68" t="str">
        <f>VLOOKUP(P68,'ESO wayshrine node constants'!$A$2:$E$10002,5,FALSE)</f>
        <v>Shadowfen</v>
      </c>
      <c r="AD68" s="20" t="s">
        <v>2584</v>
      </c>
      <c r="AE68" t="s">
        <v>4280</v>
      </c>
      <c r="AF68" s="3" t="str">
        <f>IF(AG68&lt;&gt;"",VLOOKUP(AG68,'ESO zone constants'!$E$3:$L$5000,8,FALSE),"")</f>
        <v/>
      </c>
      <c r="AH68" s="20" t="s">
        <v>2584</v>
      </c>
      <c r="AI68" t="s">
        <v>4280</v>
      </c>
      <c r="AJ68" s="3" t="str">
        <f>IF(AK68&lt;&gt;"",VLOOKUP(AK68,'ESO zone constants'!$E$3:$L$5000,8,FALSE),"")</f>
        <v/>
      </c>
      <c r="AL68" s="20" t="s">
        <v>2584</v>
      </c>
      <c r="AM68" t="s">
        <v>4280</v>
      </c>
      <c r="AN68" s="3" t="str">
        <f>IF(AO68&lt;&gt;"",VLOOKUP(AO68,'ESO zone constants'!$E$3:$L$5000,8,FALSE),"")</f>
        <v/>
      </c>
      <c r="AP68" s="20" t="s">
        <v>2584</v>
      </c>
      <c r="AQ68" t="s">
        <v>4280</v>
      </c>
      <c r="AR68" s="27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[48] = {wayshrines={13,148,48,}, traitsNeeded=4, dlcId=0</v>
      </c>
      <c r="AS68" s="27" t="str">
        <f>IF(A68&lt;&gt;"",IF(R68&lt;&gt;"",CONCATENATE(", zoneIds={",R68),"")&amp;IF(X68&lt;&gt;"",CONCATENATE(",",X68),"")&amp;IF(AB68&lt;&gt;"",CONCATENATE(",",AB68),"")&amp;IF(AF68&lt;&gt;"",CONCATENATE(",",AF68),"")&amp;IF(AJ68&lt;&gt;"",CONCATENATE(",",AJ68),"")&amp;IF(AN68&lt;&gt;"",CONCATENATE(",",AN68),"")&amp;IF(R68&lt;&gt;"",CONCATENATE("}",""),"")&amp;IF(OR(L68="true",L68="false",L68&lt;&gt;""), CONCATENATE(", veteran=", L68), ""),"")</f>
        <v>, zoneIds={20,108,117}, veteran=false</v>
      </c>
      <c r="AT68" s="27" t="str">
        <f>IF(A68&lt;&gt;"",IF(J68="Trial",", isTrial=true",IF(J68="Arena",", isArena=true", IF(J68="Monster",", isMonster=true",IF(J68="Crafted",", isCrafted=true",IF(J68="Cyrodiil",", isCyrodiil=true",IF(J68="Dungeon",", isDungeon=true",IF(J68="PVP: Battleground",", isBattleground=true",IF(J68="PVP: Cyrodiil",", isCyrodiil=true",IF(J68="PVP: Imperial City",", isImperialCity=true",IF(J68="Special",", isSpecial=true",IF(J68="Daily random dungeon &amp; PVP: Imperial City",", isDailyRandomDungeonAndImperialCityReward=true",IF(J68="Overland",", isOverland=true","")))))))))))) &amp; IF(M68="true", CONCATENATE(", multiTrialSet=true"), ""),"") &amp; "},"</f>
        <v>, isCrafted=true},</v>
      </c>
      <c r="AU68" s="27" t="str">
        <f>IF(C68&lt;&gt;"",CONCATENATE(" --",C68," / ",B68,"   [",IF(S68&lt;&gt;"",S68,""),IF(Y68&lt;&gt;"",", "&amp;Y68,""),IF(AC68&lt;&gt;"",", "&amp;AC68,""),IF(AG68&lt;&gt;"",", "&amp;AG68,""),IF(AK68&lt;&gt;"",", "&amp;AK68,""),IF(AO68&lt;&gt;"",", "&amp;AO68,""),"]"))</f>
        <v xml:space="preserve"> --Magnus' Gift / Magnus' Gabe   [Rivenspire, Greenshade, Shadowfen]</v>
      </c>
      <c r="AV68" s="27" t="str">
        <f>IF(A68&lt;&gt;"",IF(VALUE(Q68)&gt;0,CONCATENATE("[",A68,"] = true,        --",C68, " / ", B68), ""),"")</f>
        <v>[48] = true,        --Magnus' Gift / Magnus' Gabe</v>
      </c>
    </row>
    <row r="69" spans="1:48" x14ac:dyDescent="0.25">
      <c r="A69" s="5">
        <v>51</v>
      </c>
      <c r="B69" t="s">
        <v>1473</v>
      </c>
      <c r="C69" t="s">
        <v>1475</v>
      </c>
      <c r="D69" t="s">
        <v>1474</v>
      </c>
      <c r="G69" s="3">
        <f>A69</f>
        <v>51</v>
      </c>
      <c r="J69" t="str">
        <f t="array" ref="J69">IF(VALUE(Q69)&gt;0,"Crafted",IF(OR(EXACT(A69,'LibSets constants'!#REF!)),"Monster",IF(OR(EXACT(A69,'LibSets constants'!#REF!)),"Trial",IF(OR(EXACT(A69,'LibSets constants'!#REF!)),"Arena",IF(OR(EXACT(A69,'LibSets constants'!#REF!)),"Overland","")))))</f>
        <v>Crafted</v>
      </c>
      <c r="L69" t="s">
        <v>101</v>
      </c>
      <c r="M69" t="s">
        <v>101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constants'!$E$2:$L$5000,8,FALSE),"")</f>
        <v>92</v>
      </c>
      <c r="S69" t="str">
        <f>VLOOKUP(N69,'ESO wayshrine node constants'!$A$2:$E$10002,5,FALSE)</f>
        <v>Bangkorai</v>
      </c>
      <c r="T69" s="24">
        <f>VLOOKUP(R69,'ESO zone constants'!$L$2:$N$9999,3,FALSE)</f>
        <v>0</v>
      </c>
      <c r="U69" s="3" t="str">
        <f>VLOOKUP(T69,'LibSets constants'!$A$2:$B$16,2,FALSE)</f>
        <v>Included in base game</v>
      </c>
      <c r="V69" s="20" t="s">
        <v>2584</v>
      </c>
      <c r="W69" t="s">
        <v>4280</v>
      </c>
      <c r="X69" s="3">
        <f>IF(Y69&lt;&gt;"",VLOOKUP(Y69,'ESO zone constants'!$E$3:$L$5000,8,FALSE),"")</f>
        <v>382</v>
      </c>
      <c r="Y69" t="str">
        <f>VLOOKUP(O69,'ESO wayshrine node constants'!$A$2:$E$10002,5,FALSE)</f>
        <v>Reaper's March</v>
      </c>
      <c r="Z69" s="20" t="s">
        <v>2584</v>
      </c>
      <c r="AA69" t="s">
        <v>4280</v>
      </c>
      <c r="AB69" s="3">
        <f>IF(AC69&lt;&gt;"",VLOOKUP(AC69,'ESO zone constants'!$E$3:$L$5000,8,FALSE),"")</f>
        <v>103</v>
      </c>
      <c r="AC69" t="str">
        <f>VLOOKUP(P69,'ESO wayshrine node constants'!$A$2:$E$10002,5,FALSE)</f>
        <v>The Rift</v>
      </c>
      <c r="AD69" s="20" t="s">
        <v>2584</v>
      </c>
      <c r="AE69" t="s">
        <v>4280</v>
      </c>
      <c r="AF69" s="3" t="str">
        <f>IF(AG69&lt;&gt;"",VLOOKUP(AG69,'ESO zone constants'!$E$3:$L$5000,8,FALSE),"")</f>
        <v/>
      </c>
      <c r="AH69" s="20" t="s">
        <v>2584</v>
      </c>
      <c r="AI69" t="s">
        <v>4280</v>
      </c>
      <c r="AJ69" s="3" t="str">
        <f>IF(AK69&lt;&gt;"",VLOOKUP(AK69,'ESO zone constants'!$E$3:$L$5000,8,FALSE),"")</f>
        <v/>
      </c>
      <c r="AL69" s="20" t="s">
        <v>2584</v>
      </c>
      <c r="AM69" t="s">
        <v>4280</v>
      </c>
      <c r="AN69" s="3" t="str">
        <f>IF(AO69&lt;&gt;"",VLOOKUP(AO69,'ESO zone constants'!$E$3:$L$5000,8,FALSE),"")</f>
        <v/>
      </c>
      <c r="AP69" s="20" t="s">
        <v>2584</v>
      </c>
      <c r="AQ69" t="s">
        <v>4280</v>
      </c>
      <c r="AR69" s="27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[51] = {wayshrines={34,156,118,}, traitsNeeded=6, dlcId=0</v>
      </c>
      <c r="AS69" s="27" t="str">
        <f>IF(A69&lt;&gt;"",IF(R69&lt;&gt;"",CONCATENATE(", zoneIds={",R69),"")&amp;IF(X69&lt;&gt;"",CONCATENATE(",",X69),"")&amp;IF(AB69&lt;&gt;"",CONCATENATE(",",AB69),"")&amp;IF(AF69&lt;&gt;"",CONCATENATE(",",AF69),"")&amp;IF(AJ69&lt;&gt;"",CONCATENATE(",",AJ69),"")&amp;IF(AN69&lt;&gt;"",CONCATENATE(",",AN69),"")&amp;IF(R69&lt;&gt;"",CONCATENATE("}",""),"")&amp;IF(OR(L69="true",L69="false",L69&lt;&gt;""), CONCATENATE(", veteran=", L69), ""),"")</f>
        <v>, zoneIds={92,382,103}, veteran=false</v>
      </c>
      <c r="AT69" s="27" t="str">
        <f>IF(A69&lt;&gt;"",IF(J69="Trial",", isTrial=true",IF(J69="Arena",", isArena=true", IF(J69="Monster",", isMonster=true",IF(J69="Crafted",", isCrafted=true",IF(J69="Cyrodiil",", isCyrodiil=true",IF(J69="Dungeon",", isDungeon=true",IF(J69="PVP: Battleground",", isBattleground=true",IF(J69="PVP: Cyrodiil",", isCyrodiil=true",IF(J69="PVP: Imperial City",", isImperialCity=true",IF(J69="Special",", isSpecial=true",IF(J69="Daily random dungeon &amp; PVP: Imperial City",", isDailyRandomDungeonAndImperialCityReward=true",IF(J69="Overland",", isOverland=true","")))))))))))) &amp; IF(M69="true", CONCATENATE(", multiTrialSet=true"), ""),"") &amp; "},"</f>
        <v>, isCrafted=true},</v>
      </c>
      <c r="AU69" s="27" t="str">
        <f>IF(C69&lt;&gt;"",CONCATENATE(" --",C69," / ",B69,"   [",IF(S69&lt;&gt;"",S69,""),IF(Y69&lt;&gt;"",", "&amp;Y69,""),IF(AC69&lt;&gt;"",", "&amp;AC69,""),IF(AG69&lt;&gt;"",", "&amp;AG69,""),IF(AK69&lt;&gt;"",", "&amp;AK69,""),IF(AO69&lt;&gt;"",", "&amp;AO69,""),"]"))</f>
        <v xml:space="preserve"> --Night Mother's Gaze / Blick der Mutter der Nacht   [Bangkorai, Reaper's March, The Rift]</v>
      </c>
      <c r="AV69" s="27" t="str">
        <f>IF(A69&lt;&gt;"",IF(VALUE(Q69)&gt;0,CONCATENATE("[",A69,"] = true,        --",C69, " / ", B69), ""),"")</f>
        <v>[51] = true,        --Night Mother's Gaze / Blick der Mutter der Nacht</v>
      </c>
    </row>
    <row r="70" spans="1:48" x14ac:dyDescent="0.25">
      <c r="A70" s="5">
        <v>54</v>
      </c>
      <c r="B70" t="s">
        <v>1482</v>
      </c>
      <c r="C70" t="s">
        <v>1484</v>
      </c>
      <c r="D70" t="s">
        <v>1483</v>
      </c>
      <c r="G70" s="3">
        <f>A70</f>
        <v>54</v>
      </c>
      <c r="J70" t="str">
        <f t="array" ref="J70">IF(VALUE(Q70)&gt;0,"Crafted",IF(OR(EXACT(A70,'LibSets constants'!#REF!)),"Monster",IF(OR(EXACT(A70,'LibSets constants'!#REF!)),"Trial",IF(OR(EXACT(A70,'LibSets constants'!#REF!)),"Arena",IF(OR(EXACT(A70,'LibSets constants'!#REF!)),"Overland","")))))</f>
        <v>Crafted</v>
      </c>
      <c r="L70" t="s">
        <v>101</v>
      </c>
      <c r="M70" t="s">
        <v>101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constants'!$E$2:$L$5000,8,FALSE),"")</f>
        <v>3</v>
      </c>
      <c r="S70" t="str">
        <f>VLOOKUP(N70,'ESO wayshrine node constants'!$A$2:$E$10002,5,FALSE)</f>
        <v>Glenumbra</v>
      </c>
      <c r="T70" s="24">
        <f>VLOOKUP(R70,'ESO zone constants'!$L$2:$N$9999,3,FALSE)</f>
        <v>0</v>
      </c>
      <c r="U70" s="3" t="str">
        <f>VLOOKUP(T70,'LibSets constants'!$A$2:$B$16,2,FALSE)</f>
        <v>Included in base game</v>
      </c>
      <c r="V70" s="20" t="s">
        <v>2584</v>
      </c>
      <c r="W70" t="s">
        <v>4280</v>
      </c>
      <c r="X70" s="3">
        <f>IF(Y70&lt;&gt;"",VLOOKUP(Y70,'ESO zone constants'!$E$3:$L$5000,8,FALSE),"")</f>
        <v>381</v>
      </c>
      <c r="Y70" t="str">
        <f>VLOOKUP(O70,'ESO wayshrine node constants'!$A$2:$E$10002,5,FALSE)</f>
        <v>Auridon</v>
      </c>
      <c r="Z70" s="20" t="s">
        <v>2584</v>
      </c>
      <c r="AA70" t="s">
        <v>4280</v>
      </c>
      <c r="AB70" s="3">
        <f>IF(AC70&lt;&gt;"",VLOOKUP(AC70,'ESO zone constants'!$E$3:$L$5000,8,FALSE),"")</f>
        <v>41</v>
      </c>
      <c r="AC70" t="str">
        <f>VLOOKUP(P70,'ESO wayshrine node constants'!$A$2:$E$10002,5,FALSE)</f>
        <v>Stonefalls</v>
      </c>
      <c r="AD70" s="20" t="s">
        <v>2584</v>
      </c>
      <c r="AE70" t="s">
        <v>4280</v>
      </c>
      <c r="AF70" s="3" t="str">
        <f>IF(AG70&lt;&gt;"",VLOOKUP(AG70,'ESO zone constants'!$E$3:$L$5000,8,FALSE),"")</f>
        <v/>
      </c>
      <c r="AH70" s="20" t="s">
        <v>2584</v>
      </c>
      <c r="AI70" t="s">
        <v>4280</v>
      </c>
      <c r="AJ70" s="3" t="str">
        <f>IF(AK70&lt;&gt;"",VLOOKUP(AK70,'ESO zone constants'!$E$3:$L$5000,8,FALSE),"")</f>
        <v/>
      </c>
      <c r="AL70" s="20" t="s">
        <v>2584</v>
      </c>
      <c r="AM70" t="s">
        <v>4280</v>
      </c>
      <c r="AN70" s="3" t="str">
        <f>IF(AO70&lt;&gt;"",VLOOKUP(AO70,'ESO zone constants'!$E$3:$L$5000,8,FALSE),"")</f>
        <v/>
      </c>
      <c r="AP70" s="20" t="s">
        <v>2584</v>
      </c>
      <c r="AQ70" t="s">
        <v>4280</v>
      </c>
      <c r="AR70" s="27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[54] = {wayshrines={7,175,77,}, traitsNeeded=2, dlcId=0</v>
      </c>
      <c r="AS70" s="27" t="str">
        <f>IF(A70&lt;&gt;"",IF(R70&lt;&gt;"",CONCATENATE(", zoneIds={",R70),"")&amp;IF(X70&lt;&gt;"",CONCATENATE(",",X70),"")&amp;IF(AB70&lt;&gt;"",CONCATENATE(",",AB70),"")&amp;IF(AF70&lt;&gt;"",CONCATENATE(",",AF70),"")&amp;IF(AJ70&lt;&gt;"",CONCATENATE(",",AJ70),"")&amp;IF(AN70&lt;&gt;"",CONCATENATE(",",AN70),"")&amp;IF(R70&lt;&gt;"",CONCATENATE("}",""),"")&amp;IF(OR(L70="true",L70="false",L70&lt;&gt;""), CONCATENATE(", veteran=", L70), ""),"")</f>
        <v>, zoneIds={3,381,41}, veteran=false</v>
      </c>
      <c r="AT70" s="27" t="str">
        <f>IF(A70&lt;&gt;"",IF(J70="Trial",", isTrial=true",IF(J70="Arena",", isArena=true", IF(J70="Monster",", isMonster=true",IF(J70="Crafted",", isCrafted=true",IF(J70="Cyrodiil",", isCyrodiil=true",IF(J70="Dungeon",", isDungeon=true",IF(J70="PVP: Battleground",", isBattleground=true",IF(J70="PVP: Cyrodiil",", isCyrodiil=true",IF(J70="PVP: Imperial City",", isImperialCity=true",IF(J70="Special",", isSpecial=true",IF(J70="Daily random dungeon &amp; PVP: Imperial City",", isDailyRandomDungeonAndImperialCityReward=true",IF(J70="Overland",", isOverland=true","")))))))))))) &amp; IF(M70="true", CONCATENATE(", multiTrialSet=true"), ""),"") &amp; "},"</f>
        <v>, isCrafted=true},</v>
      </c>
      <c r="AU70" s="27" t="str">
        <f>IF(C70&lt;&gt;"",CONCATENATE(" --",C70," / ",B70,"   [",IF(S70&lt;&gt;"",S70,""),IF(Y70&lt;&gt;"",", "&amp;Y70,""),IF(AC70&lt;&gt;"",", "&amp;AC70,""),IF(AG70&lt;&gt;"",", "&amp;AG70,""),IF(AK70&lt;&gt;"",", "&amp;AK70,""),IF(AO70&lt;&gt;"",", "&amp;AO70,""),"]"))</f>
        <v xml:space="preserve"> --Ashen Grip / Aschengriff   [Glenumbra, Auridon, Stonefalls]</v>
      </c>
      <c r="AV70" s="27" t="str">
        <f>IF(A70&lt;&gt;"",IF(VALUE(Q70)&gt;0,CONCATENATE("[",A70,"] = true,        --",C70, " / ", B70), ""),"")</f>
        <v>[54] = true,        --Ashen Grip / Aschengriff</v>
      </c>
    </row>
    <row r="71" spans="1:48" x14ac:dyDescent="0.25">
      <c r="A71" s="5">
        <v>73</v>
      </c>
      <c r="B71" t="s">
        <v>1539</v>
      </c>
      <c r="C71" t="s">
        <v>1541</v>
      </c>
      <c r="D71" t="s">
        <v>1540</v>
      </c>
      <c r="G71" s="3">
        <f>A71</f>
        <v>73</v>
      </c>
      <c r="J71" t="str">
        <f t="array" ref="J71">IF(VALUE(Q71)&gt;0,"Crafted",IF(OR(EXACT(A71,'LibSets constants'!#REF!)),"Monster",IF(OR(EXACT(A71,'LibSets constants'!#REF!)),"Trial",IF(OR(EXACT(A71,'LibSets constants'!#REF!)),"Arena",IF(OR(EXACT(A71,'LibSets constants'!#REF!)),"Overland","")))))</f>
        <v>Crafted</v>
      </c>
      <c r="L71" t="s">
        <v>101</v>
      </c>
      <c r="M71" t="s">
        <v>101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constants'!$E$2:$L$5000,8,FALSE),"")</f>
        <v>347</v>
      </c>
      <c r="S71" t="str">
        <f>VLOOKUP(N71,'ESO wayshrine node constants'!$A$2:$E$10002,5,FALSE)</f>
        <v>Coldharbour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2584</v>
      </c>
      <c r="W71" t="s">
        <v>4280</v>
      </c>
      <c r="X71" s="3">
        <f>IF(Y71&lt;&gt;"",VLOOKUP(Y71,'ESO zone constants'!$E$3:$L$5000,8,FALSE),"")</f>
        <v>347</v>
      </c>
      <c r="Y71" t="str">
        <f>VLOOKUP(O71,'ESO wayshrine node constants'!$A$2:$E$10002,5,FALSE)</f>
        <v>Coldharbour</v>
      </c>
      <c r="Z71" s="20" t="s">
        <v>2584</v>
      </c>
      <c r="AA71" t="s">
        <v>4280</v>
      </c>
      <c r="AB71" s="3">
        <f>IF(AC71&lt;&gt;"",VLOOKUP(AC71,'ESO zone constants'!$E$3:$L$5000,8,FALSE),"")</f>
        <v>347</v>
      </c>
      <c r="AC71" t="str">
        <f>VLOOKUP(P71,'ESO wayshrine node constants'!$A$2:$E$10002,5,FALSE)</f>
        <v>Coldharbour</v>
      </c>
      <c r="AD71" s="20" t="s">
        <v>2584</v>
      </c>
      <c r="AE71" t="s">
        <v>4280</v>
      </c>
      <c r="AF71" s="3" t="str">
        <f>IF(AG71&lt;&gt;"",VLOOKUP(AG71,'ESO zone constants'!$E$3:$L$5000,8,FALSE),"")</f>
        <v/>
      </c>
      <c r="AH71" s="20" t="s">
        <v>2584</v>
      </c>
      <c r="AI71" t="s">
        <v>4280</v>
      </c>
      <c r="AJ71" s="3" t="str">
        <f>IF(AK71&lt;&gt;"",VLOOKUP(AK71,'ESO zone constants'!$E$3:$L$5000,8,FALSE),"")</f>
        <v/>
      </c>
      <c r="AL71" s="20" t="s">
        <v>2584</v>
      </c>
      <c r="AM71" t="s">
        <v>4280</v>
      </c>
      <c r="AN71" s="3" t="str">
        <f>IF(AO71&lt;&gt;"",VLOOKUP(AO71,'ESO zone constants'!$E$3:$L$5000,8,FALSE),"")</f>
        <v/>
      </c>
      <c r="AP71" s="20" t="s">
        <v>2584</v>
      </c>
      <c r="AQ71" t="s">
        <v>4280</v>
      </c>
      <c r="AR71" s="27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[73] = {wayshrines={135,135,135,}, traitsNeeded=8, dlcId=0</v>
      </c>
      <c r="AS71" s="27" t="str">
        <f>IF(A71&lt;&gt;"",IF(R71&lt;&gt;"",CONCATENATE(", zoneIds={",R71),"")&amp;IF(X71&lt;&gt;"",CONCATENATE(",",X71),"")&amp;IF(AB71&lt;&gt;"",CONCATENATE(",",AB71),"")&amp;IF(AF71&lt;&gt;"",CONCATENATE(",",AF71),"")&amp;IF(AJ71&lt;&gt;"",CONCATENATE(",",AJ71),"")&amp;IF(AN71&lt;&gt;"",CONCATENATE(",",AN71),"")&amp;IF(R71&lt;&gt;"",CONCATENATE("}",""),"")&amp;IF(OR(L71="true",L71="false",L71&lt;&gt;""), CONCATENATE(", veteran=", L71), ""),"")</f>
        <v>, zoneIds={347,347,347}, veteran=false</v>
      </c>
      <c r="AT71" s="27" t="str">
        <f>IF(A71&lt;&gt;"",IF(J71="Trial",", isTrial=true",IF(J71="Arena",", isArena=true", IF(J71="Monster",", isMonster=true",IF(J71="Crafted",", isCrafted=true",IF(J71="Cyrodiil",", isCyrodiil=true",IF(J71="Dungeon",", isDungeon=true",IF(J71="PVP: Battleground",", isBattleground=true",IF(J71="PVP: Cyrodiil",", isCyrodiil=true",IF(J71="PVP: Imperial City",", isImperialCity=true",IF(J71="Special",", isSpecial=true",IF(J71="Daily random dungeon &amp; PVP: Imperial City",", isDailyRandomDungeonAndImperialCityReward=true",IF(J71="Overland",", isOverland=true","")))))))))))) &amp; IF(M71="true", CONCATENATE(", multiTrialSet=true"), ""),"") &amp; "},"</f>
        <v>, isCrafted=true},</v>
      </c>
      <c r="AU71" s="27" t="str">
        <f>IF(C71&lt;&gt;"",CONCATENATE(" --",C71," / ",B71,"   [",IF(S71&lt;&gt;"",S71,""),IF(Y71&lt;&gt;"",", "&amp;Y71,""),IF(AC71&lt;&gt;"",", "&amp;AC71,""),IF(AG71&lt;&gt;"",", "&amp;AG71,""),IF(AK71&lt;&gt;"",", "&amp;AK71,""),IF(AO71&lt;&gt;"",", "&amp;AO71,""),"]"))</f>
        <v xml:space="preserve"> --Oblivion's Foe / Erinnerung   [Coldharbour, Coldharbour, Coldharbour]</v>
      </c>
      <c r="AV71" s="27" t="str">
        <f>IF(A71&lt;&gt;"",IF(VALUE(Q71)&gt;0,CONCATENATE("[",A71,"] = true,        --",C71, " / ", B71), ""),"")</f>
        <v>[73] = true,        --Oblivion's Foe / Erinnerung</v>
      </c>
    </row>
    <row r="72" spans="1:48" x14ac:dyDescent="0.25">
      <c r="A72" s="5">
        <v>74</v>
      </c>
      <c r="B72" t="s">
        <v>1542</v>
      </c>
      <c r="C72" t="s">
        <v>1544</v>
      </c>
      <c r="D72" t="s">
        <v>1543</v>
      </c>
      <c r="G72" s="3">
        <f>A72</f>
        <v>74</v>
      </c>
      <c r="J72" t="str">
        <f t="array" ref="J72">IF(VALUE(Q72)&gt;0,"Crafted",IF(OR(EXACT(A72,'LibSets constants'!#REF!)),"Monster",IF(OR(EXACT(A72,'LibSets constants'!#REF!)),"Trial",IF(OR(EXACT(A72,'LibSets constants'!#REF!)),"Arena",IF(OR(EXACT(A72,'LibSets constants'!#REF!)),"Overland","")))))</f>
        <v>Crafted</v>
      </c>
      <c r="L72" t="s">
        <v>101</v>
      </c>
      <c r="M72" t="s">
        <v>101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constants'!$E$2:$L$5000,8,FALSE),"")</f>
        <v>347</v>
      </c>
      <c r="S72" t="str">
        <f>VLOOKUP(N72,'ESO wayshrine node constants'!$A$2:$E$10002,5,FALSE)</f>
        <v>Coldharbour</v>
      </c>
      <c r="T72" s="24">
        <f>VLOOKUP(R72,'ESO zone constants'!$L$2:$N$9999,3,FALSE)</f>
        <v>0</v>
      </c>
      <c r="U72" s="3" t="str">
        <f>VLOOKUP(T72,'LibSets constants'!$A$2:$B$16,2,FALSE)</f>
        <v>Included in base game</v>
      </c>
      <c r="V72" s="35" t="s">
        <v>2584</v>
      </c>
      <c r="W72" t="s">
        <v>4280</v>
      </c>
      <c r="X72" s="3">
        <f>IF(Y72&lt;&gt;"",VLOOKUP(Y72,'ESO zone constants'!$E$3:$L$5000,8,FALSE),"")</f>
        <v>347</v>
      </c>
      <c r="Y72" t="str">
        <f>VLOOKUP(O72,'ESO wayshrine node constants'!$A$2:$E$10002,5,FALSE)</f>
        <v>Coldharbour</v>
      </c>
      <c r="Z72" s="35" t="s">
        <v>2584</v>
      </c>
      <c r="AA72" t="s">
        <v>4280</v>
      </c>
      <c r="AB72" s="3">
        <f>IF(AC72&lt;&gt;"",VLOOKUP(AC72,'ESO zone constants'!$E$3:$L$5000,8,FALSE),"")</f>
        <v>347</v>
      </c>
      <c r="AC72" t="str">
        <f>VLOOKUP(P72,'ESO wayshrine node constants'!$A$2:$E$10002,5,FALSE)</f>
        <v>Coldharbour</v>
      </c>
      <c r="AD72" s="35" t="s">
        <v>2584</v>
      </c>
      <c r="AE72" t="s">
        <v>4280</v>
      </c>
      <c r="AF72" s="3" t="str">
        <f>IF(AG72&lt;&gt;"",VLOOKUP(AG72,'ESO zone constants'!$E$3:$L$5000,8,FALSE),"")</f>
        <v/>
      </c>
      <c r="AH72" s="20" t="s">
        <v>2584</v>
      </c>
      <c r="AI72" t="s">
        <v>4280</v>
      </c>
      <c r="AJ72" s="3" t="str">
        <f>IF(AK72&lt;&gt;"",VLOOKUP(AK72,'ESO zone constants'!$E$3:$L$5000,8,FALSE),"")</f>
        <v/>
      </c>
      <c r="AL72" s="20" t="s">
        <v>2584</v>
      </c>
      <c r="AM72" t="s">
        <v>4280</v>
      </c>
      <c r="AN72" s="3" t="str">
        <f>IF(AO72&lt;&gt;"",VLOOKUP(AO72,'ESO zone constants'!$E$3:$L$5000,8,FALSE),"")</f>
        <v/>
      </c>
      <c r="AP72" s="20" t="s">
        <v>2584</v>
      </c>
      <c r="AQ72" t="s">
        <v>4280</v>
      </c>
      <c r="AR72" s="27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[74] = {wayshrines={133,133,133,}, traitsNeeded=8, dlcId=0</v>
      </c>
      <c r="AS72" s="27" t="str">
        <f>IF(A72&lt;&gt;"",IF(R72&lt;&gt;"",CONCATENATE(", zoneIds={",R72),"")&amp;IF(X72&lt;&gt;"",CONCATENATE(",",X72),"")&amp;IF(AB72&lt;&gt;"",CONCATENATE(",",AB72),"")&amp;IF(AF72&lt;&gt;"",CONCATENATE(",",AF72),"")&amp;IF(AJ72&lt;&gt;"",CONCATENATE(",",AJ72),"")&amp;IF(AN72&lt;&gt;"",CONCATENATE(",",AN72),"")&amp;IF(R72&lt;&gt;"",CONCATENATE("}",""),"")&amp;IF(OR(L72="true",L72="false",L72&lt;&gt;""), CONCATENATE(", veteran=", L72), ""),"")</f>
        <v>, zoneIds={347,347,347}, veteran=false</v>
      </c>
      <c r="AT72" s="27" t="str">
        <f>IF(A72&lt;&gt;"",IF(J72="Trial",", isTrial=true",IF(J72="Arena",", isArena=true", IF(J72="Monster",", isMonster=true",IF(J72="Crafted",", isCrafted=true",IF(J72="Cyrodiil",", isCyrodiil=true",IF(J72="Dungeon",", isDungeon=true",IF(J72="PVP: Battleground",", isBattleground=true",IF(J72="PVP: Cyrodiil",", isCyrodiil=true",IF(J72="PVP: Imperial City",", isImperialCity=true",IF(J72="Special",", isSpecial=true",IF(J72="Daily random dungeon &amp; PVP: Imperial City",", isDailyRandomDungeonAndImperialCityReward=true",IF(J72="Overland",", isOverland=true","")))))))))))) &amp; IF(M72="true", CONCATENATE(", multiTrialSet=true"), ""),"") &amp; "},"</f>
        <v>, isCrafted=true},</v>
      </c>
      <c r="AU72" s="27" t="str">
        <f>IF(C72&lt;&gt;"",CONCATENATE(" --",C72," / ",B72,"   [",IF(S72&lt;&gt;"",S72,""),IF(Y72&lt;&gt;"",", "&amp;Y72,""),IF(AC72&lt;&gt;"",", "&amp;AC72,""),IF(AG72&lt;&gt;"",", "&amp;AG72,""),IF(AK72&lt;&gt;"",", "&amp;AK72,""),IF(AO72&lt;&gt;"",", "&amp;AO72,""),"]"))</f>
        <v xml:space="preserve"> --Spectre's Eye / Schemenauge   [Coldharbour, Coldharbour, Coldharbour]</v>
      </c>
      <c r="AV72" s="27" t="str">
        <f>IF(A72&lt;&gt;"",IF(VALUE(Q72)&gt;0,CONCATENATE("[",A72,"] = true,        --",C72, " / ", B72), ""),"")</f>
        <v>[74] = true,        --Spectre's Eye / Schemenauge</v>
      </c>
    </row>
    <row r="73" spans="1:48" x14ac:dyDescent="0.25">
      <c r="A73" s="5">
        <v>75</v>
      </c>
      <c r="B73" t="s">
        <v>1545</v>
      </c>
      <c r="C73" t="s">
        <v>1547</v>
      </c>
      <c r="D73" t="s">
        <v>1546</v>
      </c>
      <c r="G73" s="3">
        <f>A73</f>
        <v>75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constants'!$E$2:$L$5000,8,FALSE),"")</f>
        <v>19</v>
      </c>
      <c r="S73" t="str">
        <f>VLOOKUP(N73,'ESO wayshrine node constants'!$A$2:$E$10002,5,FALSE)</f>
        <v>Stormhaven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2584</v>
      </c>
      <c r="W73" t="s">
        <v>4280</v>
      </c>
      <c r="X73" s="3">
        <f>IF(Y73&lt;&gt;"",VLOOKUP(Y73,'ESO zone constants'!$E$3:$L$5000,8,FALSE),"")</f>
        <v>383</v>
      </c>
      <c r="Y73" t="str">
        <f>VLOOKUP(O73,'ESO wayshrine node constants'!$A$2:$E$10002,5,FALSE)</f>
        <v>Grahtwood</v>
      </c>
      <c r="Z73" s="20" t="s">
        <v>2584</v>
      </c>
      <c r="AA73" t="s">
        <v>4280</v>
      </c>
      <c r="AB73" s="3">
        <f>IF(AC73&lt;&gt;"",VLOOKUP(AC73,'ESO zone constants'!$E$3:$L$5000,8,FALSE),"")</f>
        <v>57</v>
      </c>
      <c r="AC73" t="str">
        <f>VLOOKUP(P73,'ESO wayshrine node constants'!$A$2:$E$10002,5,FALSE)</f>
        <v>Deshaan</v>
      </c>
      <c r="AD73" s="20" t="s">
        <v>2584</v>
      </c>
      <c r="AE73" t="s">
        <v>4280</v>
      </c>
      <c r="AF73" s="3" t="str">
        <f>IF(AG73&lt;&gt;"",VLOOKUP(AG73,'ESO zone constants'!$E$3:$L$5000,8,FALSE),"")</f>
        <v/>
      </c>
      <c r="AH73" s="20" t="s">
        <v>2584</v>
      </c>
      <c r="AI73" t="s">
        <v>4280</v>
      </c>
      <c r="AJ73" s="3" t="str">
        <f>IF(AK73&lt;&gt;"",VLOOKUP(AK73,'ESO zone constants'!$E$3:$L$5000,8,FALSE),"")</f>
        <v/>
      </c>
      <c r="AL73" s="20" t="s">
        <v>2584</v>
      </c>
      <c r="AM73" t="s">
        <v>4280</v>
      </c>
      <c r="AN73" s="3" t="str">
        <f>IF(AO73&lt;&gt;"",VLOOKUP(AO73,'ESO zone constants'!$E$3:$L$5000,8,FALSE),"")</f>
        <v/>
      </c>
      <c r="AP73" s="20" t="s">
        <v>2584</v>
      </c>
      <c r="AQ73" t="s">
        <v>4280</v>
      </c>
      <c r="AR73" s="27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[75] = {wayshrines={19,165,24,}, traitsNeeded=3, dlcId=0</v>
      </c>
      <c r="AS73" s="27" t="str">
        <f>IF(A73&lt;&gt;"",IF(R73&lt;&gt;"",CONCATENATE(", zoneIds={",R73),"")&amp;IF(X73&lt;&gt;"",CONCATENATE(",",X73),"")&amp;IF(AB73&lt;&gt;"",CONCATENATE(",",AB73),"")&amp;IF(AF73&lt;&gt;"",CONCATENATE(",",AF73),"")&amp;IF(AJ73&lt;&gt;"",CONCATENATE(",",AJ73),"")&amp;IF(AN73&lt;&gt;"",CONCATENATE(",",AN73),"")&amp;IF(R73&lt;&gt;"",CONCATENATE("}",""),"")&amp;IF(OR(L73="true",L73="false",L73&lt;&gt;""), CONCATENATE(", veteran=", L73), ""),"")</f>
        <v>, zoneIds={19,383,57}, veteran=false</v>
      </c>
      <c r="AT73" s="27" t="str">
        <f>IF(A73&lt;&gt;"",IF(J73="Trial",", isTrial=true",IF(J73="Arena",", isArena=true", IF(J73="Monster",", isMonster=true",IF(J73="Crafted",", isCrafted=true",IF(J73="Cyrodiil",", isCyrodiil=true",IF(J73="Dungeon",", isDungeon=true",IF(J73="PVP: Battleground",", isBattleground=true",IF(J73="PVP: Cyrodiil",", isCyrodiil=true",IF(J73="PVP: Imperial City",", isImperialCity=true",IF(J73="Special",", isSpecial=true",IF(J73="Daily random dungeon &amp; PVP: Imperial City",", isDailyRandomDungeonAndImperialCityReward=true",IF(J73="Overland",", isOverland=true","")))))))))))) &amp; IF(M73="true", CONCATENATE(", multiTrialSet=true"), ""),"") &amp; "},"</f>
        <v>, isCrafted=true},</v>
      </c>
      <c r="AU73" s="27" t="str">
        <f>IF(C73&lt;&gt;"",CONCATENATE(" --",C73," / ",B73,"   [",IF(S73&lt;&gt;"",S73,""),IF(Y73&lt;&gt;"",", "&amp;Y73,""),IF(AC73&lt;&gt;"",", "&amp;AC73,""),IF(AG73&lt;&gt;"",", "&amp;AG73,""),IF(AK73&lt;&gt;"",", "&amp;AK73,""),IF(AO73&lt;&gt;"",", "&amp;AO73,""),"]"))</f>
        <v xml:space="preserve"> --Torug's Pact / Torugs Pakt   [Stormhaven, Grahtwood, Deshaan]</v>
      </c>
      <c r="AV73" s="27" t="str">
        <f>IF(A73&lt;&gt;"",IF(VALUE(Q73)&gt;0,CONCATENATE("[",A73,"] = true,        --",C73, " / ", B73), ""),"")</f>
        <v>[75] = true,        --Torug's Pact / Torugs Pakt</v>
      </c>
    </row>
    <row r="74" spans="1:48" x14ac:dyDescent="0.25">
      <c r="A74" s="5">
        <v>78</v>
      </c>
      <c r="B74" t="s">
        <v>1554</v>
      </c>
      <c r="C74" t="s">
        <v>1556</v>
      </c>
      <c r="D74" t="s">
        <v>1555</v>
      </c>
      <c r="G74" s="3">
        <f>A74</f>
        <v>78</v>
      </c>
      <c r="J74" t="str">
        <f t="array" ref="J74">IF(VALUE(Q74)&gt;0,"Crafted",IF(OR(EXACT(A74,'LibSets constants'!#REF!)),"Monster",IF(OR(EXACT(A74,'LibSets constants'!#REF!)),"Trial",IF(OR(EXACT(A74,'LibSets constants'!#REF!)),"Arena",IF(OR(EXACT(A74,'LibSets constants'!#REF!)),"Overland","")))))</f>
        <v>Crafted</v>
      </c>
      <c r="L74" t="s">
        <v>101</v>
      </c>
      <c r="M74" t="s">
        <v>101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constants'!$E$2:$L$5000,8,FALSE),"")</f>
        <v>20</v>
      </c>
      <c r="S74" t="str">
        <f>VLOOKUP(N74,'ESO wayshrine node constants'!$A$2:$E$10002,5,FALSE)</f>
        <v>Rivenspire</v>
      </c>
      <c r="T74" s="24">
        <f>VLOOKUP(R74,'ESO zone constants'!$L$2:$N$9999,3,FALSE)</f>
        <v>0</v>
      </c>
      <c r="U74" s="3" t="str">
        <f>VLOOKUP(T74,'LibSets constants'!$A$2:$B$16,2,FALSE)</f>
        <v>Included in base game</v>
      </c>
      <c r="V74" s="20" t="s">
        <v>2584</v>
      </c>
      <c r="W74" t="s">
        <v>4280</v>
      </c>
      <c r="X74" s="3">
        <f>IF(Y74&lt;&gt;"",VLOOKUP(Y74,'ESO zone constants'!$E$3:$L$5000,8,FALSE),"")</f>
        <v>108</v>
      </c>
      <c r="Y74" t="str">
        <f>VLOOKUP(O74,'ESO wayshrine node constants'!$A$2:$E$10002,5,FALSE)</f>
        <v>Greenshade</v>
      </c>
      <c r="Z74" s="20" t="s">
        <v>2584</v>
      </c>
      <c r="AA74" t="s">
        <v>4280</v>
      </c>
      <c r="AB74" s="3">
        <f>IF(AC74&lt;&gt;"",VLOOKUP(AC74,'ESO zone constants'!$E$3:$L$5000,8,FALSE),"")</f>
        <v>117</v>
      </c>
      <c r="AC74" t="str">
        <f>VLOOKUP(P74,'ESO wayshrine node constants'!$A$2:$E$10002,5,FALSE)</f>
        <v>Shadowfen</v>
      </c>
      <c r="AD74" s="20" t="s">
        <v>2584</v>
      </c>
      <c r="AE74" t="s">
        <v>4280</v>
      </c>
      <c r="AF74" s="3" t="str">
        <f>IF(AG74&lt;&gt;"",VLOOKUP(AG74,'ESO zone constants'!$E$3:$L$5000,8,FALSE),"")</f>
        <v/>
      </c>
      <c r="AH74" s="20" t="s">
        <v>2584</v>
      </c>
      <c r="AI74" t="s">
        <v>4280</v>
      </c>
      <c r="AJ74" s="3" t="str">
        <f>IF(AK74&lt;&gt;"",VLOOKUP(AK74,'ESO zone constants'!$E$3:$L$5000,8,FALSE),"")</f>
        <v/>
      </c>
      <c r="AL74" s="20" t="s">
        <v>2584</v>
      </c>
      <c r="AM74" t="s">
        <v>4280</v>
      </c>
      <c r="AN74" s="3" t="str">
        <f>IF(AO74&lt;&gt;"",VLOOKUP(AO74,'ESO zone constants'!$E$3:$L$5000,8,FALSE),"")</f>
        <v/>
      </c>
      <c r="AP74" s="20" t="s">
        <v>2584</v>
      </c>
      <c r="AQ74" t="s">
        <v>4280</v>
      </c>
      <c r="AR74" s="27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[78] = {wayshrines={9,154,51,}, traitsNeeded=4, dlcId=0</v>
      </c>
      <c r="AS74" s="27" t="str">
        <f>IF(A74&lt;&gt;"",IF(R74&lt;&gt;"",CONCATENATE(", zoneIds={",R74),"")&amp;IF(X74&lt;&gt;"",CONCATENATE(",",X74),"")&amp;IF(AB74&lt;&gt;"",CONCATENATE(",",AB74),"")&amp;IF(AF74&lt;&gt;"",CONCATENATE(",",AF74),"")&amp;IF(AJ74&lt;&gt;"",CONCATENATE(",",AJ74),"")&amp;IF(AN74&lt;&gt;"",CONCATENATE(",",AN74),"")&amp;IF(R74&lt;&gt;"",CONCATENATE("}",""),"")&amp;IF(OR(L74="true",L74="false",L74&lt;&gt;""), CONCATENATE(", veteran=", L74), ""),"")</f>
        <v>, zoneIds={20,108,117}, veteran=false</v>
      </c>
      <c r="AT74" s="27" t="str">
        <f>IF(A74&lt;&gt;"",IF(J74="Trial",", isTrial=true",IF(J74="Arena",", isArena=true", IF(J74="Monster",", isMonster=true",IF(J74="Crafted",", isCrafted=true",IF(J74="Cyrodiil",", isCyrodiil=true",IF(J74="Dungeon",", isDungeon=true",IF(J74="PVP: Battleground",", isBattleground=true",IF(J74="PVP: Cyrodiil",", isCyrodiil=true",IF(J74="PVP: Imperial City",", isImperialCity=true",IF(J74="Special",", isSpecial=true",IF(J74="Daily random dungeon &amp; PVP: Imperial City",", isDailyRandomDungeonAndImperialCityReward=true",IF(J74="Overland",", isOverland=true","")))))))))))) &amp; IF(M74="true", CONCATENATE(", multiTrialSet=true"), ""),"") &amp; "},"</f>
        <v>, isCrafted=true},</v>
      </c>
      <c r="AU74" s="27" t="str">
        <f>IF(C74&lt;&gt;"",CONCATENATE(" --",C74," / ",B74,"   [",IF(S74&lt;&gt;"",S74,""),IF(Y74&lt;&gt;"",", "&amp;Y74,""),IF(AC74&lt;&gt;"",", "&amp;AC74,""),IF(AG74&lt;&gt;"",", "&amp;AG74,""),IF(AK74&lt;&gt;"",", "&amp;AK74,""),IF(AO74&lt;&gt;"",", "&amp;AO74,""),"]"))</f>
        <v xml:space="preserve"> --Hist Bark / Histrinde   [Rivenspire, Greenshade, Shadowfen]</v>
      </c>
      <c r="AV74" s="27" t="str">
        <f>IF(A74&lt;&gt;"",IF(VALUE(Q74)&gt;0,CONCATENATE("[",A74,"] = true,        --",C74, " / ", B74), ""),"")</f>
        <v>[78] = true,        --Hist Bark / Histrinde</v>
      </c>
    </row>
    <row r="75" spans="1:48" x14ac:dyDescent="0.25">
      <c r="A75" s="5">
        <v>79</v>
      </c>
      <c r="B75" t="s">
        <v>1557</v>
      </c>
      <c r="C75" t="s">
        <v>1559</v>
      </c>
      <c r="D75" t="s">
        <v>1558</v>
      </c>
      <c r="G75" s="3">
        <f>A75</f>
        <v>79</v>
      </c>
      <c r="J75" t="str">
        <f t="array" ref="J75">IF(VALUE(Q75)&gt;0,"Crafted",IF(OR(EXACT(A75,'LibSets constants'!#REF!)),"Monster",IF(OR(EXACT(A75,'LibSets constants'!#REF!)),"Trial",IF(OR(EXACT(A75,'LibSets constants'!#REF!)),"Arena",IF(OR(EXACT(A75,'LibSets constants'!#REF!)),"Overland","")))))</f>
        <v>Crafted</v>
      </c>
      <c r="L75" t="s">
        <v>101</v>
      </c>
      <c r="M75" t="s">
        <v>101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constants'!$E$2:$L$5000,8,FALSE),"")</f>
        <v>92</v>
      </c>
      <c r="S75" t="str">
        <f>VLOOKUP(N75,'ESO wayshrine node constants'!$A$2:$E$10002,5,FALSE)</f>
        <v>Bangkorai</v>
      </c>
      <c r="T75" s="24">
        <f>VLOOKUP(R75,'ESO zone constants'!$L$2:$N$9999,3,FALSE)</f>
        <v>0</v>
      </c>
      <c r="U75" s="3" t="str">
        <f>VLOOKUP(T75,'LibSets constants'!$A$2:$B$16,2,FALSE)</f>
        <v>Included in base game</v>
      </c>
      <c r="V75" s="20" t="s">
        <v>2584</v>
      </c>
      <c r="W75" t="s">
        <v>4280</v>
      </c>
      <c r="X75" s="3">
        <f>IF(Y75&lt;&gt;"",VLOOKUP(Y75,'ESO zone constants'!$E$3:$L$5000,8,FALSE),"")</f>
        <v>382</v>
      </c>
      <c r="Y75" t="str">
        <f>VLOOKUP(O75,'ESO wayshrine node constants'!$A$2:$E$10002,5,FALSE)</f>
        <v>Reaper's March</v>
      </c>
      <c r="Z75" s="20" t="s">
        <v>2584</v>
      </c>
      <c r="AA75" t="s">
        <v>4280</v>
      </c>
      <c r="AB75" s="3">
        <f>IF(AC75&lt;&gt;"",VLOOKUP(AC75,'ESO zone constants'!$E$3:$L$5000,8,FALSE),"")</f>
        <v>103</v>
      </c>
      <c r="AC75" t="str">
        <f>VLOOKUP(P75,'ESO wayshrine node constants'!$A$2:$E$10002,5,FALSE)</f>
        <v>The Rift</v>
      </c>
      <c r="AD75" s="20" t="s">
        <v>2584</v>
      </c>
      <c r="AE75" t="s">
        <v>4280</v>
      </c>
      <c r="AF75" s="3" t="str">
        <f>IF(AG75&lt;&gt;"",VLOOKUP(AG75,'ESO zone constants'!$E$3:$L$5000,8,FALSE),"")</f>
        <v/>
      </c>
      <c r="AH75" s="20" t="s">
        <v>2584</v>
      </c>
      <c r="AI75" t="s">
        <v>4280</v>
      </c>
      <c r="AJ75" s="3" t="str">
        <f>IF(AK75&lt;&gt;"",VLOOKUP(AK75,'ESO zone constants'!$E$3:$L$5000,8,FALSE),"")</f>
        <v/>
      </c>
      <c r="AL75" s="20" t="s">
        <v>2584</v>
      </c>
      <c r="AM75" t="s">
        <v>4280</v>
      </c>
      <c r="AN75" s="3" t="str">
        <f>IF(AO75&lt;&gt;"",VLOOKUP(AO75,'ESO zone constants'!$E$3:$L$5000,8,FALSE),"")</f>
        <v/>
      </c>
      <c r="AP75" s="20" t="s">
        <v>2584</v>
      </c>
      <c r="AQ75" t="s">
        <v>4280</v>
      </c>
      <c r="AR75" s="27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[79] = {wayshrines={35,144,111,}, traitsNeeded=6, dlcId=0</v>
      </c>
      <c r="AS75" s="27" t="str">
        <f>IF(A75&lt;&gt;"",IF(R75&lt;&gt;"",CONCATENATE(", zoneIds={",R75),"")&amp;IF(X75&lt;&gt;"",CONCATENATE(",",X75),"")&amp;IF(AB75&lt;&gt;"",CONCATENATE(",",AB75),"")&amp;IF(AF75&lt;&gt;"",CONCATENATE(",",AF75),"")&amp;IF(AJ75&lt;&gt;"",CONCATENATE(",",AJ75),"")&amp;IF(AN75&lt;&gt;"",CONCATENATE(",",AN75),"")&amp;IF(R75&lt;&gt;"",CONCATENATE("}",""),"")&amp;IF(OR(L75="true",L75="false",L75&lt;&gt;""), CONCATENATE(", veteran=", L75), ""),"")</f>
        <v>, zoneIds={92,382,103}, veteran=false</v>
      </c>
      <c r="AT75" s="27" t="str">
        <f>IF(A75&lt;&gt;"",IF(J75="Trial",", isTrial=true",IF(J75="Arena",", isArena=true", IF(J75="Monster",", isMonster=true",IF(J75="Crafted",", isCrafted=true",IF(J75="Cyrodiil",", isCyrodiil=true",IF(J75="Dungeon",", isDungeon=true",IF(J75="PVP: Battleground",", isBattleground=true",IF(J75="PVP: Cyrodiil",", isCyrodiil=true",IF(J75="PVP: Imperial City",", isImperialCity=true",IF(J75="Special",", isSpecial=true",IF(J75="Daily random dungeon &amp; PVP: Imperial City",", isDailyRandomDungeonAndImperialCityReward=true",IF(J75="Overland",", isOverland=true","")))))))))))) &amp; IF(M75="true", CONCATENATE(", multiTrialSet=true"), ""),"") &amp; "},"</f>
        <v>, isCrafted=true},</v>
      </c>
      <c r="AU75" s="27" t="str">
        <f>IF(C75&lt;&gt;"",CONCATENATE(" --",C75," / ",B75,"   [",IF(S75&lt;&gt;"",S75,""),IF(Y75&lt;&gt;"",", "&amp;Y75,""),IF(AC75&lt;&gt;"",", "&amp;AC75,""),IF(AG75&lt;&gt;"",", "&amp;AG75,""),IF(AK75&lt;&gt;"",", "&amp;AK75,""),IF(AO75&lt;&gt;"",", "&amp;AO75,""),"]"))</f>
        <v xml:space="preserve"> --Willow's Path / Weidenpfad   [Bangkorai, Reaper's March, The Rift]</v>
      </c>
      <c r="AV75" s="27" t="str">
        <f>IF(A75&lt;&gt;"",IF(VALUE(Q75)&gt;0,CONCATENATE("[",A75,"] = true,        --",C75, " / ", B75), ""),"")</f>
        <v>[79] = true,        --Willow's Path / Weidenpfad</v>
      </c>
    </row>
    <row r="76" spans="1:48" x14ac:dyDescent="0.25">
      <c r="A76" s="5">
        <v>80</v>
      </c>
      <c r="B76" t="s">
        <v>1560</v>
      </c>
      <c r="C76" t="s">
        <v>1562</v>
      </c>
      <c r="D76" t="s">
        <v>1561</v>
      </c>
      <c r="G76" s="3">
        <f>A76</f>
        <v>80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constants'!$E$2:$L$5000,8,FALSE),"")</f>
        <v>92</v>
      </c>
      <c r="S76" t="str">
        <f>VLOOKUP(N76,'ESO wayshrine node constants'!$A$2:$E$10002,5,FALSE)</f>
        <v>Bangkorai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2584</v>
      </c>
      <c r="W76" t="s">
        <v>4280</v>
      </c>
      <c r="X76" s="3">
        <f>IF(Y76&lt;&gt;"",VLOOKUP(Y76,'ESO zone constants'!$E$3:$L$5000,8,FALSE),"")</f>
        <v>382</v>
      </c>
      <c r="Y76" t="str">
        <f>VLOOKUP(O76,'ESO wayshrine node constants'!$A$2:$E$10002,5,FALSE)</f>
        <v>Reaper's March</v>
      </c>
      <c r="Z76" s="20" t="s">
        <v>2584</v>
      </c>
      <c r="AA76" t="s">
        <v>4280</v>
      </c>
      <c r="AB76" s="3">
        <f>IF(AC76&lt;&gt;"",VLOOKUP(AC76,'ESO zone constants'!$E$3:$L$5000,8,FALSE),"")</f>
        <v>103</v>
      </c>
      <c r="AC76" t="str">
        <f>VLOOKUP(P76,'ESO wayshrine node constants'!$A$2:$E$10002,5,FALSE)</f>
        <v>The Rift</v>
      </c>
      <c r="AD76" s="20" t="s">
        <v>2584</v>
      </c>
      <c r="AE76" t="s">
        <v>4280</v>
      </c>
      <c r="AF76" s="3" t="str">
        <f>IF(AG76&lt;&gt;"",VLOOKUP(AG76,'ESO zone constants'!$E$3:$L$5000,8,FALSE),"")</f>
        <v/>
      </c>
      <c r="AH76" s="20" t="s">
        <v>2584</v>
      </c>
      <c r="AI76" t="s">
        <v>4280</v>
      </c>
      <c r="AJ76" s="3" t="str">
        <f>IF(AK76&lt;&gt;"",VLOOKUP(AK76,'ESO zone constants'!$E$3:$L$5000,8,FALSE),"")</f>
        <v/>
      </c>
      <c r="AL76" s="20" t="s">
        <v>2584</v>
      </c>
      <c r="AM76" t="s">
        <v>4280</v>
      </c>
      <c r="AN76" s="3" t="str">
        <f>IF(AO76&lt;&gt;"",VLOOKUP(AO76,'ESO zone constants'!$E$3:$L$5000,8,FALSE),"")</f>
        <v/>
      </c>
      <c r="AP76" s="20" t="s">
        <v>2584</v>
      </c>
      <c r="AQ76" t="s">
        <v>4280</v>
      </c>
      <c r="AR76" s="27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[80] = {wayshrines={39,161,113,}, traitsNeeded=6, dlcId=0</v>
      </c>
      <c r="AS76" s="27" t="str">
        <f>IF(A76&lt;&gt;"",IF(R76&lt;&gt;"",CONCATENATE(", zoneIds={",R76),"")&amp;IF(X76&lt;&gt;"",CONCATENATE(",",X76),"")&amp;IF(AB76&lt;&gt;"",CONCATENATE(",",AB76),"")&amp;IF(AF76&lt;&gt;"",CONCATENATE(",",AF76),"")&amp;IF(AJ76&lt;&gt;"",CONCATENATE(",",AJ76),"")&amp;IF(AN76&lt;&gt;"",CONCATENATE(",",AN76),"")&amp;IF(R76&lt;&gt;"",CONCATENATE("}",""),"")&amp;IF(OR(L76="true",L76="false",L76&lt;&gt;""), CONCATENATE(", veteran=", L76), ""),"")</f>
        <v>, zoneIds={92,382,103}, veteran=false</v>
      </c>
      <c r="AT76" s="27" t="str">
        <f>IF(A76&lt;&gt;"",IF(J76="Trial",", isTrial=true",IF(J76="Arena",", isArena=true", IF(J76="Monster",", isMonster=true",IF(J76="Crafted",", isCrafted=true",IF(J76="Cyrodiil",", isCyrodiil=true",IF(J76="Dungeon",", isDungeon=true",IF(J76="PVP: Battleground",", isBattleground=true",IF(J76="PVP: Cyrodiil",", isCyrodiil=true",IF(J76="PVP: Imperial City",", isImperialCity=true",IF(J76="Special",", isSpecial=true",IF(J76="Daily random dungeon &amp; PVP: Imperial City",", isDailyRandomDungeonAndImperialCityReward=true",IF(J76="Overland",", isOverland=true","")))))))))))) &amp; IF(M76="true", CONCATENATE(", multiTrialSet=true"), ""),"") &amp; "},"</f>
        <v>, isCrafted=true},</v>
      </c>
      <c r="AU76" s="27" t="str">
        <f>IF(C76&lt;&gt;"",CONCATENATE(" --",C76," / ",B76,"   [",IF(S76&lt;&gt;"",S76,""),IF(Y76&lt;&gt;"",", "&amp;Y76,""),IF(AC76&lt;&gt;"",", "&amp;AC76,""),IF(AG76&lt;&gt;"",", "&amp;AG76,""),IF(AK76&lt;&gt;"",", "&amp;AK76,""),IF(AO76&lt;&gt;"",", "&amp;AO76,""),"]"))</f>
        <v xml:space="preserve"> --Hunding's Rage / Hundings Zorn   [Bangkorai, Reaper's March, The Rift]</v>
      </c>
      <c r="AV76" s="27" t="str">
        <f>IF(A76&lt;&gt;"",IF(VALUE(Q76)&gt;0,CONCATENATE("[",A76,"] = true,        --",C76, " / ", B76), ""),"")</f>
        <v>[80] = true,        --Hunding's Rage / Hundings Zorn</v>
      </c>
    </row>
    <row r="77" spans="1:48" x14ac:dyDescent="0.25">
      <c r="A77" s="5">
        <v>81</v>
      </c>
      <c r="B77" t="s">
        <v>1563</v>
      </c>
      <c r="C77" t="s">
        <v>1565</v>
      </c>
      <c r="D77" t="s">
        <v>1564</v>
      </c>
      <c r="G77" s="3">
        <f>A77</f>
        <v>81</v>
      </c>
      <c r="J77" t="str">
        <f t="array" ref="J77">IF(VALUE(Q77)&gt;0,"Crafted",IF(OR(EXACT(A77,'LibSets constants'!#REF!)),"Monster",IF(OR(EXACT(A77,'LibSets constants'!#REF!)),"Trial",IF(OR(EXACT(A77,'LibSets constants'!#REF!)),"Arena",IF(OR(EXACT(A77,'LibSets constants'!#REF!)),"Overland","")))))</f>
        <v>Crafted</v>
      </c>
      <c r="L77" t="s">
        <v>101</v>
      </c>
      <c r="M77" t="s">
        <v>101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constants'!$E$2:$L$5000,8,FALSE),"")</f>
        <v>104</v>
      </c>
      <c r="S77" t="str">
        <f>VLOOKUP(N77,'ESO wayshrine node constants'!$A$2:$E$10002,5,FALSE)</f>
        <v>Alik'r Desert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V77" s="35" t="s">
        <v>2584</v>
      </c>
      <c r="W77" t="s">
        <v>4280</v>
      </c>
      <c r="X77" s="3">
        <f>IF(Y77&lt;&gt;"",VLOOKUP(Y77,'ESO zone constants'!$E$3:$L$5000,8,FALSE),"")</f>
        <v>58</v>
      </c>
      <c r="Y77" t="str">
        <f>VLOOKUP(O77,'ESO wayshrine node constants'!$A$2:$E$10002,5,FALSE)</f>
        <v>Malabal Tor</v>
      </c>
      <c r="Z77" s="35" t="s">
        <v>2584</v>
      </c>
      <c r="AA77" t="s">
        <v>4280</v>
      </c>
      <c r="AB77" s="3">
        <f>IF(AC77&lt;&gt;"",VLOOKUP(AC77,'ESO zone constants'!$E$3:$L$5000,8,FALSE),"")</f>
        <v>101</v>
      </c>
      <c r="AC77" t="str">
        <f>VLOOKUP(P77,'ESO wayshrine node constants'!$A$2:$E$10002,5,FALSE)</f>
        <v>Eastmarch</v>
      </c>
      <c r="AD77" s="35" t="s">
        <v>2584</v>
      </c>
      <c r="AE77" t="s">
        <v>4280</v>
      </c>
      <c r="AF77" s="3" t="str">
        <f>IF(AG77&lt;&gt;"",VLOOKUP(AG77,'ESO zone constants'!$E$3:$L$5000,8,FALSE),"")</f>
        <v/>
      </c>
      <c r="AH77" s="20" t="s">
        <v>2584</v>
      </c>
      <c r="AI77" t="s">
        <v>4280</v>
      </c>
      <c r="AJ77" s="3" t="str">
        <f>IF(AK77&lt;&gt;"",VLOOKUP(AK77,'ESO zone constants'!$E$3:$L$5000,8,FALSE),"")</f>
        <v/>
      </c>
      <c r="AL77" s="20" t="s">
        <v>2584</v>
      </c>
      <c r="AM77" t="s">
        <v>4280</v>
      </c>
      <c r="AN77" s="3" t="str">
        <f>IF(AO77&lt;&gt;"",VLOOKUP(AO77,'ESO zone constants'!$E$3:$L$5000,8,FALSE),"")</f>
        <v/>
      </c>
      <c r="AP77" s="20" t="s">
        <v>2584</v>
      </c>
      <c r="AQ77" t="s">
        <v>4280</v>
      </c>
      <c r="AR77" s="27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[81] = {wayshrines={137,103,89,}, traitsNeeded=5, dlcId=0</v>
      </c>
      <c r="AS77" s="27" t="str">
        <f>IF(A77&lt;&gt;"",IF(R77&lt;&gt;"",CONCATENATE(", zoneIds={",R77),"")&amp;IF(X77&lt;&gt;"",CONCATENATE(",",X77),"")&amp;IF(AB77&lt;&gt;"",CONCATENATE(",",AB77),"")&amp;IF(AF77&lt;&gt;"",CONCATENATE(",",AF77),"")&amp;IF(AJ77&lt;&gt;"",CONCATENATE(",",AJ77),"")&amp;IF(AN77&lt;&gt;"",CONCATENATE(",",AN77),"")&amp;IF(R77&lt;&gt;"",CONCATENATE("}",""),"")&amp;IF(OR(L77="true",L77="false",L77&lt;&gt;""), CONCATENATE(", veteran=", L77), ""),"")</f>
        <v>, zoneIds={104,58,101}, veteran=false</v>
      </c>
      <c r="AT77" s="27" t="str">
        <f>IF(A77&lt;&gt;"",IF(J77="Trial",", isTrial=true",IF(J77="Arena",", isArena=true", IF(J77="Monster",", isMonster=true",IF(J77="Crafted",", isCrafted=true",IF(J77="Cyrodiil",", isCyrodiil=true",IF(J77="Dungeon",", isDungeon=true",IF(J77="PVP: Battleground",", isBattleground=true",IF(J77="PVP: Cyrodiil",", isCyrodiil=true",IF(J77="PVP: Imperial City",", isImperialCity=true",IF(J77="Special",", isSpecial=true",IF(J77="Daily random dungeon &amp; PVP: Imperial City",", isDailyRandomDungeonAndImperialCityReward=true",IF(J77="Overland",", isOverland=true","")))))))))))) &amp; IF(M77="true", CONCATENATE(", multiTrialSet=true"), ""),"") &amp; "},"</f>
        <v>, isCrafted=true},</v>
      </c>
      <c r="AU77" s="27" t="str">
        <f>IF(C77&lt;&gt;"",CONCATENATE(" --",C77," / ",B77,"   [",IF(S77&lt;&gt;"",S77,""),IF(Y77&lt;&gt;"",", "&amp;Y77,""),IF(AC77&lt;&gt;"",", "&amp;AC77,""),IF(AG77&lt;&gt;"",", "&amp;AG77,""),IF(AK77&lt;&gt;"",", "&amp;AK77,""),IF(AO77&lt;&gt;"",", "&amp;AO77,""),"]"))</f>
        <v xml:space="preserve"> --Song of Lamae / Lied der Lamien   [Alik'r Desert, Malabal Tor, Eastmarch]</v>
      </c>
      <c r="AV77" s="27" t="str">
        <f>IF(A77&lt;&gt;"",IF(VALUE(Q77)&gt;0,CONCATENATE("[",A77,"] = true,        --",C77, " / ", B77), ""),"")</f>
        <v>[81] = true,        --Song of Lamae / Lied der Lamien</v>
      </c>
    </row>
    <row r="78" spans="1:48" x14ac:dyDescent="0.25">
      <c r="A78" s="5">
        <v>82</v>
      </c>
      <c r="B78" t="s">
        <v>1566</v>
      </c>
      <c r="C78" t="s">
        <v>1568</v>
      </c>
      <c r="D78" t="s">
        <v>1567</v>
      </c>
      <c r="G78" s="3">
        <f>A78</f>
        <v>82</v>
      </c>
      <c r="J78" t="str">
        <f t="array" ref="J78">IF(VALUE(Q78)&gt;0,"Crafted",IF(OR(EXACT(A78,'LibSets constants'!#REF!)),"Monster",IF(OR(EXACT(A78,'LibSets constants'!#REF!)),"Trial",IF(OR(EXACT(A78,'LibSets constants'!#REF!)),"Arena",IF(OR(EXACT(A78,'LibSets constants'!#REF!)),"Overland","")))))</f>
        <v>Crafted</v>
      </c>
      <c r="L78" t="s">
        <v>101</v>
      </c>
      <c r="M78" t="s">
        <v>101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constants'!$E$2:$L$5000,8,FALSE),"")</f>
        <v>104</v>
      </c>
      <c r="S78" t="str">
        <f>VLOOKUP(N78,'ESO wayshrine node constants'!$A$2:$E$10002,5,FALSE)</f>
        <v>Alik'r Desert</v>
      </c>
      <c r="T78" s="24">
        <f>VLOOKUP(R78,'ESO zone constants'!$L$2:$N$9999,3,FALSE)</f>
        <v>0</v>
      </c>
      <c r="U78" s="3" t="str">
        <f>VLOOKUP(T78,'LibSets constants'!$A$2:$B$16,2,FALSE)</f>
        <v>Included in base game</v>
      </c>
      <c r="V78" s="20" t="s">
        <v>2584</v>
      </c>
      <c r="W78" t="s">
        <v>4280</v>
      </c>
      <c r="X78" s="3">
        <f>IF(Y78&lt;&gt;"",VLOOKUP(Y78,'ESO zone constants'!$E$3:$L$5000,8,FALSE),"")</f>
        <v>58</v>
      </c>
      <c r="Y78" t="str">
        <f>VLOOKUP(O78,'ESO wayshrine node constants'!$A$2:$E$10002,5,FALSE)</f>
        <v>Malabal Tor</v>
      </c>
      <c r="Z78" s="20" t="s">
        <v>2584</v>
      </c>
      <c r="AA78" t="s">
        <v>4280</v>
      </c>
      <c r="AB78" s="3">
        <f>IF(AC78&lt;&gt;"",VLOOKUP(AC78,'ESO zone constants'!$E$3:$L$5000,8,FALSE),"")</f>
        <v>101</v>
      </c>
      <c r="AC78" t="str">
        <f>VLOOKUP(P78,'ESO wayshrine node constants'!$A$2:$E$10002,5,FALSE)</f>
        <v>Eastmarch</v>
      </c>
      <c r="AD78" s="20" t="s">
        <v>2584</v>
      </c>
      <c r="AE78" t="s">
        <v>4280</v>
      </c>
      <c r="AF78" s="3" t="str">
        <f>IF(AG78&lt;&gt;"",VLOOKUP(AG78,'ESO zone constants'!$E$3:$L$5000,8,FALSE),"")</f>
        <v/>
      </c>
      <c r="AH78" s="20" t="s">
        <v>2584</v>
      </c>
      <c r="AI78" t="s">
        <v>4280</v>
      </c>
      <c r="AJ78" s="3" t="str">
        <f>IF(AK78&lt;&gt;"",VLOOKUP(AK78,'ESO zone constants'!$E$3:$L$5000,8,FALSE),"")</f>
        <v/>
      </c>
      <c r="AL78" s="20" t="s">
        <v>2584</v>
      </c>
      <c r="AM78" t="s">
        <v>4280</v>
      </c>
      <c r="AN78" s="3" t="str">
        <f>IF(AO78&lt;&gt;"",VLOOKUP(AO78,'ESO zone constants'!$E$3:$L$5000,8,FALSE),"")</f>
        <v/>
      </c>
      <c r="AP78" s="20" t="s">
        <v>2584</v>
      </c>
      <c r="AQ78" t="s">
        <v>4280</v>
      </c>
      <c r="AR78" s="27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[82] = {wayshrines={155,105,95,}, traitsNeeded=5, dlcId=0</v>
      </c>
      <c r="AS78" s="27" t="str">
        <f>IF(A78&lt;&gt;"",IF(R78&lt;&gt;"",CONCATENATE(", zoneIds={",R78),"")&amp;IF(X78&lt;&gt;"",CONCATENATE(",",X78),"")&amp;IF(AB78&lt;&gt;"",CONCATENATE(",",AB78),"")&amp;IF(AF78&lt;&gt;"",CONCATENATE(",",AF78),"")&amp;IF(AJ78&lt;&gt;"",CONCATENATE(",",AJ78),"")&amp;IF(AN78&lt;&gt;"",CONCATENATE(",",AN78),"")&amp;IF(R78&lt;&gt;"",CONCATENATE("}",""),"")&amp;IF(OR(L78="true",L78="false",L78&lt;&gt;""), CONCATENATE(", veteran=", L78), ""),"")</f>
        <v>, zoneIds={104,58,101}, veteran=false</v>
      </c>
      <c r="AT78" s="27" t="str">
        <f>IF(A78&lt;&gt;"",IF(J78="Trial",", isTrial=true",IF(J78="Arena",", isArena=true", IF(J78="Monster",", isMonster=true",IF(J78="Crafted",", isCrafted=true",IF(J78="Cyrodiil",", isCyrodiil=true",IF(J78="Dungeon",", isDungeon=true",IF(J78="PVP: Battleground",", isBattleground=true",IF(J78="PVP: Cyrodiil",", isCyrodiil=true",IF(J78="PVP: Imperial City",", isImperialCity=true",IF(J78="Special",", isSpecial=true",IF(J78="Daily random dungeon &amp; PVP: Imperial City",", isDailyRandomDungeonAndImperialCityReward=true",IF(J78="Overland",", isOverland=true","")))))))))))) &amp; IF(M78="true", CONCATENATE(", multiTrialSet=true"), ""),"") &amp; "},"</f>
        <v>, isCrafted=true},</v>
      </c>
      <c r="AU78" s="27" t="str">
        <f>IF(C78&lt;&gt;"",CONCATENATE(" --",C78," / ",B78,"   [",IF(S78&lt;&gt;"",S78,""),IF(Y78&lt;&gt;"",", "&amp;Y78,""),IF(AC78&lt;&gt;"",", "&amp;AC78,""),IF(AG78&lt;&gt;"",", "&amp;AG78,""),IF(AK78&lt;&gt;"",", "&amp;AK78,""),IF(AO78&lt;&gt;"",", "&amp;AO78,""),"]"))</f>
        <v xml:space="preserve"> --Alessia's Bulwark / Alessias Bollwerk   [Alik'r Desert, Malabal Tor, Eastmarch]</v>
      </c>
      <c r="AV78" s="27" t="str">
        <f>IF(A78&lt;&gt;"",IF(VALUE(Q78)&gt;0,CONCATENATE("[",A78,"] = true,        --",C78, " / ", B78), ""),"")</f>
        <v>[82] = true,        --Alessia's Bulwark / Alessias Bollwerk</v>
      </c>
    </row>
    <row r="79" spans="1:48" x14ac:dyDescent="0.25">
      <c r="A79" s="5">
        <v>84</v>
      </c>
      <c r="B79" t="s">
        <v>1572</v>
      </c>
      <c r="C79" t="s">
        <v>1574</v>
      </c>
      <c r="D79" t="s">
        <v>1573</v>
      </c>
      <c r="G79" s="3">
        <f>A79</f>
        <v>84</v>
      </c>
      <c r="J79" t="str">
        <f t="array" ref="J79">IF(VALUE(Q79)&gt;0,"Crafted",IF(OR(EXACT(A79,'LibSets constants'!#REF!)),"Monster",IF(OR(EXACT(A79,'LibSets constants'!#REF!)),"Trial",IF(OR(EXACT(A79,'LibSets constants'!#REF!)),"Arena",IF(OR(EXACT(A79,'LibSets constants'!#REF!)),"Overland","")))))</f>
        <v>Crafted</v>
      </c>
      <c r="L79" t="s">
        <v>101</v>
      </c>
      <c r="M79" t="s">
        <v>101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185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2584</v>
      </c>
      <c r="W79" t="s">
        <v>4280</v>
      </c>
      <c r="X79" s="3">
        <f>IF(Y79&lt;&gt;"",VLOOKUP(Y79,'ESO zone constants'!$E$3:$L$5000,8,FALSE),"")</f>
        <v>208</v>
      </c>
      <c r="Y79" t="s">
        <v>185</v>
      </c>
      <c r="Z79" s="20" t="s">
        <v>2584</v>
      </c>
      <c r="AA79" t="s">
        <v>4280</v>
      </c>
      <c r="AB79" s="3">
        <f>IF(AC79&lt;&gt;"",VLOOKUP(AC79,'ESO zone constants'!$E$3:$L$5000,8,FALSE),"")</f>
        <v>208</v>
      </c>
      <c r="AC79" t="s">
        <v>185</v>
      </c>
      <c r="AD79" s="20" t="s">
        <v>2584</v>
      </c>
      <c r="AE79" t="s">
        <v>4280</v>
      </c>
      <c r="AF79" s="3" t="str">
        <f>IF(AG79&lt;&gt;"",VLOOKUP(AG79,'ESO zone constants'!$E$3:$L$5000,8,FALSE),"")</f>
        <v/>
      </c>
      <c r="AH79" s="20" t="s">
        <v>2584</v>
      </c>
      <c r="AI79" t="s">
        <v>4280</v>
      </c>
      <c r="AJ79" s="3" t="str">
        <f>IF(AK79&lt;&gt;"",VLOOKUP(AK79,'ESO zone constants'!$E$3:$L$5000,8,FALSE),"")</f>
        <v/>
      </c>
      <c r="AL79" s="20" t="s">
        <v>2584</v>
      </c>
      <c r="AM79" t="s">
        <v>4280</v>
      </c>
      <c r="AN79" s="3" t="str">
        <f>IF(AO79&lt;&gt;"",VLOOKUP(AO79,'ESO zone constants'!$E$3:$L$5000,8,FALSE),"")</f>
        <v/>
      </c>
      <c r="AP79" s="20" t="s">
        <v>2584</v>
      </c>
      <c r="AQ79" t="s">
        <v>4280</v>
      </c>
      <c r="AR79" s="27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[84] = {wayshrines={-2,-2,-2,}, traitsNeeded=8, dlcId=0</v>
      </c>
      <c r="AS79" s="27" t="str">
        <f>IF(A79&lt;&gt;"",IF(R79&lt;&gt;"",CONCATENATE(", zoneIds={",R79),"")&amp;IF(X79&lt;&gt;"",CONCATENATE(",",X79),"")&amp;IF(AB79&lt;&gt;"",CONCATENATE(",",AB79),"")&amp;IF(AF79&lt;&gt;"",CONCATENATE(",",AF79),"")&amp;IF(AJ79&lt;&gt;"",CONCATENATE(",",AJ79),"")&amp;IF(AN79&lt;&gt;"",CONCATENATE(",",AN79),"")&amp;IF(R79&lt;&gt;"",CONCATENATE("}",""),"")&amp;IF(OR(L79="true",L79="false",L79&lt;&gt;""), CONCATENATE(", veteran=", L79), ""),"")</f>
        <v>, zoneIds={208,208,208}, veteran=false</v>
      </c>
      <c r="AT79" s="27" t="str">
        <f>IF(A79&lt;&gt;"",IF(J79="Trial",", isTrial=true",IF(J79="Arena",", isArena=true", IF(J79="Monster",", isMonster=true",IF(J79="Crafted",", isCrafted=true",IF(J79="Cyrodiil",", isCyrodiil=true",IF(J79="Dungeon",", isDungeon=true",IF(J79="PVP: Battleground",", isBattleground=true",IF(J79="PVP: Cyrodiil",", isCyrodiil=true",IF(J79="PVP: Imperial City",", isImperialCity=true",IF(J79="Special",", isSpecial=true",IF(J79="Daily random dungeon &amp; PVP: Imperial City",", isDailyRandomDungeonAndImperialCityReward=true",IF(J79="Overland",", isOverland=true","")))))))))))) &amp; IF(M79="true", CONCATENATE(", multiTrialSet=true"), ""),"") &amp; "},"</f>
        <v>, isCrafted=true},</v>
      </c>
      <c r="AU79" s="27" t="str">
        <f>IF(C79&lt;&gt;"",CONCATENATE(" --",C79," / ",B79,"   [",IF(S79&lt;&gt;"",S79,""),IF(Y79&lt;&gt;"",", "&amp;Y79,""),IF(AC79&lt;&gt;"",", "&amp;AC79,""),IF(AG79&lt;&gt;"",", "&amp;AG79,""),IF(AK79&lt;&gt;"",", "&amp;AK79,""),IF(AO79&lt;&gt;"",", "&amp;AO79,""),"]"))</f>
        <v xml:space="preserve"> --Orgnum's Scales / Orgnums Schuppen   [The Earth Forge, The Earth Forge, The Earth Forge]</v>
      </c>
      <c r="AV79" s="27" t="str">
        <f>IF(A79&lt;&gt;"",IF(VALUE(Q79)&gt;0,CONCATENATE("[",A79,"] = true,        --",C79, " / ", B79), ""),"")</f>
        <v>[84] = true,        --Orgnum's Scales / Orgnums Schuppen</v>
      </c>
    </row>
    <row r="80" spans="1:48" x14ac:dyDescent="0.25">
      <c r="A80" s="5">
        <v>87</v>
      </c>
      <c r="B80" t="s">
        <v>1581</v>
      </c>
      <c r="C80" t="s">
        <v>1583</v>
      </c>
      <c r="D80" t="s">
        <v>1582</v>
      </c>
      <c r="G80" s="3">
        <f>A80</f>
        <v>87</v>
      </c>
      <c r="J80" t="str">
        <f t="array" ref="J80">IF(VALUE(Q80)&gt;0,"Crafted",IF(OR(EXACT(A80,'LibSets constants'!#REF!)),"Monster",IF(OR(EXACT(A80,'LibSets constants'!#REF!)),"Trial",IF(OR(EXACT(A80,'LibSets constants'!#REF!)),"Arena",IF(OR(EXACT(A80,'LibSets constants'!#REF!)),"Overland","")))))</f>
        <v>Crafted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constants'!$E$2:$L$5000,8,FALSE),"")</f>
        <v>267</v>
      </c>
      <c r="S80" t="s">
        <v>234</v>
      </c>
      <c r="T80" s="24">
        <f>VLOOKUP(R80,'ESO zone constants'!$L$2:$N$9999,3,FALSE)</f>
        <v>0</v>
      </c>
      <c r="U80" s="3" t="str">
        <f>VLOOKUP(T80,'LibSets constants'!$A$2:$B$16,2,FALSE)</f>
        <v>Included in base game</v>
      </c>
      <c r="V80" s="20" t="s">
        <v>2584</v>
      </c>
      <c r="W80" t="s">
        <v>4280</v>
      </c>
      <c r="X80" s="3">
        <f>IF(Y80&lt;&gt;"",VLOOKUP(Y80,'ESO zone constants'!$E$3:$L$5000,8,FALSE),"")</f>
        <v>267</v>
      </c>
      <c r="Y80" t="s">
        <v>234</v>
      </c>
      <c r="Z80" s="20" t="s">
        <v>2584</v>
      </c>
      <c r="AA80" t="s">
        <v>4280</v>
      </c>
      <c r="AB80" s="3">
        <f>IF(AC80&lt;&gt;"",VLOOKUP(AC80,'ESO zone constants'!$E$3:$L$5000,8,FALSE),"")</f>
        <v>267</v>
      </c>
      <c r="AC80" t="s">
        <v>234</v>
      </c>
      <c r="AD80" s="20" t="s">
        <v>2584</v>
      </c>
      <c r="AE80" t="s">
        <v>4280</v>
      </c>
      <c r="AF80" s="3" t="str">
        <f>IF(AG80&lt;&gt;"",VLOOKUP(AG80,'ESO zone constants'!$E$3:$L$5000,8,FALSE),"")</f>
        <v/>
      </c>
      <c r="AH80" s="20" t="s">
        <v>2584</v>
      </c>
      <c r="AI80" t="s">
        <v>4280</v>
      </c>
      <c r="AJ80" s="3" t="str">
        <f>IF(AK80&lt;&gt;"",VLOOKUP(AK80,'ESO zone constants'!$E$3:$L$5000,8,FALSE),"")</f>
        <v/>
      </c>
      <c r="AL80" s="20" t="s">
        <v>2584</v>
      </c>
      <c r="AM80" t="s">
        <v>4280</v>
      </c>
      <c r="AN80" s="3" t="str">
        <f>IF(AO80&lt;&gt;"",VLOOKUP(AO80,'ESO zone constants'!$E$3:$L$5000,8,FALSE),"")</f>
        <v/>
      </c>
      <c r="AP80" s="20" t="s">
        <v>2584</v>
      </c>
      <c r="AQ80" t="s">
        <v>4280</v>
      </c>
      <c r="AR80" s="27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[87] = {wayshrines={-1,-1,-1,}, traitsNeeded=8, dlcId=0</v>
      </c>
      <c r="AS80" s="27" t="str">
        <f>IF(A80&lt;&gt;"",IF(R80&lt;&gt;"",CONCATENATE(", zoneIds={",R80),"")&amp;IF(X80&lt;&gt;"",CONCATENATE(",",X80),"")&amp;IF(AB80&lt;&gt;"",CONCATENATE(",",AB80),"")&amp;IF(AF80&lt;&gt;"",CONCATENATE(",",AF80),"")&amp;IF(AJ80&lt;&gt;"",CONCATENATE(",",AJ80),"")&amp;IF(AN80&lt;&gt;"",CONCATENATE(",",AN80),"")&amp;IF(R80&lt;&gt;"",CONCATENATE("}",""),"")&amp;IF(OR(L80="true",L80="false",L80&lt;&gt;""), CONCATENATE(", veteran=", L80), ""),"")</f>
        <v>, zoneIds={267,267,267}, veteran=false</v>
      </c>
      <c r="AT80" s="27" t="str">
        <f>IF(A80&lt;&gt;"",IF(J80="Trial",", isTrial=true",IF(J80="Arena",", isArena=true", IF(J80="Monster",", isMonster=true",IF(J80="Crafted",", isCrafted=true",IF(J80="Cyrodiil",", isCyrodiil=true",IF(J80="Dungeon",", isDungeon=true",IF(J80="PVP: Battleground",", isBattleground=true",IF(J80="PVP: Cyrodiil",", isCyrodiil=true",IF(J80="PVP: Imperial City",", isImperialCity=true",IF(J80="Special",", isSpecial=true",IF(J80="Daily random dungeon &amp; PVP: Imperial City",", isDailyRandomDungeonAndImperialCityReward=true",IF(J80="Overland",", isOverland=true","")))))))))))) &amp; IF(M80="true", CONCATENATE(", multiTrialSet=true"), ""),"") &amp; "},"</f>
        <v>, isCrafted=true},</v>
      </c>
      <c r="AU80" s="27" t="str">
        <f>IF(C80&lt;&gt;"",CONCATENATE(" --",C80," / ",B80,"   [",IF(S80&lt;&gt;"",S80,""),IF(Y80&lt;&gt;"",", "&amp;Y80,""),IF(AC80&lt;&gt;"",", "&amp;AC80,""),IF(AG80&lt;&gt;"",", "&amp;AG80,""),IF(AK80&lt;&gt;"",", "&amp;AK80,""),IF(AO80&lt;&gt;"",", "&amp;AO80,""),"]"))</f>
        <v xml:space="preserve"> --Eyes of Mara / Augen von Mara   [Eyevea, Eyevea, Eyevea]</v>
      </c>
      <c r="AV80" s="27" t="str">
        <f>IF(A80&lt;&gt;"",IF(VALUE(Q80)&gt;0,CONCATENATE("[",A80,"] = true,        --",C80, " / ", B80), ""),"")</f>
        <v>[87] = true,        --Eyes of Mara / Augen von Mara</v>
      </c>
    </row>
    <row r="81" spans="1:48" x14ac:dyDescent="0.25">
      <c r="A81" s="5">
        <v>92</v>
      </c>
      <c r="B81" t="s">
        <v>1596</v>
      </c>
      <c r="C81" t="s">
        <v>1598</v>
      </c>
      <c r="D81" t="s">
        <v>1597</v>
      </c>
      <c r="G81" s="3">
        <f>A81</f>
        <v>92</v>
      </c>
      <c r="J81" t="str">
        <f t="array" ref="J81">IF(VALUE(Q81)&gt;0,"Crafted",IF(OR(EXACT(A81,'LibSets constants'!#REF!)),"Monster",IF(OR(EXACT(A81,'LibSets constants'!#REF!)),"Trial",IF(OR(EXACT(A81,'LibSets constants'!#REF!)),"Arena",IF(OR(EXACT(A81,'LibSets constants'!#REF!)),"Overland","")))))</f>
        <v>Crafted</v>
      </c>
      <c r="L81" t="s">
        <v>101</v>
      </c>
      <c r="M81" t="s">
        <v>101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constants'!$E$2:$L$5000,8,FALSE),"")</f>
        <v>208</v>
      </c>
      <c r="S81" t="s">
        <v>185</v>
      </c>
      <c r="T81" s="24">
        <f>VLOOKUP(R81,'ESO zone constants'!$L$2:$N$9999,3,FALSE)</f>
        <v>0</v>
      </c>
      <c r="U81" s="3" t="str">
        <f>VLOOKUP(T81,'LibSets constants'!$A$2:$B$16,2,FALSE)</f>
        <v>Included in base game</v>
      </c>
      <c r="V81" s="20" t="s">
        <v>2584</v>
      </c>
      <c r="W81" t="s">
        <v>4280</v>
      </c>
      <c r="X81" s="3">
        <f>IF(Y81&lt;&gt;"",VLOOKUP(Y81,'ESO zone constants'!$E$3:$L$5000,8,FALSE),"")</f>
        <v>208</v>
      </c>
      <c r="Y81" t="s">
        <v>185</v>
      </c>
      <c r="Z81" s="20" t="s">
        <v>2584</v>
      </c>
      <c r="AA81" t="s">
        <v>4280</v>
      </c>
      <c r="AB81" s="3">
        <f>IF(AC81&lt;&gt;"",VLOOKUP(AC81,'ESO zone constants'!$E$3:$L$5000,8,FALSE),"")</f>
        <v>208</v>
      </c>
      <c r="AC81" t="s">
        <v>185</v>
      </c>
      <c r="AD81" s="20" t="s">
        <v>2584</v>
      </c>
      <c r="AE81" t="s">
        <v>4280</v>
      </c>
      <c r="AF81" s="3" t="str">
        <f>IF(AG81&lt;&gt;"",VLOOKUP(AG81,'ESO zone constants'!$E$3:$L$5000,8,FALSE),"")</f>
        <v/>
      </c>
      <c r="AH81" s="20" t="s">
        <v>2584</v>
      </c>
      <c r="AI81" t="s">
        <v>4280</v>
      </c>
      <c r="AJ81" s="3" t="str">
        <f>IF(AK81&lt;&gt;"",VLOOKUP(AK81,'ESO zone constants'!$E$3:$L$5000,8,FALSE),"")</f>
        <v/>
      </c>
      <c r="AL81" s="20" t="s">
        <v>2584</v>
      </c>
      <c r="AM81" t="s">
        <v>4280</v>
      </c>
      <c r="AN81" s="3" t="str">
        <f>IF(AO81&lt;&gt;"",VLOOKUP(AO81,'ESO zone constants'!$E$3:$L$5000,8,FALSE),"")</f>
        <v/>
      </c>
      <c r="AP81" s="20" t="s">
        <v>2584</v>
      </c>
      <c r="AQ81" t="s">
        <v>4280</v>
      </c>
      <c r="AR81" s="27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[92] = {wayshrines={-2,-2,-2,}, traitsNeeded=8, dlcId=0</v>
      </c>
      <c r="AS81" s="27" t="str">
        <f>IF(A81&lt;&gt;"",IF(R81&lt;&gt;"",CONCATENATE(", zoneIds={",R81),"")&amp;IF(X81&lt;&gt;"",CONCATENATE(",",X81),"")&amp;IF(AB81&lt;&gt;"",CONCATENATE(",",AB81),"")&amp;IF(AF81&lt;&gt;"",CONCATENATE(",",AF81),"")&amp;IF(AJ81&lt;&gt;"",CONCATENATE(",",AJ81),"")&amp;IF(AN81&lt;&gt;"",CONCATENATE(",",AN81),"")&amp;IF(R81&lt;&gt;"",CONCATENATE("}",""),"")&amp;IF(OR(L81="true",L81="false",L81&lt;&gt;""), CONCATENATE(", veteran=", L81), ""),"")</f>
        <v>, zoneIds={208,208,208}, veteran=false</v>
      </c>
      <c r="AT81" s="27" t="str">
        <f>IF(A81&lt;&gt;"",IF(J81="Trial",", isTrial=true",IF(J81="Arena",", isArena=true", IF(J81="Monster",", isMonster=true",IF(J81="Crafted",", isCrafted=true",IF(J81="Cyrodiil",", isCyrodiil=true",IF(J81="Dungeon",", isDungeon=true",IF(J81="PVP: Battleground",", isBattleground=true",IF(J81="PVP: Cyrodiil",", isCyrodiil=true",IF(J81="PVP: Imperial City",", isImperialCity=true",IF(J81="Special",", isSpecial=true",IF(J81="Daily random dungeon &amp; PVP: Imperial City",", isDailyRandomDungeonAndImperialCityReward=true",IF(J81="Overland",", isOverland=true","")))))))))))) &amp; IF(M81="true", CONCATENATE(", multiTrialSet=true"), ""),"") &amp; "},"</f>
        <v>, isCrafted=true},</v>
      </c>
      <c r="AU81" s="27" t="str">
        <f>IF(C81&lt;&gt;"",CONCATENATE(" --",C81," / ",B81,"   [",IF(S81&lt;&gt;"",S81,""),IF(Y81&lt;&gt;"",", "&amp;Y81,""),IF(AC81&lt;&gt;"",", "&amp;AC81,""),IF(AG81&lt;&gt;"",", "&amp;AG81,""),IF(AK81&lt;&gt;"",", "&amp;AK81,""),IF(AO81&lt;&gt;"",", "&amp;AO81,""),"]"))</f>
        <v xml:space="preserve"> --Kagrenac's Hope / Kagrenacs Hoffnung   [The Earth Forge, The Earth Forge, The Earth Forge]</v>
      </c>
      <c r="AV81" s="27" t="str">
        <f>IF(A81&lt;&gt;"",IF(VALUE(Q81)&gt;0,CONCATENATE("[",A81,"] = true,        --",C81, " / ", B81), ""),"")</f>
        <v>[92] = true,        --Kagrenac's Hope / Kagrenacs Hoffnung</v>
      </c>
    </row>
    <row r="82" spans="1:48" x14ac:dyDescent="0.25">
      <c r="A82" s="5">
        <v>95</v>
      </c>
      <c r="B82" t="s">
        <v>1605</v>
      </c>
      <c r="C82" t="s">
        <v>1607</v>
      </c>
      <c r="D82" t="s">
        <v>1606</v>
      </c>
      <c r="G82" s="3">
        <f>A82</f>
        <v>95</v>
      </c>
      <c r="J82" t="str">
        <f t="array" ref="J82">IF(VALUE(Q82)&gt;0,"Crafted",IF(OR(EXACT(A82,'LibSets constants'!#REF!)),"Monster",IF(OR(EXACT(A82,'LibSets constants'!#REF!)),"Trial",IF(OR(EXACT(A82,'LibSets constants'!#REF!)),"Arena",IF(OR(EXACT(A82,'LibSets constants'!#REF!)),"Overland","")))))</f>
        <v>Crafted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constants'!$E$2:$L$5000,8,FALSE),"")</f>
        <v>267</v>
      </c>
      <c r="S82" t="s">
        <v>234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2584</v>
      </c>
      <c r="W82" t="s">
        <v>4280</v>
      </c>
      <c r="X82" s="3">
        <f>IF(Y82&lt;&gt;"",VLOOKUP(Y82,'ESO zone constants'!$E$3:$L$5000,8,FALSE),"")</f>
        <v>267</v>
      </c>
      <c r="Y82" t="s">
        <v>234</v>
      </c>
      <c r="Z82" s="20" t="s">
        <v>2584</v>
      </c>
      <c r="AA82" t="s">
        <v>4280</v>
      </c>
      <c r="AB82" s="3">
        <f>IF(AC82&lt;&gt;"",VLOOKUP(AC82,'ESO zone constants'!$E$3:$L$5000,8,FALSE),"")</f>
        <v>267</v>
      </c>
      <c r="AC82" t="s">
        <v>234</v>
      </c>
      <c r="AD82" s="20" t="s">
        <v>2584</v>
      </c>
      <c r="AE82" t="s">
        <v>4280</v>
      </c>
      <c r="AF82" s="3" t="str">
        <f>IF(AG82&lt;&gt;"",VLOOKUP(AG82,'ESO zone constants'!$E$3:$L$5000,8,FALSE),"")</f>
        <v/>
      </c>
      <c r="AH82" s="20" t="s">
        <v>2584</v>
      </c>
      <c r="AI82" t="s">
        <v>4280</v>
      </c>
      <c r="AJ82" s="3" t="str">
        <f>IF(AK82&lt;&gt;"",VLOOKUP(AK82,'ESO zone constants'!$E$3:$L$5000,8,FALSE),"")</f>
        <v/>
      </c>
      <c r="AL82" s="20" t="s">
        <v>2584</v>
      </c>
      <c r="AM82" t="s">
        <v>4280</v>
      </c>
      <c r="AN82" s="3" t="str">
        <f>IF(AO82&lt;&gt;"",VLOOKUP(AO82,'ESO zone constants'!$E$3:$L$5000,8,FALSE),"")</f>
        <v/>
      </c>
      <c r="AP82" s="20" t="s">
        <v>2584</v>
      </c>
      <c r="AQ82" t="s">
        <v>4280</v>
      </c>
      <c r="AR82" s="27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[95] = {wayshrines={-1,-1,-1,}, traitsNeeded=8, dlcId=0</v>
      </c>
      <c r="AS82" s="27" t="str">
        <f>IF(A82&lt;&gt;"",IF(R82&lt;&gt;"",CONCATENATE(", zoneIds={",R82),"")&amp;IF(X82&lt;&gt;"",CONCATENATE(",",X82),"")&amp;IF(AB82&lt;&gt;"",CONCATENATE(",",AB82),"")&amp;IF(AF82&lt;&gt;"",CONCATENATE(",",AF82),"")&amp;IF(AJ82&lt;&gt;"",CONCATENATE(",",AJ82),"")&amp;IF(AN82&lt;&gt;"",CONCATENATE(",",AN82),"")&amp;IF(R82&lt;&gt;"",CONCATENATE("}",""),"")&amp;IF(OR(L82="true",L82="false",L82&lt;&gt;""), CONCATENATE(", veteran=", L82), ""),"")</f>
        <v>, zoneIds={267,267,267}, veteran=false</v>
      </c>
      <c r="AT82" s="27" t="str">
        <f>IF(A82&lt;&gt;"",IF(J82="Trial",", isTrial=true",IF(J82="Arena",", isArena=true", IF(J82="Monster",", isMonster=true",IF(J82="Crafted",", isCrafted=true",IF(J82="Cyrodiil",", isCyrodiil=true",IF(J82="Dungeon",", isDungeon=true",IF(J82="PVP: Battleground",", isBattleground=true",IF(J82="PVP: Cyrodiil",", isCyrodiil=true",IF(J82="PVP: Imperial City",", isImperialCity=true",IF(J82="Special",", isSpecial=true",IF(J82="Daily random dungeon &amp; PVP: Imperial City",", isDailyRandomDungeonAndImperialCityReward=true",IF(J82="Overland",", isOverland=true","")))))))))))) &amp; IF(M82="true", CONCATENATE(", multiTrialSet=true"), ""),"") &amp; "},"</f>
        <v>, isCrafted=true},</v>
      </c>
      <c r="AU82" s="27" t="str">
        <f>IF(C82&lt;&gt;"",CONCATENATE(" --",C82," / ",B82,"   [",IF(S82&lt;&gt;"",S82,""),IF(Y82&lt;&gt;"",", "&amp;Y82,""),IF(AC82&lt;&gt;"",", "&amp;AC82,""),IF(AG82&lt;&gt;"",", "&amp;AG82,""),IF(AK82&lt;&gt;"",", "&amp;AK82,""),IF(AO82&lt;&gt;"",", "&amp;AO82,""),"]"))</f>
        <v xml:space="preserve"> --Shalidor's Curse / Shalidors Fluch   [Eyevea, Eyevea, Eyevea]</v>
      </c>
      <c r="AV82" s="27" t="str">
        <f>IF(A82&lt;&gt;"",IF(VALUE(Q82)&gt;0,CONCATENATE("[",A82,"] = true,        --",C82, " / ", B82), ""),"")</f>
        <v>[95] = true,        --Shalidor's Curse / Shalidors Fluch</v>
      </c>
    </row>
    <row r="83" spans="1:48" x14ac:dyDescent="0.25">
      <c r="A83" s="5">
        <v>148</v>
      </c>
      <c r="B83" t="s">
        <v>1759</v>
      </c>
      <c r="C83" t="s">
        <v>1761</v>
      </c>
      <c r="D83" t="s">
        <v>1760</v>
      </c>
      <c r="G83" s="3">
        <f>A83</f>
        <v>148</v>
      </c>
      <c r="J83" t="str">
        <f t="array" ref="J83">IF(VALUE(Q83)&gt;0,"Crafted",IF(OR(EXACT(A83,'LibSets constants'!#REF!)),"Monster",IF(OR(EXACT(A83,'LibSets constants'!#REF!)),"Trial",IF(OR(EXACT(A83,'LibSets constants'!#REF!)),"Arena",IF(OR(EXACT(A83,'LibSets constants'!#REF!)),"Overland","")))))</f>
        <v>Crafted</v>
      </c>
      <c r="L83" t="s">
        <v>101</v>
      </c>
      <c r="M83" t="s">
        <v>101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constants'!$E$2:$L$5000,8,FALSE),"")</f>
        <v>888</v>
      </c>
      <c r="S83" t="str">
        <f>VLOOKUP(N83,'ESO wayshrine node constants'!$A$2:$E$10002,5,FALSE)</f>
        <v>Craglorn</v>
      </c>
      <c r="T83" s="24">
        <f>VLOOKUP(R83,'ESO zone constants'!$L$2:$N$9999,3,FALSE)</f>
        <v>0</v>
      </c>
      <c r="U83" s="3" t="str">
        <f>VLOOKUP(T83,'LibSets constants'!$A$2:$B$16,2,FALSE)</f>
        <v>Included in base game</v>
      </c>
      <c r="V83" s="20" t="s">
        <v>2584</v>
      </c>
      <c r="W83" t="s">
        <v>4280</v>
      </c>
      <c r="X83" s="3">
        <f>IF(Y83&lt;&gt;"",VLOOKUP(Y83,'ESO zone constants'!$E$3:$L$5000,8,FALSE),"")</f>
        <v>888</v>
      </c>
      <c r="Y83" t="str">
        <f>VLOOKUP(O83,'ESO wayshrine node constants'!$A$2:$E$10002,5,FALSE)</f>
        <v>Craglorn</v>
      </c>
      <c r="Z83" s="20" t="s">
        <v>2584</v>
      </c>
      <c r="AA83" t="s">
        <v>4280</v>
      </c>
      <c r="AB83" s="3">
        <f>IF(AC83&lt;&gt;"",VLOOKUP(AC83,'ESO zone constants'!$E$3:$L$5000,8,FALSE),"")</f>
        <v>888</v>
      </c>
      <c r="AC83" t="str">
        <f>VLOOKUP(P83,'ESO wayshrine node constants'!$A$2:$E$10002,5,FALSE)</f>
        <v>Craglorn</v>
      </c>
      <c r="AD83" s="20" t="s">
        <v>2584</v>
      </c>
      <c r="AE83" t="s">
        <v>4280</v>
      </c>
      <c r="AF83" s="3" t="str">
        <f>IF(AG83&lt;&gt;"",VLOOKUP(AG83,'ESO zone constants'!$E$3:$L$5000,8,FALSE),"")</f>
        <v/>
      </c>
      <c r="AH83" s="20" t="s">
        <v>2584</v>
      </c>
      <c r="AI83" t="s">
        <v>4280</v>
      </c>
      <c r="AJ83" s="3" t="str">
        <f>IF(AK83&lt;&gt;"",VLOOKUP(AK83,'ESO zone constants'!$E$3:$L$5000,8,FALSE),"")</f>
        <v/>
      </c>
      <c r="AL83" s="20" t="s">
        <v>2584</v>
      </c>
      <c r="AM83" t="s">
        <v>4280</v>
      </c>
      <c r="AN83" s="3" t="str">
        <f>IF(AO83&lt;&gt;"",VLOOKUP(AO83,'ESO zone constants'!$E$3:$L$5000,8,FALSE),"")</f>
        <v/>
      </c>
      <c r="AP83" s="20" t="s">
        <v>2584</v>
      </c>
      <c r="AQ83" t="s">
        <v>4280</v>
      </c>
      <c r="AR83" s="27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[148] = {wayshrines={217,217,217,}, traitsNeeded=8, dlcId=0</v>
      </c>
      <c r="AS83" s="27" t="str">
        <f>IF(A83&lt;&gt;"",IF(R83&lt;&gt;"",CONCATENATE(", zoneIds={",R83),"")&amp;IF(X83&lt;&gt;"",CONCATENATE(",",X83),"")&amp;IF(AB83&lt;&gt;"",CONCATENATE(",",AB83),"")&amp;IF(AF83&lt;&gt;"",CONCATENATE(",",AF83),"")&amp;IF(AJ83&lt;&gt;"",CONCATENATE(",",AJ83),"")&amp;IF(AN83&lt;&gt;"",CONCATENATE(",",AN83),"")&amp;IF(R83&lt;&gt;"",CONCATENATE("}",""),"")&amp;IF(OR(L83="true",L83="false",L83&lt;&gt;""), CONCATENATE(", veteran=", L83), ""),"")</f>
        <v>, zoneIds={888,888,888}, veteran=false</v>
      </c>
      <c r="AT83" s="27" t="str">
        <f>IF(A83&lt;&gt;"",IF(J83="Trial",", isTrial=true",IF(J83="Arena",", isArena=true", IF(J83="Monster",", isMonster=true",IF(J83="Crafted",", isCrafted=true",IF(J83="Cyrodiil",", isCyrodiil=true",IF(J83="Dungeon",", isDungeon=true",IF(J83="PVP: Battleground",", isBattleground=true",IF(J83="PVP: Cyrodiil",", isCyrodiil=true",IF(J83="PVP: Imperial City",", isImperialCity=true",IF(J83="Special",", isSpecial=true",IF(J83="Daily random dungeon &amp; PVP: Imperial City",", isDailyRandomDungeonAndImperialCityReward=true",IF(J83="Overland",", isOverland=true","")))))))))))) &amp; IF(M83="true", CONCATENATE(", multiTrialSet=true"), ""),"") &amp; "},"</f>
        <v>, isCrafted=true},</v>
      </c>
      <c r="AU83" s="27" t="str">
        <f>IF(C83&lt;&gt;"",CONCATENATE(" --",C83," / ",B83,"   [",IF(S83&lt;&gt;"",S83,""),IF(Y83&lt;&gt;"",", "&amp;Y83,""),IF(AC83&lt;&gt;"",", "&amp;AC83,""),IF(AG83&lt;&gt;"",", "&amp;AG83,""),IF(AK83&lt;&gt;"",", "&amp;AK83,""),IF(AO83&lt;&gt;"",", "&amp;AO83,""),"]"))</f>
        <v xml:space="preserve"> --Way of the Arena / Weg der Arena   [Craglorn, Craglorn, Craglorn]</v>
      </c>
      <c r="AV83" s="27" t="str">
        <f>IF(A83&lt;&gt;"",IF(VALUE(Q83)&gt;0,CONCATENATE("[",A83,"] = true,        --",C83, " / ", B83), ""),"")</f>
        <v>[148] = true,        --Way of the Arena / Weg der Arena</v>
      </c>
    </row>
    <row r="84" spans="1:48" x14ac:dyDescent="0.25">
      <c r="A84" s="5">
        <v>161</v>
      </c>
      <c r="B84" t="s">
        <v>1780</v>
      </c>
      <c r="C84" t="s">
        <v>1782</v>
      </c>
      <c r="D84" t="s">
        <v>1781</v>
      </c>
      <c r="G84" s="3">
        <f>A84</f>
        <v>161</v>
      </c>
      <c r="J84" t="str">
        <f t="array" ref="J84">IF(VALUE(Q84)&gt;0,"Crafted",IF(OR(EXACT(A84,'LibSets constants'!#REF!)),"Monster",IF(OR(EXACT(A84,'LibSets constants'!#REF!)),"Trial",IF(OR(EXACT(A84,'LibSets constants'!#REF!)),"Arena",IF(OR(EXACT(A84,'LibSets constants'!#REF!)),"Overland","")))))</f>
        <v>Crafted</v>
      </c>
      <c r="L84" t="s">
        <v>101</v>
      </c>
      <c r="M84" t="s">
        <v>101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constants'!$E$2:$L$5000,8,FALSE),"")</f>
        <v>888</v>
      </c>
      <c r="S84" t="str">
        <f>VLOOKUP(N84,'ESO wayshrine node constants'!$A$2:$E$10002,5,FALSE)</f>
        <v>Craglorn</v>
      </c>
      <c r="T84" s="24">
        <f>VLOOKUP(R84,'ESO zone constants'!$L$2:$N$9999,3,FALSE)</f>
        <v>0</v>
      </c>
      <c r="U84" s="3" t="str">
        <f>VLOOKUP(T84,'LibSets constants'!$A$2:$B$16,2,FALSE)</f>
        <v>Included in base game</v>
      </c>
      <c r="V84" s="20" t="s">
        <v>2584</v>
      </c>
      <c r="W84" t="s">
        <v>4280</v>
      </c>
      <c r="X84" s="3">
        <f>IF(Y84&lt;&gt;"",VLOOKUP(Y84,'ESO zone constants'!$E$3:$L$5000,8,FALSE),"")</f>
        <v>888</v>
      </c>
      <c r="Y84" t="str">
        <f>VLOOKUP(O84,'ESO wayshrine node constants'!$A$2:$E$10002,5,FALSE)</f>
        <v>Craglorn</v>
      </c>
      <c r="Z84" s="20" t="s">
        <v>2584</v>
      </c>
      <c r="AA84" t="s">
        <v>4280</v>
      </c>
      <c r="AB84" s="3">
        <f>IF(AC84&lt;&gt;"",VLOOKUP(AC84,'ESO zone constants'!$E$3:$L$5000,8,FALSE),"")</f>
        <v>888</v>
      </c>
      <c r="AC84" t="str">
        <f>VLOOKUP(P84,'ESO wayshrine node constants'!$A$2:$E$10002,5,FALSE)</f>
        <v>Craglorn</v>
      </c>
      <c r="AD84" s="20" t="s">
        <v>2584</v>
      </c>
      <c r="AE84" t="s">
        <v>4280</v>
      </c>
      <c r="AF84" s="3" t="str">
        <f>IF(AG84&lt;&gt;"",VLOOKUP(AG84,'ESO zone constants'!$E$3:$L$5000,8,FALSE),"")</f>
        <v/>
      </c>
      <c r="AH84" s="20" t="s">
        <v>2584</v>
      </c>
      <c r="AI84" t="s">
        <v>4280</v>
      </c>
      <c r="AJ84" s="3" t="str">
        <f>IF(AK84&lt;&gt;"",VLOOKUP(AK84,'ESO zone constants'!$E$3:$L$5000,8,FALSE),"")</f>
        <v/>
      </c>
      <c r="AL84" s="20" t="s">
        <v>2584</v>
      </c>
      <c r="AM84" t="s">
        <v>4280</v>
      </c>
      <c r="AN84" s="3" t="str">
        <f>IF(AO84&lt;&gt;"",VLOOKUP(AO84,'ESO zone constants'!$E$3:$L$5000,8,FALSE),"")</f>
        <v/>
      </c>
      <c r="AP84" s="20" t="s">
        <v>2584</v>
      </c>
      <c r="AQ84" t="s">
        <v>4280</v>
      </c>
      <c r="AR84" s="27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[161] = {wayshrines={234,234,234,}, traitsNeeded=9, dlcId=0</v>
      </c>
      <c r="AS84" s="27" t="str">
        <f>IF(A84&lt;&gt;"",IF(R84&lt;&gt;"",CONCATENATE(", zoneIds={",R84),"")&amp;IF(X84&lt;&gt;"",CONCATENATE(",",X84),"")&amp;IF(AB84&lt;&gt;"",CONCATENATE(",",AB84),"")&amp;IF(AF84&lt;&gt;"",CONCATENATE(",",AF84),"")&amp;IF(AJ84&lt;&gt;"",CONCATENATE(",",AJ84),"")&amp;IF(AN84&lt;&gt;"",CONCATENATE(",",AN84),"")&amp;IF(R84&lt;&gt;"",CONCATENATE("}",""),"")&amp;IF(OR(L84="true",L84="false",L84&lt;&gt;""), CONCATENATE(", veteran=", L84), ""),"")</f>
        <v>, zoneIds={888,888,888}, veteran=false</v>
      </c>
      <c r="AT84" s="27" t="str">
        <f>IF(A84&lt;&gt;"",IF(J84="Trial",", isTrial=true",IF(J84="Arena",", isArena=true", IF(J84="Monster",", isMonster=true",IF(J84="Crafted",", isCrafted=true",IF(J84="Cyrodiil",", isCyrodiil=true",IF(J84="Dungeon",", isDungeon=true",IF(J84="PVP: Battleground",", isBattleground=true",IF(J84="PVP: Cyrodiil",", isCyrodiil=true",IF(J84="PVP: Imperial City",", isImperialCity=true",IF(J84="Special",", isSpecial=true",IF(J84="Daily random dungeon &amp; PVP: Imperial City",", isDailyRandomDungeonAndImperialCityReward=true",IF(J84="Overland",", isOverland=true","")))))))))))) &amp; IF(M84="true", CONCATENATE(", multiTrialSet=true"), ""),"") &amp; "},"</f>
        <v>, isCrafted=true},</v>
      </c>
      <c r="AU84" s="27" t="str">
        <f>IF(C84&lt;&gt;"",CONCATENATE(" --",C84," / ",B84,"   [",IF(S84&lt;&gt;"",S84,""),IF(Y84&lt;&gt;"",", "&amp;Y84,""),IF(AC84&lt;&gt;"",", "&amp;AC84,""),IF(AG84&lt;&gt;"",", "&amp;AG84,""),IF(AK84&lt;&gt;"",", "&amp;AK84,""),IF(AO84&lt;&gt;"",", "&amp;AO84,""),"]"))</f>
        <v xml:space="preserve"> --Twice-Born Star / Doppelstern   [Craglorn, Craglorn, Craglorn]</v>
      </c>
      <c r="AV84" s="27" t="str">
        <f>IF(A84&lt;&gt;"",IF(VALUE(Q84)&gt;0,CONCATENATE("[",A84,"] = true,        --",C84, " / ", B84), ""),"")</f>
        <v>[161] = true,        --Twice-Born Star / Doppelstern</v>
      </c>
    </row>
    <row r="85" spans="1:48" x14ac:dyDescent="0.25">
      <c r="A85" s="5">
        <v>176</v>
      </c>
      <c r="B85" t="s">
        <v>1807</v>
      </c>
      <c r="C85" t="s">
        <v>1809</v>
      </c>
      <c r="D85" t="s">
        <v>1808</v>
      </c>
      <c r="G85" s="3">
        <f>A85</f>
        <v>176</v>
      </c>
      <c r="J85" t="str">
        <f t="array" ref="J85">IF(VALUE(Q85)&gt;0,"Crafted",IF(OR(EXACT(A85,'LibSets constants'!#REF!)),"Monster",IF(OR(EXACT(A85,'LibSets constants'!#REF!)),"Trial",IF(OR(EXACT(A85,'LibSets constants'!#REF!)),"Arena",IF(OR(EXACT(A85,'LibSets constants'!#REF!)),"Overland","")))))</f>
        <v>Crafted</v>
      </c>
      <c r="L85" t="s">
        <v>101</v>
      </c>
      <c r="M85" t="s">
        <v>101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constants'!$E$2:$L$5000,8,FALSE),"")</f>
        <v>584</v>
      </c>
      <c r="S85" t="str">
        <f>VLOOKUP(N85,'ESO wayshrine node constants'!$A$2:$E$10002,5,FALSE)</f>
        <v>Imperial City</v>
      </c>
      <c r="T85" s="24">
        <f>VLOOKUP(R85,'ESO zone constants'!$L$2:$N$9999,3,FALSE)</f>
        <v>1</v>
      </c>
      <c r="U85" s="3" t="str">
        <f>VLOOKUP(T85,'LibSets constants'!$A$2:$B$16,2,FALSE)</f>
        <v>Imperial City</v>
      </c>
      <c r="V85" s="20" t="s">
        <v>2584</v>
      </c>
      <c r="W85" t="s">
        <v>4280</v>
      </c>
      <c r="X85" s="3">
        <f>IF(Y85&lt;&gt;"",VLOOKUP(Y85,'ESO zone constants'!$E$3:$L$5000,8,FALSE),"")</f>
        <v>584</v>
      </c>
      <c r="Y85" t="str">
        <f>VLOOKUP(O85,'ESO wayshrine node constants'!$A$2:$E$10002,5,FALSE)</f>
        <v>Imperial City</v>
      </c>
      <c r="Z85" s="20" t="s">
        <v>2584</v>
      </c>
      <c r="AA85" t="s">
        <v>4280</v>
      </c>
      <c r="AB85" s="3">
        <f>IF(AC85&lt;&gt;"",VLOOKUP(AC85,'ESO zone constants'!$E$3:$L$5000,8,FALSE),"")</f>
        <v>584</v>
      </c>
      <c r="AC85" t="str">
        <f>VLOOKUP(P85,'ESO wayshrine node constants'!$A$2:$E$10002,5,FALSE)</f>
        <v>Imperial City</v>
      </c>
      <c r="AD85" s="20" t="s">
        <v>2584</v>
      </c>
      <c r="AE85" t="s">
        <v>4280</v>
      </c>
      <c r="AF85" s="3" t="str">
        <f>IF(AG85&lt;&gt;"",VLOOKUP(AG85,'ESO zone constants'!$E$3:$L$5000,8,FALSE),"")</f>
        <v/>
      </c>
      <c r="AH85" s="20" t="s">
        <v>2584</v>
      </c>
      <c r="AI85" t="s">
        <v>4280</v>
      </c>
      <c r="AJ85" s="3" t="str">
        <f>IF(AK85&lt;&gt;"",VLOOKUP(AK85,'ESO zone constants'!$E$3:$L$5000,8,FALSE),"")</f>
        <v/>
      </c>
      <c r="AL85" s="20" t="s">
        <v>2584</v>
      </c>
      <c r="AM85" t="s">
        <v>4280</v>
      </c>
      <c r="AN85" s="3" t="str">
        <f>IF(AO85&lt;&gt;"",VLOOKUP(AO85,'ESO zone constants'!$E$3:$L$5000,8,FALSE),"")</f>
        <v/>
      </c>
      <c r="AP85" s="20" t="s">
        <v>2584</v>
      </c>
      <c r="AQ85" t="s">
        <v>4280</v>
      </c>
      <c r="AR85" s="27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[176] = {wayshrines={199,201,203,}, traitsNeeded=7, dlcId=1</v>
      </c>
      <c r="AS85" s="27" t="str">
        <f>IF(A85&lt;&gt;"",IF(R85&lt;&gt;"",CONCATENATE(", zoneIds={",R85),"")&amp;IF(X85&lt;&gt;"",CONCATENATE(",",X85),"")&amp;IF(AB85&lt;&gt;"",CONCATENATE(",",AB85),"")&amp;IF(AF85&lt;&gt;"",CONCATENATE(",",AF85),"")&amp;IF(AJ85&lt;&gt;"",CONCATENATE(",",AJ85),"")&amp;IF(AN85&lt;&gt;"",CONCATENATE(",",AN85),"")&amp;IF(R85&lt;&gt;"",CONCATENATE("}",""),"")&amp;IF(OR(L85="true",L85="false",L85&lt;&gt;""), CONCATENATE(", veteran=", L85), ""),"")</f>
        <v>, zoneIds={584,584,584}, veteran=false</v>
      </c>
      <c r="AT85" s="27" t="str">
        <f>IF(A85&lt;&gt;"",IF(J85="Trial",", isTrial=true",IF(J85="Arena",", isArena=true", IF(J85="Monster",", isMonster=true",IF(J85="Crafted",", isCrafted=true",IF(J85="Cyrodiil",", isCyrodiil=true",IF(J85="Dungeon",", isDungeon=true",IF(J85="PVP: Battleground",", isBattleground=true",IF(J85="PVP: Cyrodiil",", isCyrodiil=true",IF(J85="PVP: Imperial City",", isImperialCity=true",IF(J85="Special",", isSpecial=true",IF(J85="Daily random dungeon &amp; PVP: Imperial City",", isDailyRandomDungeonAndImperialCityReward=true",IF(J85="Overland",", isOverland=true","")))))))))))) &amp; IF(M85="true", CONCATENATE(", multiTrialSet=true"), ""),"") &amp; "},"</f>
        <v>, isCrafted=true},</v>
      </c>
      <c r="AU85" s="27" t="str">
        <f>IF(C85&lt;&gt;"",CONCATENATE(" --",C85," / ",B85,"   [",IF(S85&lt;&gt;"",S85,""),IF(Y85&lt;&gt;"",", "&amp;Y85,""),IF(AC85&lt;&gt;"",", "&amp;AC85,""),IF(AG85&lt;&gt;"",", "&amp;AG85,""),IF(AK85&lt;&gt;"",", "&amp;AK85,""),IF(AO85&lt;&gt;"",", "&amp;AO85,""),"]"))</f>
        <v xml:space="preserve"> --Noble's Conquest / Adelssieg   [Imperial City, Imperial City, Imperial City]</v>
      </c>
      <c r="AV85" s="27" t="str">
        <f>IF(A85&lt;&gt;"",IF(VALUE(Q85)&gt;0,CONCATENATE("[",A85,"] = true,        --",C85, " / ", B85), ""),"")</f>
        <v>[176] = true,        --Noble's Conquest / Adelssieg</v>
      </c>
    </row>
    <row r="86" spans="1:48" x14ac:dyDescent="0.25">
      <c r="A86" s="5">
        <v>177</v>
      </c>
      <c r="B86" t="s">
        <v>1810</v>
      </c>
      <c r="C86" t="s">
        <v>1812</v>
      </c>
      <c r="D86" t="s">
        <v>1811</v>
      </c>
      <c r="G86" s="3">
        <f>A86</f>
        <v>177</v>
      </c>
      <c r="J86" t="str">
        <f t="array" ref="J86">IF(VALUE(Q86)&gt;0,"Crafted",IF(OR(EXACT(A86,'LibSets constants'!#REF!)),"Monster",IF(OR(EXACT(A86,'LibSets constants'!#REF!)),"Trial",IF(OR(EXACT(A86,'LibSets constants'!#REF!)),"Arena",IF(OR(EXACT(A86,'LibSets constants'!#REF!)),"Overland","")))))</f>
        <v>Crafted</v>
      </c>
      <c r="L86" t="s">
        <v>101</v>
      </c>
      <c r="M86" t="s">
        <v>101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constants'!$E$2:$L$5000,8,FALSE),"")</f>
        <v>584</v>
      </c>
      <c r="S86" t="str">
        <f>VLOOKUP(N86,'ESO wayshrine node constants'!$A$2:$E$10002,5,FALSE)</f>
        <v>Imperial City</v>
      </c>
      <c r="T86" s="24">
        <f>VLOOKUP(R86,'ESO zone constants'!$L$2:$N$9999,3,FALSE)</f>
        <v>1</v>
      </c>
      <c r="U86" s="3" t="str">
        <f>VLOOKUP(T86,'LibSets constants'!$A$2:$B$16,2,FALSE)</f>
        <v>Imperial City</v>
      </c>
      <c r="V86" s="20" t="s">
        <v>2584</v>
      </c>
      <c r="W86" t="s">
        <v>4280</v>
      </c>
      <c r="X86" s="3">
        <f>IF(Y86&lt;&gt;"",VLOOKUP(Y86,'ESO zone constants'!$E$3:$L$5000,8,FALSE),"")</f>
        <v>584</v>
      </c>
      <c r="Y86" t="str">
        <f>VLOOKUP(O86,'ESO wayshrine node constants'!$A$2:$E$10002,5,FALSE)</f>
        <v>Imperial City</v>
      </c>
      <c r="Z86" s="20" t="s">
        <v>2584</v>
      </c>
      <c r="AA86" t="s">
        <v>4280</v>
      </c>
      <c r="AB86" s="3">
        <f>IF(AC86&lt;&gt;"",VLOOKUP(AC86,'ESO zone constants'!$E$3:$L$5000,8,FALSE),"")</f>
        <v>584</v>
      </c>
      <c r="AC86" t="str">
        <f>VLOOKUP(P86,'ESO wayshrine node constants'!$A$2:$E$10002,5,FALSE)</f>
        <v>Imperial City</v>
      </c>
      <c r="AD86" s="20" t="s">
        <v>2584</v>
      </c>
      <c r="AE86" t="s">
        <v>4280</v>
      </c>
      <c r="AF86" s="3" t="str">
        <f>IF(AG86&lt;&gt;"",VLOOKUP(AG86,'ESO zone constants'!$E$3:$L$5000,8,FALSE),"")</f>
        <v/>
      </c>
      <c r="AH86" s="20" t="s">
        <v>2584</v>
      </c>
      <c r="AI86" t="s">
        <v>4280</v>
      </c>
      <c r="AJ86" s="3" t="str">
        <f>IF(AK86&lt;&gt;"",VLOOKUP(AK86,'ESO zone constants'!$E$3:$L$5000,8,FALSE),"")</f>
        <v/>
      </c>
      <c r="AL86" s="20" t="s">
        <v>2584</v>
      </c>
      <c r="AM86" t="s">
        <v>4280</v>
      </c>
      <c r="AN86" s="3" t="str">
        <f>IF(AO86&lt;&gt;"",VLOOKUP(AO86,'ESO zone constants'!$E$3:$L$5000,8,FALSE),"")</f>
        <v/>
      </c>
      <c r="AP86" s="20" t="s">
        <v>2584</v>
      </c>
      <c r="AQ86" t="s">
        <v>4280</v>
      </c>
      <c r="AR86" s="27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[177] = {wayshrines={199,201,203,}, traitsNeeded=5, dlcId=1</v>
      </c>
      <c r="AS86" s="27" t="str">
        <f>IF(A86&lt;&gt;"",IF(R86&lt;&gt;"",CONCATENATE(", zoneIds={",R86),"")&amp;IF(X86&lt;&gt;"",CONCATENATE(",",X86),"")&amp;IF(AB86&lt;&gt;"",CONCATENATE(",",AB86),"")&amp;IF(AF86&lt;&gt;"",CONCATENATE(",",AF86),"")&amp;IF(AJ86&lt;&gt;"",CONCATENATE(",",AJ86),"")&amp;IF(AN86&lt;&gt;"",CONCATENATE(",",AN86),"")&amp;IF(R86&lt;&gt;"",CONCATENATE("}",""),"")&amp;IF(OR(L86="true",L86="false",L86&lt;&gt;""), CONCATENATE(", veteran=", L86), ""),"")</f>
        <v>, zoneIds={584,584,584}, veteran=false</v>
      </c>
      <c r="AT86" s="27" t="str">
        <f>IF(A86&lt;&gt;"",IF(J86="Trial",", isTrial=true",IF(J86="Arena",", isArena=true", IF(J86="Monster",", isMonster=true",IF(J86="Crafted",", isCrafted=true",IF(J86="Cyrodiil",", isCyrodiil=true",IF(J86="Dungeon",", isDungeon=true",IF(J86="PVP: Battleground",", isBattleground=true",IF(J86="PVP: Cyrodiil",", isCyrodiil=true",IF(J86="PVP: Imperial City",", isImperialCity=true",IF(J86="Special",", isSpecial=true",IF(J86="Daily random dungeon &amp; PVP: Imperial City",", isDailyRandomDungeonAndImperialCityReward=true",IF(J86="Overland",", isOverland=true","")))))))))))) &amp; IF(M86="true", CONCATENATE(", multiTrialSet=true"), ""),"") &amp; "},"</f>
        <v>, isCrafted=true},</v>
      </c>
      <c r="AU86" s="27" t="str">
        <f>IF(C86&lt;&gt;"",CONCATENATE(" --",C86," / ",B86,"   [",IF(S86&lt;&gt;"",S86,""),IF(Y86&lt;&gt;"",", "&amp;Y86,""),IF(AC86&lt;&gt;"",", "&amp;AC86,""),IF(AG86&lt;&gt;"",", "&amp;AG86,""),IF(AK86&lt;&gt;"",", "&amp;AK86,""),IF(AO86&lt;&gt;"",", "&amp;AO86,""),"]"))</f>
        <v xml:space="preserve"> --Redistributor / Umverteilung   [Imperial City, Imperial City, Imperial City]</v>
      </c>
      <c r="AV86" s="27" t="str">
        <f>IF(A86&lt;&gt;"",IF(VALUE(Q86)&gt;0,CONCATENATE("[",A86,"] = true,        --",C86, " / ", B86), ""),"")</f>
        <v>[177] = true,        --Redistributor / Umverteilung</v>
      </c>
    </row>
    <row r="87" spans="1:48" x14ac:dyDescent="0.25">
      <c r="A87" s="5">
        <v>178</v>
      </c>
      <c r="B87" t="s">
        <v>1813</v>
      </c>
      <c r="C87" t="s">
        <v>1815</v>
      </c>
      <c r="D87" t="s">
        <v>1814</v>
      </c>
      <c r="G87" s="3">
        <f>A87</f>
        <v>178</v>
      </c>
      <c r="J87" t="str">
        <f t="array" ref="J87">IF(VALUE(Q87)&gt;0,"Crafted",IF(OR(EXACT(A87,'LibSets constants'!#REF!)),"Monster",IF(OR(EXACT(A87,'LibSets constants'!#REF!)),"Trial",IF(OR(EXACT(A87,'LibSets constants'!#REF!)),"Arena",IF(OR(EXACT(A87,'LibSets constants'!#REF!)),"Overland","")))))</f>
        <v>Crafted</v>
      </c>
      <c r="L87" t="s">
        <v>101</v>
      </c>
      <c r="M87" t="s">
        <v>101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constants'!$E$2:$L$5000,8,FALSE),"")</f>
        <v>584</v>
      </c>
      <c r="S87" t="str">
        <f>VLOOKUP(N87,'ESO wayshrine node constants'!$A$2:$E$10002,5,FALSE)</f>
        <v>Imperial City</v>
      </c>
      <c r="T87" s="24">
        <f>VLOOKUP(R87,'ESO zone constants'!$L$2:$N$9999,3,FALSE)</f>
        <v>1</v>
      </c>
      <c r="U87" s="3" t="str">
        <f>VLOOKUP(T87,'LibSets constants'!$A$2:$B$16,2,FALSE)</f>
        <v>Imperial City</v>
      </c>
      <c r="V87" s="20" t="s">
        <v>2584</v>
      </c>
      <c r="W87" t="s">
        <v>4280</v>
      </c>
      <c r="X87" s="3">
        <f>IF(Y87&lt;&gt;"",VLOOKUP(Y87,'ESO zone constants'!$E$3:$L$5000,8,FALSE),"")</f>
        <v>584</v>
      </c>
      <c r="Y87" t="str">
        <f>VLOOKUP(O87,'ESO wayshrine node constants'!$A$2:$E$10002,5,FALSE)</f>
        <v>Imperial City</v>
      </c>
      <c r="Z87" s="20" t="s">
        <v>2584</v>
      </c>
      <c r="AA87" t="s">
        <v>4280</v>
      </c>
      <c r="AB87" s="3">
        <f>IF(AC87&lt;&gt;"",VLOOKUP(AC87,'ESO zone constants'!$E$3:$L$5000,8,FALSE),"")</f>
        <v>584</v>
      </c>
      <c r="AC87" t="str">
        <f>VLOOKUP(P87,'ESO wayshrine node constants'!$A$2:$E$10002,5,FALSE)</f>
        <v>Imperial City</v>
      </c>
      <c r="AD87" s="20" t="s">
        <v>2584</v>
      </c>
      <c r="AE87" t="s">
        <v>4280</v>
      </c>
      <c r="AF87" s="3" t="str">
        <f>IF(AG87&lt;&gt;"",VLOOKUP(AG87,'ESO zone constants'!$E$3:$L$5000,8,FALSE),"")</f>
        <v/>
      </c>
      <c r="AH87" s="20" t="s">
        <v>2584</v>
      </c>
      <c r="AI87" t="s">
        <v>4280</v>
      </c>
      <c r="AJ87" s="3" t="str">
        <f>IF(AK87&lt;&gt;"",VLOOKUP(AK87,'ESO zone constants'!$E$3:$L$5000,8,FALSE),"")</f>
        <v/>
      </c>
      <c r="AL87" s="20" t="s">
        <v>2584</v>
      </c>
      <c r="AM87" t="s">
        <v>4280</v>
      </c>
      <c r="AN87" s="3" t="str">
        <f>IF(AO87&lt;&gt;"",VLOOKUP(AO87,'ESO zone constants'!$E$3:$L$5000,8,FALSE),"")</f>
        <v/>
      </c>
      <c r="AP87" s="20" t="s">
        <v>2584</v>
      </c>
      <c r="AQ87" t="s">
        <v>4280</v>
      </c>
      <c r="AR87" s="27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[178] = {wayshrines={199,201,203,}, traitsNeeded=9, dlcId=1</v>
      </c>
      <c r="AS87" s="27" t="str">
        <f>IF(A87&lt;&gt;"",IF(R87&lt;&gt;"",CONCATENATE(", zoneIds={",R87),"")&amp;IF(X87&lt;&gt;"",CONCATENATE(",",X87),"")&amp;IF(AB87&lt;&gt;"",CONCATENATE(",",AB87),"")&amp;IF(AF87&lt;&gt;"",CONCATENATE(",",AF87),"")&amp;IF(AJ87&lt;&gt;"",CONCATENATE(",",AJ87),"")&amp;IF(AN87&lt;&gt;"",CONCATENATE(",",AN87),"")&amp;IF(R87&lt;&gt;"",CONCATENATE("}",""),"")&amp;IF(OR(L87="true",L87="false",L87&lt;&gt;""), CONCATENATE(", veteran=", L87), ""),"")</f>
        <v>, zoneIds={584,584,584}, veteran=false</v>
      </c>
      <c r="AT87" s="27" t="str">
        <f>IF(A87&lt;&gt;"",IF(J87="Trial",", isTrial=true",IF(J87="Arena",", isArena=true", IF(J87="Monster",", isMonster=true",IF(J87="Crafted",", isCrafted=true",IF(J87="Cyrodiil",", isCyrodiil=true",IF(J87="Dungeon",", isDungeon=true",IF(J87="PVP: Battleground",", isBattleground=true",IF(J87="PVP: Cyrodiil",", isCyrodiil=true",IF(J87="PVP: Imperial City",", isImperialCity=true",IF(J87="Special",", isSpecial=true",IF(J87="Daily random dungeon &amp; PVP: Imperial City",", isDailyRandomDungeonAndImperialCityReward=true",IF(J87="Overland",", isOverland=true","")))))))))))) &amp; IF(M87="true", CONCATENATE(", multiTrialSet=true"), ""),"") &amp; "},"</f>
        <v>, isCrafted=true},</v>
      </c>
      <c r="AU87" s="27" t="str">
        <f>IF(C87&lt;&gt;"",CONCATENATE(" --",C87," / ",B87,"   [",IF(S87&lt;&gt;"",S87,""),IF(Y87&lt;&gt;"",", "&amp;Y87,""),IF(AC87&lt;&gt;"",", "&amp;AC87,""),IF(AG87&lt;&gt;"",", "&amp;AG87,""),IF(AK87&lt;&gt;"",", "&amp;AK87,""),IF(AO87&lt;&gt;"",", "&amp;AO87,""),"]"))</f>
        <v xml:space="preserve"> --Armor Master / Rüstungsmeister   [Imperial City, Imperial City, Imperial City]</v>
      </c>
      <c r="AV87" s="27" t="str">
        <f>IF(A87&lt;&gt;"",IF(VALUE(Q87)&gt;0,CONCATENATE("[",A87,"] = true,        --",C87, " / ", B87), ""),"")</f>
        <v>[178] = true,        --Armor Master / Rüstungsmeister</v>
      </c>
    </row>
    <row r="88" spans="1:48" x14ac:dyDescent="0.25">
      <c r="A88" s="5">
        <v>207</v>
      </c>
      <c r="B88" t="s">
        <v>1878</v>
      </c>
      <c r="C88" t="s">
        <v>1880</v>
      </c>
      <c r="D88" t="s">
        <v>1879</v>
      </c>
      <c r="G88" s="3">
        <f>A88</f>
        <v>207</v>
      </c>
      <c r="J88" t="str">
        <f t="array" ref="J88">IF(VALUE(Q88)&gt;0,"Crafted",IF(OR(EXACT(A88,'LibSets constants'!#REF!)),"Monster",IF(OR(EXACT(A88,'LibSets constants'!#REF!)),"Trial",IF(OR(EXACT(A88,'LibSets constants'!#REF!)),"Arena",IF(OR(EXACT(A88,'LibSets constants'!#REF!)),"Overland","")))))</f>
        <v>Crafted</v>
      </c>
      <c r="L88" t="s">
        <v>101</v>
      </c>
      <c r="M88" t="s">
        <v>101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constants'!$E$2:$L$5000,8,FALSE),"")</f>
        <v>684</v>
      </c>
      <c r="S88" t="str">
        <f>VLOOKUP(N88,'ESO wayshrine node constants'!$A$2:$E$10002,5,FALSE)</f>
        <v>Wrothgar</v>
      </c>
      <c r="T88" s="24">
        <f>VLOOKUP(R88,'ESO zone constants'!$L$2:$N$9999,3,FALSE)</f>
        <v>2</v>
      </c>
      <c r="U88" s="3" t="str">
        <f>VLOOKUP(T88,'LibSets constants'!$A$2:$B$16,2,FALSE)</f>
        <v>Orsinium</v>
      </c>
      <c r="V88" s="20" t="s">
        <v>2584</v>
      </c>
      <c r="W88" t="s">
        <v>4280</v>
      </c>
      <c r="X88" s="3">
        <f>IF(Y88&lt;&gt;"",VLOOKUP(Y88,'ESO zone constants'!$E$3:$L$5000,8,FALSE),"")</f>
        <v>684</v>
      </c>
      <c r="Y88" t="str">
        <f>VLOOKUP(O88,'ESO wayshrine node constants'!$A$2:$E$10002,5,FALSE)</f>
        <v>Wrothgar</v>
      </c>
      <c r="Z88" s="20" t="s">
        <v>2584</v>
      </c>
      <c r="AA88" t="s">
        <v>4280</v>
      </c>
      <c r="AB88" s="3">
        <f>IF(AC88&lt;&gt;"",VLOOKUP(AC88,'ESO zone constants'!$E$3:$L$5000,8,FALSE),"")</f>
        <v>684</v>
      </c>
      <c r="AC88" t="str">
        <f>VLOOKUP(P88,'ESO wayshrine node constants'!$A$2:$E$10002,5,FALSE)</f>
        <v>Wrothgar</v>
      </c>
      <c r="AD88" s="20" t="s">
        <v>2584</v>
      </c>
      <c r="AE88" t="s">
        <v>4280</v>
      </c>
      <c r="AF88" s="3" t="str">
        <f>IF(AG88&lt;&gt;"",VLOOKUP(AG88,'ESO zone constants'!$E$3:$L$5000,8,FALSE),"")</f>
        <v/>
      </c>
      <c r="AH88" s="20" t="s">
        <v>2584</v>
      </c>
      <c r="AI88" t="s">
        <v>4280</v>
      </c>
      <c r="AJ88" s="3" t="str">
        <f>IF(AK88&lt;&gt;"",VLOOKUP(AK88,'ESO zone constants'!$E$3:$L$5000,8,FALSE),"")</f>
        <v/>
      </c>
      <c r="AL88" s="20" t="s">
        <v>2584</v>
      </c>
      <c r="AM88" t="s">
        <v>4280</v>
      </c>
      <c r="AN88" s="3" t="str">
        <f>IF(AO88&lt;&gt;"",VLOOKUP(AO88,'ESO zone constants'!$E$3:$L$5000,8,FALSE),"")</f>
        <v/>
      </c>
      <c r="AP88" s="20" t="s">
        <v>2584</v>
      </c>
      <c r="AQ88" t="s">
        <v>4280</v>
      </c>
      <c r="AR88" s="27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[207] = {wayshrines={241,241,241,}, traitsNeeded=6, dlcId=2</v>
      </c>
      <c r="AS88" s="27" t="str">
        <f>IF(A88&lt;&gt;"",IF(R88&lt;&gt;"",CONCATENATE(", zoneIds={",R88),"")&amp;IF(X88&lt;&gt;"",CONCATENATE(",",X88),"")&amp;IF(AB88&lt;&gt;"",CONCATENATE(",",AB88),"")&amp;IF(AF88&lt;&gt;"",CONCATENATE(",",AF88),"")&amp;IF(AJ88&lt;&gt;"",CONCATENATE(",",AJ88),"")&amp;IF(AN88&lt;&gt;"",CONCATENATE(",",AN88),"")&amp;IF(R88&lt;&gt;"",CONCATENATE("}",""),"")&amp;IF(OR(L88="true",L88="false",L88&lt;&gt;""), CONCATENATE(", veteran=", L88), ""),"")</f>
        <v>, zoneIds={684,684,684}, veteran=false</v>
      </c>
      <c r="AT88" s="27" t="str">
        <f>IF(A88&lt;&gt;"",IF(J88="Trial",", isTrial=true",IF(J88="Arena",", isArena=true", IF(J88="Monster",", isMonster=true",IF(J88="Crafted",", isCrafted=true",IF(J88="Cyrodiil",", isCyrodiil=true",IF(J88="Dungeon",", isDungeon=true",IF(J88="PVP: Battleground",", isBattleground=true",IF(J88="PVP: Cyrodiil",", isCyrodiil=true",IF(J88="PVP: Imperial City",", isImperialCity=true",IF(J88="Special",", isSpecial=true",IF(J88="Daily random dungeon &amp; PVP: Imperial City",", isDailyRandomDungeonAndImperialCityReward=true",IF(J88="Overland",", isOverland=true","")))))))))))) &amp; IF(M88="true", CONCATENATE(", multiTrialSet=true"), ""),"") &amp; "},"</f>
        <v>, isCrafted=true},</v>
      </c>
      <c r="AU88" s="27" t="str">
        <f>IF(C88&lt;&gt;"",CONCATENATE(" --",C88," / ",B88,"   [",IF(S88&lt;&gt;"",S88,""),IF(Y88&lt;&gt;"",", "&amp;Y88,""),IF(AC88&lt;&gt;"",", "&amp;AC88,""),IF(AG88&lt;&gt;"",", "&amp;AG88,""),IF(AK88&lt;&gt;"",", "&amp;AK88,""),IF(AO88&lt;&gt;"",", "&amp;AO88,""),"]"))</f>
        <v xml:space="preserve"> --Law of Julianos / Gesetz von Julianos   [Wrothgar, Wrothgar, Wrothgar]</v>
      </c>
      <c r="AV88" s="27" t="str">
        <f>IF(A88&lt;&gt;"",IF(VALUE(Q88)&gt;0,CONCATENATE("[",A88,"] = true,        --",C88, " / ", B88), ""),"")</f>
        <v>[207] = true,        --Law of Julianos / Gesetz von Julianos</v>
      </c>
    </row>
    <row r="89" spans="1:48" x14ac:dyDescent="0.25">
      <c r="A89" s="5">
        <v>208</v>
      </c>
      <c r="B89" t="s">
        <v>1881</v>
      </c>
      <c r="C89" t="s">
        <v>1883</v>
      </c>
      <c r="D89" t="s">
        <v>1882</v>
      </c>
      <c r="G89" s="3">
        <f>A89</f>
        <v>208</v>
      </c>
      <c r="J89" t="str">
        <f t="array" ref="J89">IF(VALUE(Q89)&gt;0,"Crafted",IF(OR(EXACT(A89,'LibSets constants'!#REF!)),"Monster",IF(OR(EXACT(A89,'LibSets constants'!#REF!)),"Trial",IF(OR(EXACT(A89,'LibSets constants'!#REF!)),"Arena",IF(OR(EXACT(A89,'LibSets constants'!#REF!)),"Overland","")))))</f>
        <v>Crafted</v>
      </c>
      <c r="L89" t="s">
        <v>101</v>
      </c>
      <c r="M89" t="s">
        <v>101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constants'!$E$2:$L$5000,8,FALSE),"")</f>
        <v>684</v>
      </c>
      <c r="S89" t="str">
        <f>VLOOKUP(N89,'ESO wayshrine node constants'!$A$2:$E$10002,5,FALSE)</f>
        <v>Wrothgar</v>
      </c>
      <c r="T89" s="24">
        <f>VLOOKUP(R89,'ESO zone constants'!$L$2:$N$9999,3,FALSE)</f>
        <v>2</v>
      </c>
      <c r="U89" s="3" t="str">
        <f>VLOOKUP(T89,'LibSets constants'!$A$2:$B$16,2,FALSE)</f>
        <v>Orsinium</v>
      </c>
      <c r="V89" s="20" t="s">
        <v>2584</v>
      </c>
      <c r="W89" t="s">
        <v>4280</v>
      </c>
      <c r="X89" s="3">
        <f>IF(Y89&lt;&gt;"",VLOOKUP(Y89,'ESO zone constants'!$E$3:$L$5000,8,FALSE),"")</f>
        <v>684</v>
      </c>
      <c r="Y89" t="str">
        <f>VLOOKUP(O89,'ESO wayshrine node constants'!$A$2:$E$10002,5,FALSE)</f>
        <v>Wrothgar</v>
      </c>
      <c r="Z89" s="20" t="s">
        <v>2584</v>
      </c>
      <c r="AA89" t="s">
        <v>4280</v>
      </c>
      <c r="AB89" s="3">
        <f>IF(AC89&lt;&gt;"",VLOOKUP(AC89,'ESO zone constants'!$E$3:$L$5000,8,FALSE),"")</f>
        <v>684</v>
      </c>
      <c r="AC89" t="str">
        <f>VLOOKUP(P89,'ESO wayshrine node constants'!$A$2:$E$10002,5,FALSE)</f>
        <v>Wrothgar</v>
      </c>
      <c r="AD89" s="20" t="s">
        <v>2584</v>
      </c>
      <c r="AE89" t="s">
        <v>4280</v>
      </c>
      <c r="AF89" s="3" t="str">
        <f>IF(AG89&lt;&gt;"",VLOOKUP(AG89,'ESO zone constants'!$E$3:$L$5000,8,FALSE),"")</f>
        <v/>
      </c>
      <c r="AH89" s="20" t="s">
        <v>2584</v>
      </c>
      <c r="AI89" t="s">
        <v>4280</v>
      </c>
      <c r="AJ89" s="3" t="str">
        <f>IF(AK89&lt;&gt;"",VLOOKUP(AK89,'ESO zone constants'!$E$3:$L$5000,8,FALSE),"")</f>
        <v/>
      </c>
      <c r="AL89" s="20" t="s">
        <v>2584</v>
      </c>
      <c r="AM89" t="s">
        <v>4280</v>
      </c>
      <c r="AN89" s="3" t="str">
        <f>IF(AO89&lt;&gt;"",VLOOKUP(AO89,'ESO zone constants'!$E$3:$L$5000,8,FALSE),"")</f>
        <v/>
      </c>
      <c r="AP89" s="20" t="s">
        <v>2584</v>
      </c>
      <c r="AQ89" t="s">
        <v>4280</v>
      </c>
      <c r="AR89" s="27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[208] = {wayshrines={237,237,237,}, traitsNeeded=3, dlcId=2</v>
      </c>
      <c r="AS89" s="27" t="str">
        <f>IF(A89&lt;&gt;"",IF(R89&lt;&gt;"",CONCATENATE(", zoneIds={",R89),"")&amp;IF(X89&lt;&gt;"",CONCATENATE(",",X89),"")&amp;IF(AB89&lt;&gt;"",CONCATENATE(",",AB89),"")&amp;IF(AF89&lt;&gt;"",CONCATENATE(",",AF89),"")&amp;IF(AJ89&lt;&gt;"",CONCATENATE(",",AJ89),"")&amp;IF(AN89&lt;&gt;"",CONCATENATE(",",AN89),"")&amp;IF(R89&lt;&gt;"",CONCATENATE("}",""),"")&amp;IF(OR(L89="true",L89="false",L89&lt;&gt;""), CONCATENATE(", veteran=", L89), ""),"")</f>
        <v>, zoneIds={684,684,684}, veteran=false</v>
      </c>
      <c r="AT89" s="27" t="str">
        <f>IF(A89&lt;&gt;"",IF(J89="Trial",", isTrial=true",IF(J89="Arena",", isArena=true", IF(J89="Monster",", isMonster=true",IF(J89="Crafted",", isCrafted=true",IF(J89="Cyrodiil",", isCyrodiil=true",IF(J89="Dungeon",", isDungeon=true",IF(J89="PVP: Battleground",", isBattleground=true",IF(J89="PVP: Cyrodiil",", isCyrodiil=true",IF(J89="PVP: Imperial City",", isImperialCity=true",IF(J89="Special",", isSpecial=true",IF(J89="Daily random dungeon &amp; PVP: Imperial City",", isDailyRandomDungeonAndImperialCityReward=true",IF(J89="Overland",", isOverland=true","")))))))))))) &amp; IF(M89="true", CONCATENATE(", multiTrialSet=true"), ""),"") &amp; "},"</f>
        <v>, isCrafted=true},</v>
      </c>
      <c r="AU89" s="27" t="str">
        <f>IF(C89&lt;&gt;"",CONCATENATE(" --",C89," / ",B89,"   [",IF(S89&lt;&gt;"",S89,""),IF(Y89&lt;&gt;"",", "&amp;Y89,""),IF(AC89&lt;&gt;"",", "&amp;AC89,""),IF(AG89&lt;&gt;"",", "&amp;AG89,""),IF(AK89&lt;&gt;"",", "&amp;AK89,""),IF(AO89&lt;&gt;"",", "&amp;AO89,""),"]"))</f>
        <v xml:space="preserve"> --Trial by Fire / Feuertaufe   [Wrothgar, Wrothgar, Wrothgar]</v>
      </c>
      <c r="AV89" s="27" t="str">
        <f>IF(A89&lt;&gt;"",IF(VALUE(Q89)&gt;0,CONCATENATE("[",A89,"] = true,        --",C89, " / ", B89), ""),"")</f>
        <v>[208] = true,        --Trial by Fire / Feuertaufe</v>
      </c>
    </row>
    <row r="90" spans="1:48" x14ac:dyDescent="0.25">
      <c r="A90" s="32">
        <v>209</v>
      </c>
      <c r="B90" s="15" t="s">
        <v>1884</v>
      </c>
      <c r="C90" s="15" t="s">
        <v>1884</v>
      </c>
      <c r="D90" s="15" t="s">
        <v>1884</v>
      </c>
      <c r="E90" s="15"/>
      <c r="F90" s="15"/>
      <c r="G90" s="33">
        <f>A90</f>
        <v>209</v>
      </c>
      <c r="H90" s="15" t="s">
        <v>4318</v>
      </c>
      <c r="I90" s="15" t="s">
        <v>4318</v>
      </c>
      <c r="J90" s="15" t="s">
        <v>2538</v>
      </c>
      <c r="K90" s="15"/>
      <c r="L90" s="15" t="s">
        <v>101</v>
      </c>
      <c r="M90" s="15" t="s">
        <v>101</v>
      </c>
      <c r="N90" s="15">
        <v>-1</v>
      </c>
      <c r="O90" s="15">
        <v>-1</v>
      </c>
      <c r="P90" s="15">
        <v>-1</v>
      </c>
      <c r="Q90" s="15">
        <v>0</v>
      </c>
      <c r="R90" s="33"/>
      <c r="S90" s="15"/>
      <c r="T90" s="25">
        <v>0</v>
      </c>
      <c r="U90" s="33" t="str">
        <f>VLOOKUP(T90,'LibSets constants'!$A$2:$B$16,2,FALSE)</f>
        <v>Included in base game</v>
      </c>
      <c r="V90" s="15"/>
      <c r="W90" s="15"/>
      <c r="X90" s="3" t="str">
        <f>IF(Y90&lt;&gt;"",VLOOKUP(Y90,'ESO zone constants'!$E$3:$L$5000,8,FALSE),"")</f>
        <v/>
      </c>
      <c r="Y90" s="15"/>
      <c r="Z90" s="15"/>
      <c r="AA90" s="15"/>
      <c r="AB90" s="3" t="str">
        <f>IF(AC90&lt;&gt;"",VLOOKUP(AC90,'ESO zone constants'!$E$3:$L$5000,8,FALSE),"")</f>
        <v/>
      </c>
      <c r="AC90" s="15"/>
      <c r="AD90" s="15"/>
      <c r="AE90" s="15"/>
      <c r="AF90" s="3" t="str">
        <f>IF(AG90&lt;&gt;"",VLOOKUP(AG90,'ESO zone constants'!$E$3:$L$5000,8,FALSE),"")</f>
        <v/>
      </c>
      <c r="AG90" s="15"/>
      <c r="AH90" s="15"/>
      <c r="AI90" s="15"/>
      <c r="AJ90" s="3" t="str">
        <f>IF(AK90&lt;&gt;"",VLOOKUP(AK90,'ESO zone constants'!$E$3:$L$5000,8,FALSE),"")</f>
        <v/>
      </c>
      <c r="AK90" s="15"/>
      <c r="AL90" s="15"/>
      <c r="AM90" s="15"/>
      <c r="AN90" s="3" t="str">
        <f>IF(AO90&lt;&gt;"",VLOOKUP(AO90,'ESO zone constants'!$E$3:$L$5000,8,FALSE),"")</f>
        <v/>
      </c>
      <c r="AO90" s="15"/>
      <c r="AP90" s="15"/>
      <c r="AQ90" s="15"/>
      <c r="AR90" s="27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[209] = {wayshrines={-1,-1,-1,}, dlcId=0</v>
      </c>
      <c r="AS90" s="27" t="str">
        <f>IF(A90&lt;&gt;"",IF(R90&lt;&gt;"",CONCATENATE(", zoneIds={",R90),"")&amp;IF(X90&lt;&gt;"",CONCATENATE(",",X90),"")&amp;IF(AB90&lt;&gt;"",CONCATENATE(",",AB90),"")&amp;IF(AF90&lt;&gt;"",CONCATENATE(",",AF90),"")&amp;IF(AJ90&lt;&gt;"",CONCATENATE(",",AJ90),"")&amp;IF(AN90&lt;&gt;"",CONCATENATE(",",AN90),"")&amp;IF(R90&lt;&gt;"",CONCATENATE("}",""),"")&amp;IF(OR(L90="true",L90="false",L90&lt;&gt;""), CONCATENATE(", veteran=", L90), ""),"")</f>
        <v>, veteran=false</v>
      </c>
      <c r="AT90" s="27" t="str">
        <f>IF(A90&lt;&gt;"",IF(J90="Trial",", isTrial=true",IF(J90="Arena",", isArena=true", IF(J90="Monster",", isMonster=true",IF(J90="Crafted",", isCrafted=true",IF(J90="Cyrodiil",", isCyrodiil=true",IF(J90="Dungeon",", isDungeon=true",IF(J90="PVP: Battleground",", isBattleground=true",IF(J90="PVP: Cyrodiil",", isCyrodiil=true",IF(J90="PVP: Imperial City",", isImperialCity=true",IF(J90="Special",", isSpecial=true",IF(J90="Daily random dungeon &amp; PVP: Imperial City",", isDailyRandomDungeonAndImperialCityReward=true",IF(J90="Overland",", isOverland=true","")))))))))))) &amp; IF(M90="true", CONCATENATE(", multiTrialSet=true"), ""),"") &amp; "},"</f>
        <v>, isCrafted=true},</v>
      </c>
      <c r="AU90" s="27" t="str">
        <f>IF(C90&lt;&gt;"",CONCATENATE(" --",C90," / ",B90,"   [",IF(S90&lt;&gt;"",S90,""),IF(Y90&lt;&gt;"",", "&amp;Y90,""),IF(AC90&lt;&gt;"",", "&amp;AC90,""),IF(AG90&lt;&gt;"",", "&amp;AG90,""),IF(AK90&lt;&gt;"",", "&amp;AK90,""),IF(AO90&lt;&gt;"",", "&amp;AO90,""),"]"))</f>
        <v xml:space="preserve"> --Armor of the Code / Armor of the Code   []</v>
      </c>
      <c r="AV90" s="34" t="str">
        <f>IF(A90&lt;&gt;"",IF(VALUE(Q90)&gt;0,CONCATENATE("[",A90,"] = true,        --",C90, " / ", B90), ""),"")</f>
        <v/>
      </c>
    </row>
    <row r="91" spans="1:48" x14ac:dyDescent="0.25">
      <c r="A91" s="5">
        <v>219</v>
      </c>
      <c r="B91" t="s">
        <v>1909</v>
      </c>
      <c r="C91" t="s">
        <v>1909</v>
      </c>
      <c r="D91" t="s">
        <v>1909</v>
      </c>
      <c r="G91" s="3">
        <f>A91</f>
        <v>219</v>
      </c>
      <c r="J91" t="str">
        <f t="array" ref="J91">IF(VALUE(Q91)&gt;0,"Crafted",IF(OR(EXACT(A91,'LibSets constants'!#REF!)),"Monster",IF(OR(EXACT(A91,'LibSets constants'!#REF!)),"Trial",IF(OR(EXACT(A91,'LibSets constants'!#REF!)),"Arena",IF(OR(EXACT(A91,'LibSets constants'!#REF!)),"Overland","")))))</f>
        <v>Crafted</v>
      </c>
      <c r="L91" t="s">
        <v>101</v>
      </c>
      <c r="M91" t="s">
        <v>101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constants'!$E$2:$L$5000,8,FALSE),"")</f>
        <v>684</v>
      </c>
      <c r="S91" t="str">
        <f>VLOOKUP(N91,'ESO wayshrine node constants'!$A$2:$E$10002,5,FALSE)</f>
        <v>Wrothgar</v>
      </c>
      <c r="T91" s="24">
        <f>VLOOKUP(R91,'ESO zone constants'!$L$2:$N$9999,3,FALSE)</f>
        <v>2</v>
      </c>
      <c r="U91" s="3" t="str">
        <f>VLOOKUP(T91,'LibSets constants'!$A$2:$B$16,2,FALSE)</f>
        <v>Orsinium</v>
      </c>
      <c r="V91" s="20" t="s">
        <v>2584</v>
      </c>
      <c r="W91" t="s">
        <v>4280</v>
      </c>
      <c r="X91" s="3">
        <f>IF(Y91&lt;&gt;"",VLOOKUP(Y91,'ESO zone constants'!$E$3:$L$5000,8,FALSE),"")</f>
        <v>684</v>
      </c>
      <c r="Y91" t="str">
        <f>VLOOKUP(O91,'ESO wayshrine node constants'!$A$2:$E$10002,5,FALSE)</f>
        <v>Wrothgar</v>
      </c>
      <c r="Z91" s="20" t="s">
        <v>2584</v>
      </c>
      <c r="AA91" t="s">
        <v>4280</v>
      </c>
      <c r="AB91" s="3">
        <f>IF(AC91&lt;&gt;"",VLOOKUP(AC91,'ESO zone constants'!$E$3:$L$5000,8,FALSE),"")</f>
        <v>684</v>
      </c>
      <c r="AC91" t="str">
        <f>VLOOKUP(P91,'ESO wayshrine node constants'!$A$2:$E$10002,5,FALSE)</f>
        <v>Wrothgar</v>
      </c>
      <c r="AD91" s="20" t="s">
        <v>2584</v>
      </c>
      <c r="AE91" t="s">
        <v>4280</v>
      </c>
      <c r="AF91" s="3" t="str">
        <f>IF(AG91&lt;&gt;"",VLOOKUP(AG91,'ESO zone constants'!$E$3:$L$5000,8,FALSE),"")</f>
        <v/>
      </c>
      <c r="AH91" s="20" t="s">
        <v>2584</v>
      </c>
      <c r="AI91" t="s">
        <v>4280</v>
      </c>
      <c r="AJ91" s="3" t="str">
        <f>IF(AK91&lt;&gt;"",VLOOKUP(AK91,'ESO zone constants'!$E$3:$L$5000,8,FALSE),"")</f>
        <v/>
      </c>
      <c r="AL91" s="20" t="s">
        <v>2584</v>
      </c>
      <c r="AM91" t="s">
        <v>4280</v>
      </c>
      <c r="AN91" s="3" t="str">
        <f>IF(AO91&lt;&gt;"",VLOOKUP(AO91,'ESO zone constants'!$E$3:$L$5000,8,FALSE),"")</f>
        <v/>
      </c>
      <c r="AP91" s="20" t="s">
        <v>2584</v>
      </c>
      <c r="AQ91" t="s">
        <v>4280</v>
      </c>
      <c r="AR91" s="27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[219] = {wayshrines={237,237,237,}, traitsNeeded=9, dlcId=2</v>
      </c>
      <c r="AS91" s="27" t="str">
        <f>IF(A91&lt;&gt;"",IF(R91&lt;&gt;"",CONCATENATE(", zoneIds={",R91),"")&amp;IF(X91&lt;&gt;"",CONCATENATE(",",X91),"")&amp;IF(AB91&lt;&gt;"",CONCATENATE(",",AB91),"")&amp;IF(AF91&lt;&gt;"",CONCATENATE(",",AF91),"")&amp;IF(AJ91&lt;&gt;"",CONCATENATE(",",AJ91),"")&amp;IF(AN91&lt;&gt;"",CONCATENATE(",",AN91),"")&amp;IF(R91&lt;&gt;"",CONCATENATE("}",""),"")&amp;IF(OR(L91="true",L91="false",L91&lt;&gt;""), CONCATENATE(", veteran=", L91), ""),"")</f>
        <v>, zoneIds={684,684,684}, veteran=false</v>
      </c>
      <c r="AT91" s="27" t="str">
        <f>IF(A91&lt;&gt;"",IF(J91="Trial",", isTrial=true",IF(J91="Arena",", isArena=true", IF(J91="Monster",", isMonster=true",IF(J91="Crafted",", isCrafted=true",IF(J91="Cyrodiil",", isCyrodiil=true",IF(J91="Dungeon",", isDungeon=true",IF(J91="PVP: Battleground",", isBattleground=true",IF(J91="PVP: Cyrodiil",", isCyrodiil=true",IF(J91="PVP: Imperial City",", isImperialCity=true",IF(J91="Special",", isSpecial=true",IF(J91="Daily random dungeon &amp; PVP: Imperial City",", isDailyRandomDungeonAndImperialCityReward=true",IF(J91="Overland",", isOverland=true","")))))))))))) &amp; IF(M91="true", CONCATENATE(", multiTrialSet=true"), ""),"") &amp; "},"</f>
        <v>, isCrafted=true},</v>
      </c>
      <c r="AU91" s="27" t="str">
        <f>IF(C91&lt;&gt;"",CONCATENATE(" --",C91," / ",B91,"   [",IF(S91&lt;&gt;"",S91,""),IF(Y91&lt;&gt;"",", "&amp;Y91,""),IF(AC91&lt;&gt;"",", "&amp;AC91,""),IF(AG91&lt;&gt;"",", "&amp;AG91,""),IF(AK91&lt;&gt;"",", "&amp;AK91,""),IF(AO91&lt;&gt;"",", "&amp;AO91,""),"]"))</f>
        <v xml:space="preserve"> --Morkuldin / Morkuldin   [Wrothgar, Wrothgar, Wrothgar]</v>
      </c>
      <c r="AV91" s="27" t="str">
        <f>IF(A91&lt;&gt;"",IF(VALUE(Q91)&gt;0,CONCATENATE("[",A91,"] = true,        --",C91, " / ", B91), ""),"")</f>
        <v>[219] = true,        --Morkuldin / Morkuldin</v>
      </c>
    </row>
    <row r="92" spans="1:48" x14ac:dyDescent="0.25">
      <c r="A92" s="5">
        <v>224</v>
      </c>
      <c r="B92" t="s">
        <v>1910</v>
      </c>
      <c r="C92" t="s">
        <v>1912</v>
      </c>
      <c r="D92" t="s">
        <v>1911</v>
      </c>
      <c r="G92" s="3">
        <f>A92</f>
        <v>224</v>
      </c>
      <c r="J92" t="str">
        <f t="array" ref="J92">IF(VALUE(Q92)&gt;0,"Crafted",IF(OR(EXACT(A92,'LibSets constants'!#REF!)),"Monster",IF(OR(EXACT(A92,'LibSets constants'!#REF!)),"Trial",IF(OR(EXACT(A92,'LibSets constants'!#REF!)),"Arena",IF(OR(EXACT(A92,'LibSets constants'!#REF!)),"Overland","")))))</f>
        <v>Crafted</v>
      </c>
      <c r="L92" t="s">
        <v>101</v>
      </c>
      <c r="M92" t="s">
        <v>101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constants'!$E$2:$L$5000,8,FALSE),"")</f>
        <v>816</v>
      </c>
      <c r="S92" t="str">
        <f>VLOOKUP(N92,'ESO wayshrine node constants'!$A$2:$E$10002,5,FALSE)</f>
        <v>Hew's Bane</v>
      </c>
      <c r="T92" s="24">
        <f>VLOOKUP(R92,'ESO zone constants'!$L$2:$N$9999,3,FALSE)</f>
        <v>3</v>
      </c>
      <c r="U92" s="3" t="str">
        <f>VLOOKUP(T92,'LibSets constants'!$A$2:$B$16,2,FALSE)</f>
        <v>Thieves Guild</v>
      </c>
      <c r="V92" s="35" t="s">
        <v>2584</v>
      </c>
      <c r="W92" t="s">
        <v>4280</v>
      </c>
      <c r="X92" s="3">
        <f>IF(Y92&lt;&gt;"",VLOOKUP(Y92,'ESO zone constants'!$E$3:$L$5000,8,FALSE),"")</f>
        <v>816</v>
      </c>
      <c r="Y92" t="str">
        <f>VLOOKUP(O92,'ESO wayshrine node constants'!$A$2:$E$10002,5,FALSE)</f>
        <v>Hew's Bane</v>
      </c>
      <c r="Z92" s="35" t="s">
        <v>2584</v>
      </c>
      <c r="AA92" t="s">
        <v>4280</v>
      </c>
      <c r="AB92" s="3">
        <f>IF(AC92&lt;&gt;"",VLOOKUP(AC92,'ESO zone constants'!$E$3:$L$5000,8,FALSE),"")</f>
        <v>816</v>
      </c>
      <c r="AC92" t="str">
        <f>VLOOKUP(P92,'ESO wayshrine node constants'!$A$2:$E$10002,5,FALSE)</f>
        <v>Hew's Bane</v>
      </c>
      <c r="AD92" s="35" t="s">
        <v>2584</v>
      </c>
      <c r="AE92" t="s">
        <v>4280</v>
      </c>
      <c r="AF92" s="3" t="str">
        <f>IF(AG92&lt;&gt;"",VLOOKUP(AG92,'ESO zone constants'!$E$3:$L$5000,8,FALSE),"")</f>
        <v/>
      </c>
      <c r="AH92" s="20" t="s">
        <v>2584</v>
      </c>
      <c r="AI92" t="s">
        <v>4280</v>
      </c>
      <c r="AJ92" s="3" t="str">
        <f>IF(AK92&lt;&gt;"",VLOOKUP(AK92,'ESO zone constants'!$E$3:$L$5000,8,FALSE),"")</f>
        <v/>
      </c>
      <c r="AL92" s="20" t="s">
        <v>2584</v>
      </c>
      <c r="AM92" t="s">
        <v>4280</v>
      </c>
      <c r="AN92" s="3" t="str">
        <f>IF(AO92&lt;&gt;"",VLOOKUP(AO92,'ESO zone constants'!$E$3:$L$5000,8,FALSE),"")</f>
        <v/>
      </c>
      <c r="AP92" s="20" t="s">
        <v>2584</v>
      </c>
      <c r="AQ92" t="s">
        <v>4280</v>
      </c>
      <c r="AR92" s="27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[224] = {wayshrines={257,257,257,}, traitsNeeded=5, dlcId=3</v>
      </c>
      <c r="AS92" s="27" t="str">
        <f>IF(A92&lt;&gt;"",IF(R92&lt;&gt;"",CONCATENATE(", zoneIds={",R92),"")&amp;IF(X92&lt;&gt;"",CONCATENATE(",",X92),"")&amp;IF(AB92&lt;&gt;"",CONCATENATE(",",AB92),"")&amp;IF(AF92&lt;&gt;"",CONCATENATE(",",AF92),"")&amp;IF(AJ92&lt;&gt;"",CONCATENATE(",",AJ92),"")&amp;IF(AN92&lt;&gt;"",CONCATENATE(",",AN92),"")&amp;IF(R92&lt;&gt;"",CONCATENATE("}",""),"")&amp;IF(OR(L92="true",L92="false",L92&lt;&gt;""), CONCATENATE(", veteran=", L92), ""),"")</f>
        <v>, zoneIds={816,816,816}, veteran=false</v>
      </c>
      <c r="AT92" s="27" t="str">
        <f>IF(A92&lt;&gt;"",IF(J92="Trial",", isTrial=true",IF(J92="Arena",", isArena=true", IF(J92="Monster",", isMonster=true",IF(J92="Crafted",", isCrafted=true",IF(J92="Cyrodiil",", isCyrodiil=true",IF(J92="Dungeon",", isDungeon=true",IF(J92="PVP: Battleground",", isBattleground=true",IF(J92="PVP: Cyrodiil",", isCyrodiil=true",IF(J92="PVP: Imperial City",", isImperialCity=true",IF(J92="Special",", isSpecial=true",IF(J92="Daily random dungeon &amp; PVP: Imperial City",", isDailyRandomDungeonAndImperialCityReward=true",IF(J92="Overland",", isOverland=true","")))))))))))) &amp; IF(M92="true", CONCATENATE(", multiTrialSet=true"), ""),"") &amp; "},"</f>
        <v>, isCrafted=true},</v>
      </c>
      <c r="AU92" s="27" t="str">
        <f>IF(C92&lt;&gt;"",CONCATENATE(" --",C92," / ",B92,"   [",IF(S92&lt;&gt;"",S92,""),IF(Y92&lt;&gt;"",", "&amp;Y92,""),IF(AC92&lt;&gt;"",", "&amp;AC92,""),IF(AG92&lt;&gt;"",", "&amp;AG92,""),IF(AK92&lt;&gt;"",", "&amp;AK92,""),IF(AO92&lt;&gt;"",", "&amp;AO92,""),"]"))</f>
        <v xml:space="preserve"> --Tava's Favor / Tavas Gunst   [Hew's Bane, Hew's Bane, Hew's Bane]</v>
      </c>
      <c r="AV92" s="27" t="str">
        <f>IF(A92&lt;&gt;"",IF(VALUE(Q92)&gt;0,CONCATENATE("[",A92,"] = true,        --",C92, " / ", B92), ""),"")</f>
        <v>[224] = true,        --Tava's Favor / Tavas Gunst</v>
      </c>
    </row>
    <row r="93" spans="1:48" x14ac:dyDescent="0.25">
      <c r="A93" s="5">
        <v>225</v>
      </c>
      <c r="B93" t="s">
        <v>1913</v>
      </c>
      <c r="C93" t="s">
        <v>1915</v>
      </c>
      <c r="D93" t="s">
        <v>1914</v>
      </c>
      <c r="G93" s="3">
        <f>A93</f>
        <v>225</v>
      </c>
      <c r="J93" t="str">
        <f t="array" ref="J93">IF(VALUE(Q93)&gt;0,"Crafted",IF(OR(EXACT(A93,'LibSets constants'!#REF!)),"Monster",IF(OR(EXACT(A93,'LibSets constants'!#REF!)),"Trial",IF(OR(EXACT(A93,'LibSets constants'!#REF!)),"Arena",IF(OR(EXACT(A93,'LibSets constants'!#REF!)),"Overland","")))))</f>
        <v>Crafted</v>
      </c>
      <c r="L93" t="s">
        <v>101</v>
      </c>
      <c r="M93" t="s">
        <v>101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constants'!$E$2:$L$5000,8,FALSE),"")</f>
        <v>816</v>
      </c>
      <c r="S93" t="str">
        <f>VLOOKUP(N93,'ESO wayshrine node constants'!$A$2:$E$10002,5,FALSE)</f>
        <v>Hew's Bane</v>
      </c>
      <c r="T93" s="24">
        <f>VLOOKUP(R93,'ESO zone constants'!$L$2:$N$9999,3,FALSE)</f>
        <v>3</v>
      </c>
      <c r="U93" s="3" t="str">
        <f>VLOOKUP(T93,'LibSets constants'!$A$2:$B$16,2,FALSE)</f>
        <v>Thieves Guild</v>
      </c>
      <c r="V93" s="20" t="s">
        <v>2584</v>
      </c>
      <c r="W93" t="s">
        <v>4280</v>
      </c>
      <c r="X93" s="3">
        <f>IF(Y93&lt;&gt;"",VLOOKUP(Y93,'ESO zone constants'!$E$3:$L$5000,8,FALSE),"")</f>
        <v>816</v>
      </c>
      <c r="Y93" t="str">
        <f>VLOOKUP(O93,'ESO wayshrine node constants'!$A$2:$E$10002,5,FALSE)</f>
        <v>Hew's Bane</v>
      </c>
      <c r="Z93" s="20" t="s">
        <v>2584</v>
      </c>
      <c r="AA93" t="s">
        <v>4280</v>
      </c>
      <c r="AB93" s="3">
        <f>IF(AC93&lt;&gt;"",VLOOKUP(AC93,'ESO zone constants'!$E$3:$L$5000,8,FALSE),"")</f>
        <v>816</v>
      </c>
      <c r="AC93" t="str">
        <f>VLOOKUP(P93,'ESO wayshrine node constants'!$A$2:$E$10002,5,FALSE)</f>
        <v>Hew's Bane</v>
      </c>
      <c r="AD93" s="20" t="s">
        <v>2584</v>
      </c>
      <c r="AE93" t="s">
        <v>4280</v>
      </c>
      <c r="AF93" s="3" t="str">
        <f>IF(AG93&lt;&gt;"",VLOOKUP(AG93,'ESO zone constants'!$E$3:$L$5000,8,FALSE),"")</f>
        <v/>
      </c>
      <c r="AH93" s="20" t="s">
        <v>2584</v>
      </c>
      <c r="AI93" t="s">
        <v>4280</v>
      </c>
      <c r="AJ93" s="3" t="str">
        <f>IF(AK93&lt;&gt;"",VLOOKUP(AK93,'ESO zone constants'!$E$3:$L$5000,8,FALSE),"")</f>
        <v/>
      </c>
      <c r="AL93" s="20" t="s">
        <v>2584</v>
      </c>
      <c r="AM93" t="s">
        <v>4280</v>
      </c>
      <c r="AN93" s="3" t="str">
        <f>IF(AO93&lt;&gt;"",VLOOKUP(AO93,'ESO zone constants'!$E$3:$L$5000,8,FALSE),"")</f>
        <v/>
      </c>
      <c r="AP93" s="20" t="s">
        <v>2584</v>
      </c>
      <c r="AQ93" t="s">
        <v>4280</v>
      </c>
      <c r="AR93" s="27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[225] = {wayshrines={257,257,257,}, traitsNeeded=7, dlcId=3</v>
      </c>
      <c r="AS93" s="27" t="str">
        <f>IF(A93&lt;&gt;"",IF(R93&lt;&gt;"",CONCATENATE(", zoneIds={",R93),"")&amp;IF(X93&lt;&gt;"",CONCATENATE(",",X93),"")&amp;IF(AB93&lt;&gt;"",CONCATENATE(",",AB93),"")&amp;IF(AF93&lt;&gt;"",CONCATENATE(",",AF93),"")&amp;IF(AJ93&lt;&gt;"",CONCATENATE(",",AJ93),"")&amp;IF(AN93&lt;&gt;"",CONCATENATE(",",AN93),"")&amp;IF(R93&lt;&gt;"",CONCATENATE("}",""),"")&amp;IF(OR(L93="true",L93="false",L93&lt;&gt;""), CONCATENATE(", veteran=", L93), ""),"")</f>
        <v>, zoneIds={816,816,816}, veteran=false</v>
      </c>
      <c r="AT93" s="27" t="str">
        <f>IF(A93&lt;&gt;"",IF(J93="Trial",", isTrial=true",IF(J93="Arena",", isArena=true", IF(J93="Monster",", isMonster=true",IF(J93="Crafted",", isCrafted=true",IF(J93="Cyrodiil",", isCyrodiil=true",IF(J93="Dungeon",", isDungeon=true",IF(J93="PVP: Battleground",", isBattleground=true",IF(J93="PVP: Cyrodiil",", isCyrodiil=true",IF(J93="PVP: Imperial City",", isImperialCity=true",IF(J93="Special",", isSpecial=true",IF(J93="Daily random dungeon &amp; PVP: Imperial City",", isDailyRandomDungeonAndImperialCityReward=true",IF(J93="Overland",", isOverland=true","")))))))))))) &amp; IF(M93="true", CONCATENATE(", multiTrialSet=true"), ""),"") &amp; "},"</f>
        <v>, isCrafted=true},</v>
      </c>
      <c r="AU93" s="27" t="str">
        <f>IF(C93&lt;&gt;"",CONCATENATE(" --",C93," / ",B93,"   [",IF(S93&lt;&gt;"",S93,""),IF(Y93&lt;&gt;"",", "&amp;Y93,""),IF(AC93&lt;&gt;"",", "&amp;AC93,""),IF(AG93&lt;&gt;"",", "&amp;AG93,""),IF(AK93&lt;&gt;"",", "&amp;AK93,""),IF(AO93&lt;&gt;"",", "&amp;AO93,""),"]"))</f>
        <v xml:space="preserve"> --Clever Alchemist / Schlauer Alchemist   [Hew's Bane, Hew's Bane, Hew's Bane]</v>
      </c>
      <c r="AV93" s="27" t="str">
        <f>IF(A93&lt;&gt;"",IF(VALUE(Q93)&gt;0,CONCATENATE("[",A93,"] = true,        --",C93, " / ", B93), ""),"")</f>
        <v>[225] = true,        --Clever Alchemist / Schlauer Alchemist</v>
      </c>
    </row>
    <row r="94" spans="1:48" x14ac:dyDescent="0.25">
      <c r="A94" s="5">
        <v>226</v>
      </c>
      <c r="B94" t="s">
        <v>1916</v>
      </c>
      <c r="C94" t="s">
        <v>1918</v>
      </c>
      <c r="D94" t="s">
        <v>1917</v>
      </c>
      <c r="G94" s="3">
        <f>A94</f>
        <v>226</v>
      </c>
      <c r="J94" t="str">
        <f t="array" ref="J94">IF(VALUE(Q94)&gt;0,"Crafted",IF(OR(EXACT(A94,'LibSets constants'!#REF!)),"Monster",IF(OR(EXACT(A94,'LibSets constants'!#REF!)),"Trial",IF(OR(EXACT(A94,'LibSets constants'!#REF!)),"Arena",IF(OR(EXACT(A94,'LibSets constants'!#REF!)),"Overland","")))))</f>
        <v>Crafted</v>
      </c>
      <c r="L94" t="s">
        <v>101</v>
      </c>
      <c r="M94" t="s">
        <v>101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constants'!$E$2:$L$5000,8,FALSE),"")</f>
        <v>816</v>
      </c>
      <c r="S94" t="str">
        <f>VLOOKUP(N94,'ESO wayshrine node constants'!$A$2:$E$10002,5,FALSE)</f>
        <v>Hew's Bane</v>
      </c>
      <c r="T94" s="24">
        <f>VLOOKUP(R94,'ESO zone constants'!$L$2:$N$9999,3,FALSE)</f>
        <v>3</v>
      </c>
      <c r="U94" s="3" t="str">
        <f>VLOOKUP(T94,'LibSets constants'!$A$2:$B$16,2,FALSE)</f>
        <v>Thieves Guild</v>
      </c>
      <c r="V94" s="35" t="s">
        <v>2584</v>
      </c>
      <c r="W94" t="s">
        <v>4280</v>
      </c>
      <c r="X94" s="3">
        <f>IF(Y94&lt;&gt;"",VLOOKUP(Y94,'ESO zone constants'!$E$3:$L$5000,8,FALSE),"")</f>
        <v>816</v>
      </c>
      <c r="Y94" t="str">
        <f>VLOOKUP(O94,'ESO wayshrine node constants'!$A$2:$E$10002,5,FALSE)</f>
        <v>Hew's Bane</v>
      </c>
      <c r="Z94" s="35" t="s">
        <v>2584</v>
      </c>
      <c r="AA94" t="s">
        <v>4280</v>
      </c>
      <c r="AB94" s="3">
        <f>IF(AC94&lt;&gt;"",VLOOKUP(AC94,'ESO zone constants'!$E$3:$L$5000,8,FALSE),"")</f>
        <v>816</v>
      </c>
      <c r="AC94" t="str">
        <f>VLOOKUP(P94,'ESO wayshrine node constants'!$A$2:$E$10002,5,FALSE)</f>
        <v>Hew's Bane</v>
      </c>
      <c r="AD94" s="35" t="s">
        <v>2584</v>
      </c>
      <c r="AE94" t="s">
        <v>4280</v>
      </c>
      <c r="AF94" s="3" t="str">
        <f>IF(AG94&lt;&gt;"",VLOOKUP(AG94,'ESO zone constants'!$E$3:$L$5000,8,FALSE),"")</f>
        <v/>
      </c>
      <c r="AH94" s="20" t="s">
        <v>2584</v>
      </c>
      <c r="AI94" t="s">
        <v>4280</v>
      </c>
      <c r="AJ94" s="3" t="str">
        <f>IF(AK94&lt;&gt;"",VLOOKUP(AK94,'ESO zone constants'!$E$3:$L$5000,8,FALSE),"")</f>
        <v/>
      </c>
      <c r="AL94" s="20" t="s">
        <v>2584</v>
      </c>
      <c r="AM94" t="s">
        <v>4280</v>
      </c>
      <c r="AN94" s="3" t="str">
        <f>IF(AO94&lt;&gt;"",VLOOKUP(AO94,'ESO zone constants'!$E$3:$L$5000,8,FALSE),"")</f>
        <v/>
      </c>
      <c r="AP94" s="20" t="s">
        <v>2584</v>
      </c>
      <c r="AQ94" t="s">
        <v>4280</v>
      </c>
      <c r="AR94" s="27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[226] = {wayshrines={255,255,255,}, traitsNeeded=9, dlcId=3</v>
      </c>
      <c r="AS94" s="27" t="str">
        <f>IF(A94&lt;&gt;"",IF(R94&lt;&gt;"",CONCATENATE(", zoneIds={",R94),"")&amp;IF(X94&lt;&gt;"",CONCATENATE(",",X94),"")&amp;IF(AB94&lt;&gt;"",CONCATENATE(",",AB94),"")&amp;IF(AF94&lt;&gt;"",CONCATENATE(",",AF94),"")&amp;IF(AJ94&lt;&gt;"",CONCATENATE(",",AJ94),"")&amp;IF(AN94&lt;&gt;"",CONCATENATE(",",AN94),"")&amp;IF(R94&lt;&gt;"",CONCATENATE("}",""),"")&amp;IF(OR(L94="true",L94="false",L94&lt;&gt;""), CONCATENATE(", veteran=", L94), ""),"")</f>
        <v>, zoneIds={816,816,816}, veteran=false</v>
      </c>
      <c r="AT94" s="27" t="str">
        <f>IF(A94&lt;&gt;"",IF(J94="Trial",", isTrial=true",IF(J94="Arena",", isArena=true", IF(J94="Monster",", isMonster=true",IF(J94="Crafted",", isCrafted=true",IF(J94="Cyrodiil",", isCyrodiil=true",IF(J94="Dungeon",", isDungeon=true",IF(J94="PVP: Battleground",", isBattleground=true",IF(J94="PVP: Cyrodiil",", isCyrodiil=true",IF(J94="PVP: Imperial City",", isImperialCity=true",IF(J94="Special",", isSpecial=true",IF(J94="Daily random dungeon &amp; PVP: Imperial City",", isDailyRandomDungeonAndImperialCityReward=true",IF(J94="Overland",", isOverland=true","")))))))))))) &amp; IF(M94="true", CONCATENATE(", multiTrialSet=true"), ""),"") &amp; "},"</f>
        <v>, isCrafted=true},</v>
      </c>
      <c r="AU94" s="27" t="str">
        <f>IF(C94&lt;&gt;"",CONCATENATE(" --",C94," / ",B94,"   [",IF(S94&lt;&gt;"",S94,""),IF(Y94&lt;&gt;"",", "&amp;Y94,""),IF(AC94&lt;&gt;"",", "&amp;AC94,""),IF(AG94&lt;&gt;"",", "&amp;AG94,""),IF(AK94&lt;&gt;"",", "&amp;AK94,""),IF(AO94&lt;&gt;"",", "&amp;AO94,""),"]"))</f>
        <v xml:space="preserve"> --Eternal Hunt / Ewige Jagd   [Hew's Bane, Hew's Bane, Hew's Bane]</v>
      </c>
      <c r="AV94" s="27" t="str">
        <f>IF(A94&lt;&gt;"",IF(VALUE(Q94)&gt;0,CONCATENATE("[",A94,"] = true,        --",C94, " / ", B94), ""),"")</f>
        <v>[226] = true,        --Eternal Hunt / Ewige Jagd</v>
      </c>
    </row>
    <row r="95" spans="1:48" x14ac:dyDescent="0.25">
      <c r="A95" s="5">
        <v>240</v>
      </c>
      <c r="B95" t="s">
        <v>1955</v>
      </c>
      <c r="C95" t="s">
        <v>1957</v>
      </c>
      <c r="D95" t="s">
        <v>1956</v>
      </c>
      <c r="G95" s="3">
        <f>A95</f>
        <v>240</v>
      </c>
      <c r="J95" t="str">
        <f t="array" ref="J95">IF(VALUE(Q95)&gt;0,"Crafted",IF(OR(EXACT(A95,'LibSets constants'!#REF!)),"Monster",IF(OR(EXACT(A95,'LibSets constants'!#REF!)),"Trial",IF(OR(EXACT(A95,'LibSets constants'!#REF!)),"Arena",IF(OR(EXACT(A95,'LibSets constants'!#REF!)),"Overland","")))))</f>
        <v>Crafted</v>
      </c>
      <c r="L95" t="s">
        <v>101</v>
      </c>
      <c r="M95" t="s">
        <v>101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constants'!$E$2:$L$5000,8,FALSE),"")</f>
        <v>823</v>
      </c>
      <c r="S95" t="str">
        <f>VLOOKUP(N95,'ESO wayshrine node constants'!$A$2:$E$10002,5,FALSE)</f>
        <v>Gold Coast</v>
      </c>
      <c r="T95" s="24">
        <f>VLOOKUP(R95,'ESO zone constants'!$L$2:$N$9999,3,FALSE)</f>
        <v>4</v>
      </c>
      <c r="U95" s="3" t="str">
        <f>VLOOKUP(T95,'LibSets constants'!$A$2:$B$16,2,FALSE)</f>
        <v>Dark Brotherhood</v>
      </c>
      <c r="V95" s="20" t="s">
        <v>2584</v>
      </c>
      <c r="W95" t="s">
        <v>4280</v>
      </c>
      <c r="X95" s="3">
        <f>IF(Y95&lt;&gt;"",VLOOKUP(Y95,'ESO zone constants'!$E$3:$L$5000,8,FALSE),"")</f>
        <v>823</v>
      </c>
      <c r="Y95" t="str">
        <f>VLOOKUP(O95,'ESO wayshrine node constants'!$A$2:$E$10002,5,FALSE)</f>
        <v>Gold Coast</v>
      </c>
      <c r="Z95" s="20" t="s">
        <v>2584</v>
      </c>
      <c r="AA95" t="s">
        <v>4280</v>
      </c>
      <c r="AB95" s="3">
        <f>IF(AC95&lt;&gt;"",VLOOKUP(AC95,'ESO zone constants'!$E$3:$L$5000,8,FALSE),"")</f>
        <v>823</v>
      </c>
      <c r="AC95" t="str">
        <f>VLOOKUP(P95,'ESO wayshrine node constants'!$A$2:$E$10002,5,FALSE)</f>
        <v>Gold Coast</v>
      </c>
      <c r="AD95" s="20" t="s">
        <v>2584</v>
      </c>
      <c r="AE95" t="s">
        <v>4280</v>
      </c>
      <c r="AF95" s="3" t="str">
        <f>IF(AG95&lt;&gt;"",VLOOKUP(AG95,'ESO zone constants'!$E$3:$L$5000,8,FALSE),"")</f>
        <v/>
      </c>
      <c r="AH95" s="20" t="s">
        <v>2584</v>
      </c>
      <c r="AI95" t="s">
        <v>4280</v>
      </c>
      <c r="AJ95" s="3" t="str">
        <f>IF(AK95&lt;&gt;"",VLOOKUP(AK95,'ESO zone constants'!$E$3:$L$5000,8,FALSE),"")</f>
        <v/>
      </c>
      <c r="AL95" s="20" t="s">
        <v>2584</v>
      </c>
      <c r="AM95" t="s">
        <v>4280</v>
      </c>
      <c r="AN95" s="3" t="str">
        <f>IF(AO95&lt;&gt;"",VLOOKUP(AO95,'ESO zone constants'!$E$3:$L$5000,8,FALSE),"")</f>
        <v/>
      </c>
      <c r="AP95" s="20" t="s">
        <v>2584</v>
      </c>
      <c r="AQ95" t="s">
        <v>4280</v>
      </c>
      <c r="AR95" s="27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[240] = {wayshrines={254,254,254,}, traitsNeeded=5, dlcId=4</v>
      </c>
      <c r="AS95" s="27" t="str">
        <f>IF(A95&lt;&gt;"",IF(R95&lt;&gt;"",CONCATENATE(", zoneIds={",R95),"")&amp;IF(X95&lt;&gt;"",CONCATENATE(",",X95),"")&amp;IF(AB95&lt;&gt;"",CONCATENATE(",",AB95),"")&amp;IF(AF95&lt;&gt;"",CONCATENATE(",",AF95),"")&amp;IF(AJ95&lt;&gt;"",CONCATENATE(",",AJ95),"")&amp;IF(AN95&lt;&gt;"",CONCATENATE(",",AN95),"")&amp;IF(R95&lt;&gt;"",CONCATENATE("}",""),"")&amp;IF(OR(L95="true",L95="false",L95&lt;&gt;""), CONCATENATE(", veteran=", L95), ""),"")</f>
        <v>, zoneIds={823,823,823}, veteran=false</v>
      </c>
      <c r="AT95" s="27" t="str">
        <f>IF(A95&lt;&gt;"",IF(J95="Trial",", isTrial=true",IF(J95="Arena",", isArena=true", IF(J95="Monster",", isMonster=true",IF(J95="Crafted",", isCrafted=true",IF(J95="Cyrodiil",", isCyrodiil=true",IF(J95="Dungeon",", isDungeon=true",IF(J95="PVP: Battleground",", isBattleground=true",IF(J95="PVP: Cyrodiil",", isCyrodiil=true",IF(J95="PVP: Imperial City",", isImperialCity=true",IF(J95="Special",", isSpecial=true",IF(J95="Daily random dungeon &amp; PVP: Imperial City",", isDailyRandomDungeonAndImperialCityReward=true",IF(J95="Overland",", isOverland=true","")))))))))))) &amp; IF(M95="true", CONCATENATE(", multiTrialSet=true"), ""),"") &amp; "},"</f>
        <v>, isCrafted=true},</v>
      </c>
      <c r="AU95" s="27" t="str">
        <f>IF(C95&lt;&gt;"",CONCATENATE(" --",C95," / ",B95,"   [",IF(S95&lt;&gt;"",S95,""),IF(Y95&lt;&gt;"",", "&amp;Y95,""),IF(AC95&lt;&gt;"",", "&amp;AC95,""),IF(AG95&lt;&gt;"",", "&amp;AG95,""),IF(AK95&lt;&gt;"",", "&amp;AK95,""),IF(AO95&lt;&gt;"",", "&amp;AO95,""),"]"))</f>
        <v xml:space="preserve"> --Kvatch Gladiator / Gladiator von Kvatch   [Gold Coast, Gold Coast, Gold Coast]</v>
      </c>
      <c r="AV95" s="27" t="str">
        <f>IF(A95&lt;&gt;"",IF(VALUE(Q95)&gt;0,CONCATENATE("[",A95,"] = true,        --",C95, " / ", B95), ""),"")</f>
        <v>[240] = true,        --Kvatch Gladiator / Gladiator von Kvatch</v>
      </c>
    </row>
    <row r="96" spans="1:48" x14ac:dyDescent="0.25">
      <c r="A96" s="5">
        <v>241</v>
      </c>
      <c r="B96" t="s">
        <v>1958</v>
      </c>
      <c r="C96" t="s">
        <v>1960</v>
      </c>
      <c r="D96" t="s">
        <v>1959</v>
      </c>
      <c r="G96" s="3">
        <f>A96</f>
        <v>241</v>
      </c>
      <c r="J96" t="str">
        <f t="array" ref="J96">IF(VALUE(Q96)&gt;0,"Crafted",IF(OR(EXACT(A96,'LibSets constants'!#REF!)),"Monster",IF(OR(EXACT(A96,'LibSets constants'!#REF!)),"Trial",IF(OR(EXACT(A96,'LibSets constants'!#REF!)),"Arena",IF(OR(EXACT(A96,'LibSets constants'!#REF!)),"Overland","")))))</f>
        <v>Crafted</v>
      </c>
      <c r="L96" t="s">
        <v>101</v>
      </c>
      <c r="M96" t="s">
        <v>101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constants'!$E$2:$L$5000,8,FALSE),"")</f>
        <v>823</v>
      </c>
      <c r="S96" t="str">
        <f>VLOOKUP(N96,'ESO wayshrine node constants'!$A$2:$E$10002,5,FALSE)</f>
        <v>Gold Coast</v>
      </c>
      <c r="T96" s="24">
        <f>VLOOKUP(R96,'ESO zone constants'!$L$2:$N$9999,3,FALSE)</f>
        <v>4</v>
      </c>
      <c r="U96" s="3" t="str">
        <f>VLOOKUP(T96,'LibSets constants'!$A$2:$B$16,2,FALSE)</f>
        <v>Dark Brotherhood</v>
      </c>
      <c r="V96" s="20" t="s">
        <v>2584</v>
      </c>
      <c r="W96" t="s">
        <v>4280</v>
      </c>
      <c r="X96" s="3">
        <f>IF(Y96&lt;&gt;"",VLOOKUP(Y96,'ESO zone constants'!$E$3:$L$5000,8,FALSE),"")</f>
        <v>823</v>
      </c>
      <c r="Y96" t="str">
        <f>VLOOKUP(O96,'ESO wayshrine node constants'!$A$2:$E$10002,5,FALSE)</f>
        <v>Gold Coast</v>
      </c>
      <c r="Z96" s="20" t="s">
        <v>2584</v>
      </c>
      <c r="AA96" t="s">
        <v>4280</v>
      </c>
      <c r="AB96" s="3">
        <f>IF(AC96&lt;&gt;"",VLOOKUP(AC96,'ESO zone constants'!$E$3:$L$5000,8,FALSE),"")</f>
        <v>823</v>
      </c>
      <c r="AC96" t="str">
        <f>VLOOKUP(P96,'ESO wayshrine node constants'!$A$2:$E$10002,5,FALSE)</f>
        <v>Gold Coast</v>
      </c>
      <c r="AD96" s="20" t="s">
        <v>2584</v>
      </c>
      <c r="AE96" t="s">
        <v>4280</v>
      </c>
      <c r="AF96" s="3" t="str">
        <f>IF(AG96&lt;&gt;"",VLOOKUP(AG96,'ESO zone constants'!$E$3:$L$5000,8,FALSE),"")</f>
        <v/>
      </c>
      <c r="AH96" s="20" t="s">
        <v>2584</v>
      </c>
      <c r="AI96" t="s">
        <v>4280</v>
      </c>
      <c r="AJ96" s="3" t="str">
        <f>IF(AK96&lt;&gt;"",VLOOKUP(AK96,'ESO zone constants'!$E$3:$L$5000,8,FALSE),"")</f>
        <v/>
      </c>
      <c r="AL96" s="20" t="s">
        <v>2584</v>
      </c>
      <c r="AM96" t="s">
        <v>4280</v>
      </c>
      <c r="AN96" s="3" t="str">
        <f>IF(AO96&lt;&gt;"",VLOOKUP(AO96,'ESO zone constants'!$E$3:$L$5000,8,FALSE),"")</f>
        <v/>
      </c>
      <c r="AP96" s="20" t="s">
        <v>2584</v>
      </c>
      <c r="AQ96" t="s">
        <v>4280</v>
      </c>
      <c r="AR96" s="27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[241] = {wayshrines={251,251,251,}, traitsNeeded=7, dlcId=4</v>
      </c>
      <c r="AS96" s="27" t="str">
        <f>IF(A96&lt;&gt;"",IF(R96&lt;&gt;"",CONCATENATE(", zoneIds={",R96),"")&amp;IF(X96&lt;&gt;"",CONCATENATE(",",X96),"")&amp;IF(AB96&lt;&gt;"",CONCATENATE(",",AB96),"")&amp;IF(AF96&lt;&gt;"",CONCATENATE(",",AF96),"")&amp;IF(AJ96&lt;&gt;"",CONCATENATE(",",AJ96),"")&amp;IF(AN96&lt;&gt;"",CONCATENATE(",",AN96),"")&amp;IF(R96&lt;&gt;"",CONCATENATE("}",""),"")&amp;IF(OR(L96="true",L96="false",L96&lt;&gt;""), CONCATENATE(", veteran=", L96), ""),"")</f>
        <v>, zoneIds={823,823,823}, veteran=false</v>
      </c>
      <c r="AT96" s="27" t="str">
        <f>IF(A96&lt;&gt;"",IF(J96="Trial",", isTrial=true",IF(J96="Arena",", isArena=true", IF(J96="Monster",", isMonster=true",IF(J96="Crafted",", isCrafted=true",IF(J96="Cyrodiil",", isCyrodiil=true",IF(J96="Dungeon",", isDungeon=true",IF(J96="PVP: Battleground",", isBattleground=true",IF(J96="PVP: Cyrodiil",", isCyrodiil=true",IF(J96="PVP: Imperial City",", isImperialCity=true",IF(J96="Special",", isSpecial=true",IF(J96="Daily random dungeon &amp; PVP: Imperial City",", isDailyRandomDungeonAndImperialCityReward=true",IF(J96="Overland",", isOverland=true","")))))))))))) &amp; IF(M96="true", CONCATENATE(", multiTrialSet=true"), ""),"") &amp; "},"</f>
        <v>, isCrafted=true},</v>
      </c>
      <c r="AU96" s="27" t="str">
        <f>IF(C96&lt;&gt;"",CONCATENATE(" --",C96," / ",B96,"   [",IF(S96&lt;&gt;"",S96,""),IF(Y96&lt;&gt;"",", "&amp;Y96,""),IF(AC96&lt;&gt;"",", "&amp;AC96,""),IF(AG96&lt;&gt;"",", "&amp;AG96,""),IF(AK96&lt;&gt;"",", "&amp;AK96,""),IF(AO96&lt;&gt;"",", "&amp;AO96,""),"]"))</f>
        <v xml:space="preserve"> --Varen's Legacy / Varens Erbe   [Gold Coast, Gold Coast, Gold Coast]</v>
      </c>
      <c r="AV96" s="27" t="str">
        <f>IF(A96&lt;&gt;"",IF(VALUE(Q96)&gt;0,CONCATENATE("[",A96,"] = true,        --",C96, " / ", B96), ""),"")</f>
        <v>[241] = true,        --Varen's Legacy / Varens Erbe</v>
      </c>
    </row>
    <row r="97" spans="1:48" x14ac:dyDescent="0.25">
      <c r="A97" s="5">
        <v>242</v>
      </c>
      <c r="B97" t="s">
        <v>1961</v>
      </c>
      <c r="C97" t="s">
        <v>1963</v>
      </c>
      <c r="D97" t="s">
        <v>1962</v>
      </c>
      <c r="G97" s="3">
        <f>A97</f>
        <v>242</v>
      </c>
      <c r="J97" t="str">
        <f t="array" ref="J97">IF(VALUE(Q97)&gt;0,"Crafted",IF(OR(EXACT(A97,'LibSets constants'!#REF!)),"Monster",IF(OR(EXACT(A97,'LibSets constants'!#REF!)),"Trial",IF(OR(EXACT(A97,'LibSets constants'!#REF!)),"Arena",IF(OR(EXACT(A97,'LibSets constants'!#REF!)),"Overland","")))))</f>
        <v>Crafted</v>
      </c>
      <c r="L97" t="s">
        <v>101</v>
      </c>
      <c r="M97" t="s">
        <v>101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constants'!$E$2:$L$5000,8,FALSE),"")</f>
        <v>823</v>
      </c>
      <c r="S97" t="str">
        <f>VLOOKUP(N97,'ESO wayshrine node constants'!$A$2:$E$10002,5,FALSE)</f>
        <v>Gold Coast</v>
      </c>
      <c r="T97" s="24">
        <f>VLOOKUP(R97,'ESO zone constants'!$L$2:$N$9999,3,FALSE)</f>
        <v>4</v>
      </c>
      <c r="U97" s="3" t="str">
        <f>VLOOKUP(T97,'LibSets constants'!$A$2:$B$16,2,FALSE)</f>
        <v>Dark Brotherhood</v>
      </c>
      <c r="V97" s="20" t="s">
        <v>2584</v>
      </c>
      <c r="W97" t="s">
        <v>4280</v>
      </c>
      <c r="X97" s="3">
        <f>IF(Y97&lt;&gt;"",VLOOKUP(Y97,'ESO zone constants'!$E$3:$L$5000,8,FALSE),"")</f>
        <v>823</v>
      </c>
      <c r="Y97" t="str">
        <f>VLOOKUP(O97,'ESO wayshrine node constants'!$A$2:$E$10002,5,FALSE)</f>
        <v>Gold Coast</v>
      </c>
      <c r="Z97" s="20" t="s">
        <v>2584</v>
      </c>
      <c r="AA97" t="s">
        <v>4280</v>
      </c>
      <c r="AB97" s="3">
        <f>IF(AC97&lt;&gt;"",VLOOKUP(AC97,'ESO zone constants'!$E$3:$L$5000,8,FALSE),"")</f>
        <v>823</v>
      </c>
      <c r="AC97" t="str">
        <f>VLOOKUP(P97,'ESO wayshrine node constants'!$A$2:$E$10002,5,FALSE)</f>
        <v>Gold Coast</v>
      </c>
      <c r="AD97" s="20" t="s">
        <v>2584</v>
      </c>
      <c r="AE97" t="s">
        <v>4280</v>
      </c>
      <c r="AF97" s="3" t="str">
        <f>IF(AG97&lt;&gt;"",VLOOKUP(AG97,'ESO zone constants'!$E$3:$L$5000,8,FALSE),"")</f>
        <v/>
      </c>
      <c r="AH97" s="20" t="s">
        <v>2584</v>
      </c>
      <c r="AI97" t="s">
        <v>4280</v>
      </c>
      <c r="AJ97" s="3" t="str">
        <f>IF(AK97&lt;&gt;"",VLOOKUP(AK97,'ESO zone constants'!$E$3:$L$5000,8,FALSE),"")</f>
        <v/>
      </c>
      <c r="AL97" s="20" t="s">
        <v>2584</v>
      </c>
      <c r="AM97" t="s">
        <v>4280</v>
      </c>
      <c r="AN97" s="3" t="str">
        <f>IF(AO97&lt;&gt;"",VLOOKUP(AO97,'ESO zone constants'!$E$3:$L$5000,8,FALSE),"")</f>
        <v/>
      </c>
      <c r="AP97" s="20" t="s">
        <v>2584</v>
      </c>
      <c r="AQ97" t="s">
        <v>4280</v>
      </c>
      <c r="AR97" s="27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[242] = {wayshrines={254,254,254,}, traitsNeeded=9, dlcId=4</v>
      </c>
      <c r="AS97" s="27" t="str">
        <f>IF(A97&lt;&gt;"",IF(R97&lt;&gt;"",CONCATENATE(", zoneIds={",R97),"")&amp;IF(X97&lt;&gt;"",CONCATENATE(",",X97),"")&amp;IF(AB97&lt;&gt;"",CONCATENATE(",",AB97),"")&amp;IF(AF97&lt;&gt;"",CONCATENATE(",",AF97),"")&amp;IF(AJ97&lt;&gt;"",CONCATENATE(",",AJ97),"")&amp;IF(AN97&lt;&gt;"",CONCATENATE(",",AN97),"")&amp;IF(R97&lt;&gt;"",CONCATENATE("}",""),"")&amp;IF(OR(L97="true",L97="false",L97&lt;&gt;""), CONCATENATE(", veteran=", L97), ""),"")</f>
        <v>, zoneIds={823,823,823}, veteran=false</v>
      </c>
      <c r="AT97" s="27" t="str">
        <f>IF(A97&lt;&gt;"",IF(J97="Trial",", isTrial=true",IF(J97="Arena",", isArena=true", IF(J97="Monster",", isMonster=true",IF(J97="Crafted",", isCrafted=true",IF(J97="Cyrodiil",", isCyrodiil=true",IF(J97="Dungeon",", isDungeon=true",IF(J97="PVP: Battleground",", isBattleground=true",IF(J97="PVP: Cyrodiil",", isCyrodiil=true",IF(J97="PVP: Imperial City",", isImperialCity=true",IF(J97="Special",", isSpecial=true",IF(J97="Daily random dungeon &amp; PVP: Imperial City",", isDailyRandomDungeonAndImperialCityReward=true",IF(J97="Overland",", isOverland=true","")))))))))))) &amp; IF(M97="true", CONCATENATE(", multiTrialSet=true"), ""),"") &amp; "},"</f>
        <v>, isCrafted=true},</v>
      </c>
      <c r="AU97" s="27" t="str">
        <f>IF(C97&lt;&gt;"",CONCATENATE(" --",C97," / ",B97,"   [",IF(S97&lt;&gt;"",S97,""),IF(Y97&lt;&gt;"",", "&amp;Y97,""),IF(AC97&lt;&gt;"",", "&amp;AC97,""),IF(AG97&lt;&gt;"",", "&amp;AG97,""),IF(AK97&lt;&gt;"",", "&amp;AK97,""),IF(AO97&lt;&gt;"",", "&amp;AO97,""),"]"))</f>
        <v xml:space="preserve"> --Pelinal's Aptitude / Pelinals Talent   [Gold Coast, Gold Coast, Gold Coast]</v>
      </c>
      <c r="AV97" s="27" t="str">
        <f>IF(A97&lt;&gt;"",IF(VALUE(Q97)&gt;0,CONCATENATE("[",A97,"] = true,        --",C97, " / ", B97), ""),"")</f>
        <v>[242] = true,        --Pelinal's Aptitude / Pelinals Talent</v>
      </c>
    </row>
    <row r="98" spans="1:48" x14ac:dyDescent="0.25">
      <c r="A98" s="5">
        <v>323</v>
      </c>
      <c r="B98" t="s">
        <v>2148</v>
      </c>
      <c r="C98" t="s">
        <v>2150</v>
      </c>
      <c r="D98" t="s">
        <v>2149</v>
      </c>
      <c r="G98" s="3">
        <f>A98</f>
        <v>323</v>
      </c>
      <c r="J98" t="str">
        <f t="array" ref="J98">IF(VALUE(Q98)&gt;0,"Crafted",IF(OR(EXACT(A98,'LibSets constants'!#REF!)),"Monster",IF(OR(EXACT(A98,'LibSets constants'!#REF!)),"Trial",IF(OR(EXACT(A98,'LibSets constants'!#REF!)),"Arena",IF(OR(EXACT(A98,'LibSets constants'!#REF!)),"Overland","")))))</f>
        <v>Crafted</v>
      </c>
      <c r="L98" t="s">
        <v>101</v>
      </c>
      <c r="M98" t="s">
        <v>101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constants'!$E$2:$L$5000,8,FALSE),"")</f>
        <v>849</v>
      </c>
      <c r="S98" t="str">
        <f>VLOOKUP(N98,'ESO wayshrine node constants'!$A$2:$E$10002,5,FALSE)</f>
        <v>Vvardenfell</v>
      </c>
      <c r="T98" s="24">
        <f>VLOOKUP(R98,'ESO zone constants'!$L$2:$N$9999,3,FALSE)</f>
        <v>6</v>
      </c>
      <c r="U98" s="3" t="str">
        <f>VLOOKUP(T98,'LibSets constants'!$A$2:$B$16,2,FALSE)</f>
        <v>Morrowind</v>
      </c>
      <c r="V98" s="20" t="s">
        <v>2584</v>
      </c>
      <c r="W98" t="s">
        <v>4280</v>
      </c>
      <c r="X98" s="3">
        <f>IF(Y98&lt;&gt;"",VLOOKUP(Y98,'ESO zone constants'!$E$3:$L$5000,8,FALSE),"")</f>
        <v>849</v>
      </c>
      <c r="Y98" t="str">
        <f>VLOOKUP(O98,'ESO wayshrine node constants'!$A$2:$E$10002,5,FALSE)</f>
        <v>Vvardenfell</v>
      </c>
      <c r="Z98" s="20" t="s">
        <v>2584</v>
      </c>
      <c r="AA98" t="s">
        <v>4280</v>
      </c>
      <c r="AB98" s="3">
        <f>IF(AC98&lt;&gt;"",VLOOKUP(AC98,'ESO zone constants'!$E$3:$L$5000,8,FALSE),"")</f>
        <v>849</v>
      </c>
      <c r="AC98" t="str">
        <f>VLOOKUP(P98,'ESO wayshrine node constants'!$A$2:$E$10002,5,FALSE)</f>
        <v>Vvardenfell</v>
      </c>
      <c r="AD98" s="20" t="s">
        <v>2584</v>
      </c>
      <c r="AE98" t="s">
        <v>4280</v>
      </c>
      <c r="AF98" s="3" t="str">
        <f>IF(AG98&lt;&gt;"",VLOOKUP(AG98,'ESO zone constants'!$E$3:$L$5000,8,FALSE),"")</f>
        <v/>
      </c>
      <c r="AH98" s="20" t="s">
        <v>2584</v>
      </c>
      <c r="AI98" t="s">
        <v>4280</v>
      </c>
      <c r="AJ98" s="3" t="str">
        <f>IF(AK98&lt;&gt;"",VLOOKUP(AK98,'ESO zone constants'!$E$3:$L$5000,8,FALSE),"")</f>
        <v/>
      </c>
      <c r="AL98" s="20" t="s">
        <v>2584</v>
      </c>
      <c r="AM98" t="s">
        <v>4280</v>
      </c>
      <c r="AN98" s="3" t="str">
        <f>IF(AO98&lt;&gt;"",VLOOKUP(AO98,'ESO zone constants'!$E$3:$L$5000,8,FALSE),"")</f>
        <v/>
      </c>
      <c r="AP98" s="20" t="s">
        <v>2584</v>
      </c>
      <c r="AQ98" t="s">
        <v>4280</v>
      </c>
      <c r="AR98" s="27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[323] = {wayshrines={276,276,276,}, traitsNeeded=3, dlcId=6</v>
      </c>
      <c r="AS98" s="27" t="str">
        <f>IF(A98&lt;&gt;"",IF(R98&lt;&gt;"",CONCATENATE(", zoneIds={",R98),"")&amp;IF(X98&lt;&gt;"",CONCATENATE(",",X98),"")&amp;IF(AB98&lt;&gt;"",CONCATENATE(",",AB98),"")&amp;IF(AF98&lt;&gt;"",CONCATENATE(",",AF98),"")&amp;IF(AJ98&lt;&gt;"",CONCATENATE(",",AJ98),"")&amp;IF(AN98&lt;&gt;"",CONCATENATE(",",AN98),"")&amp;IF(R98&lt;&gt;"",CONCATENATE("}",""),"")&amp;IF(OR(L98="true",L98="false",L98&lt;&gt;""), CONCATENATE(", veteran=", L98), ""),"")</f>
        <v>, zoneIds={849,849,849}, veteran=false</v>
      </c>
      <c r="AT98" s="27" t="str">
        <f>IF(A98&lt;&gt;"",IF(J98="Trial",", isTrial=true",IF(J98="Arena",", isArena=true", IF(J98="Monster",", isMonster=true",IF(J98="Crafted",", isCrafted=true",IF(J98="Cyrodiil",", isCyrodiil=true",IF(J98="Dungeon",", isDungeon=true",IF(J98="PVP: Battleground",", isBattleground=true",IF(J98="PVP: Cyrodiil",", isCyrodiil=true",IF(J98="PVP: Imperial City",", isImperialCity=true",IF(J98="Special",", isSpecial=true",IF(J98="Daily random dungeon &amp; PVP: Imperial City",", isDailyRandomDungeonAndImperialCityReward=true",IF(J98="Overland",", isOverland=true","")))))))))))) &amp; IF(M98="true", CONCATENATE(", multiTrialSet=true"), ""),"") &amp; "},"</f>
        <v>, isCrafted=true},</v>
      </c>
      <c r="AU98" s="27" t="str">
        <f>IF(C98&lt;&gt;"",CONCATENATE(" --",C98," / ",B98,"   [",IF(S98&lt;&gt;"",S98,""),IF(Y98&lt;&gt;"",", "&amp;Y98,""),IF(AC98&lt;&gt;"",", "&amp;AC98,""),IF(AG98&lt;&gt;"",", "&amp;AG98,""),IF(AK98&lt;&gt;"",", "&amp;AK98,""),IF(AO98&lt;&gt;"",", "&amp;AO98,""),"]"))</f>
        <v xml:space="preserve"> --Assassin's Guile / Assassinenlist   [Vvardenfell, Vvardenfell, Vvardenfell]</v>
      </c>
      <c r="AV98" s="27" t="str">
        <f>IF(A98&lt;&gt;"",IF(VALUE(Q98)&gt;0,CONCATENATE("[",A98,"] = true,        --",C98, " / ", B98), ""),"")</f>
        <v>[323] = true,        --Assassin's Guile / Assassinenlist</v>
      </c>
    </row>
    <row r="99" spans="1:48" x14ac:dyDescent="0.25">
      <c r="A99" s="5">
        <v>324</v>
      </c>
      <c r="B99" t="s">
        <v>2151</v>
      </c>
      <c r="C99" t="s">
        <v>2153</v>
      </c>
      <c r="D99" t="s">
        <v>2152</v>
      </c>
      <c r="G99" s="3">
        <f>A99</f>
        <v>324</v>
      </c>
      <c r="J99" t="str">
        <f t="array" ref="J99">IF(VALUE(Q99)&gt;0,"Crafted",IF(OR(EXACT(A99,'LibSets constants'!#REF!)),"Monster",IF(OR(EXACT(A99,'LibSets constants'!#REF!)),"Trial",IF(OR(EXACT(A99,'LibSets constants'!#REF!)),"Arena",IF(OR(EXACT(A99,'LibSets constants'!#REF!)),"Overland","")))))</f>
        <v>Crafted</v>
      </c>
      <c r="L99" t="s">
        <v>101</v>
      </c>
      <c r="M99" t="s">
        <v>101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constants'!$E$2:$L$5000,8,FALSE),"")</f>
        <v>849</v>
      </c>
      <c r="S99" t="str">
        <f>VLOOKUP(N99,'ESO wayshrine node constants'!$A$2:$E$10002,5,FALSE)</f>
        <v>Vvardenfell</v>
      </c>
      <c r="T99" s="24">
        <f>VLOOKUP(R99,'ESO zone constants'!$L$2:$N$9999,3,FALSE)</f>
        <v>6</v>
      </c>
      <c r="U99" s="3" t="str">
        <f>VLOOKUP(T99,'LibSets constants'!$A$2:$B$16,2,FALSE)</f>
        <v>Morrowind</v>
      </c>
      <c r="V99" s="35" t="s">
        <v>2584</v>
      </c>
      <c r="W99" t="s">
        <v>4280</v>
      </c>
      <c r="X99" s="3">
        <f>IF(Y99&lt;&gt;"",VLOOKUP(Y99,'ESO zone constants'!$E$3:$L$5000,8,FALSE),"")</f>
        <v>849</v>
      </c>
      <c r="Y99" t="str">
        <f>VLOOKUP(O99,'ESO wayshrine node constants'!$A$2:$E$10002,5,FALSE)</f>
        <v>Vvardenfell</v>
      </c>
      <c r="Z99" s="35" t="s">
        <v>2584</v>
      </c>
      <c r="AA99" t="s">
        <v>4280</v>
      </c>
      <c r="AB99" s="3">
        <f>IF(AC99&lt;&gt;"",VLOOKUP(AC99,'ESO zone constants'!$E$3:$L$5000,8,FALSE),"")</f>
        <v>849</v>
      </c>
      <c r="AC99" t="str">
        <f>VLOOKUP(P99,'ESO wayshrine node constants'!$A$2:$E$10002,5,FALSE)</f>
        <v>Vvardenfell</v>
      </c>
      <c r="AD99" s="35" t="s">
        <v>2584</v>
      </c>
      <c r="AE99" t="s">
        <v>4280</v>
      </c>
      <c r="AF99" s="3" t="str">
        <f>IF(AG99&lt;&gt;"",VLOOKUP(AG99,'ESO zone constants'!$E$3:$L$5000,8,FALSE),"")</f>
        <v/>
      </c>
      <c r="AH99" s="20" t="s">
        <v>2584</v>
      </c>
      <c r="AI99" t="s">
        <v>4280</v>
      </c>
      <c r="AJ99" s="3" t="str">
        <f>IF(AK99&lt;&gt;"",VLOOKUP(AK99,'ESO zone constants'!$E$3:$L$5000,8,FALSE),"")</f>
        <v/>
      </c>
      <c r="AL99" s="20" t="s">
        <v>2584</v>
      </c>
      <c r="AM99" t="s">
        <v>4280</v>
      </c>
      <c r="AN99" s="3" t="str">
        <f>IF(AO99&lt;&gt;"",VLOOKUP(AO99,'ESO zone constants'!$E$3:$L$5000,8,FALSE),"")</f>
        <v/>
      </c>
      <c r="AP99" s="20" t="s">
        <v>2584</v>
      </c>
      <c r="AQ99" t="s">
        <v>4280</v>
      </c>
      <c r="AR99" s="27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[324] = {wayshrines={329,329,329,}, traitsNeeded=8, dlcId=6</v>
      </c>
      <c r="AS99" s="27" t="str">
        <f>IF(A99&lt;&gt;"",IF(R99&lt;&gt;"",CONCATENATE(", zoneIds={",R99),"")&amp;IF(X99&lt;&gt;"",CONCATENATE(",",X99),"")&amp;IF(AB99&lt;&gt;"",CONCATENATE(",",AB99),"")&amp;IF(AF99&lt;&gt;"",CONCATENATE(",",AF99),"")&amp;IF(AJ99&lt;&gt;"",CONCATENATE(",",AJ99),"")&amp;IF(AN99&lt;&gt;"",CONCATENATE(",",AN99),"")&amp;IF(R99&lt;&gt;"",CONCATENATE("}",""),"")&amp;IF(OR(L99="true",L99="false",L99&lt;&gt;""), CONCATENATE(", veteran=", L99), ""),"")</f>
        <v>, zoneIds={849,849,849}, veteran=false</v>
      </c>
      <c r="AT99" s="27" t="str">
        <f>IF(A99&lt;&gt;"",IF(J99="Trial",", isTrial=true",IF(J99="Arena",", isArena=true", IF(J99="Monster",", isMonster=true",IF(J99="Crafted",", isCrafted=true",IF(J99="Cyrodiil",", isCyrodiil=true",IF(J99="Dungeon",", isDungeon=true",IF(J99="PVP: Battleground",", isBattleground=true",IF(J99="PVP: Cyrodiil",", isCyrodiil=true",IF(J99="PVP: Imperial City",", isImperialCity=true",IF(J99="Special",", isSpecial=true",IF(J99="Daily random dungeon &amp; PVP: Imperial City",", isDailyRandomDungeonAndImperialCityReward=true",IF(J99="Overland",", isOverland=true","")))))))))))) &amp; IF(M99="true", CONCATENATE(", multiTrialSet=true"), ""),"") &amp; "},"</f>
        <v>, isCrafted=true},</v>
      </c>
      <c r="AU99" s="27" t="str">
        <f>IF(C99&lt;&gt;"",CONCATENATE(" --",C99," / ",B99,"   [",IF(S99&lt;&gt;"",S99,""),IF(Y99&lt;&gt;"",", "&amp;Y99,""),IF(AC99&lt;&gt;"",", "&amp;AC99,""),IF(AG99&lt;&gt;"",", "&amp;AG99,""),IF(AK99&lt;&gt;"",", "&amp;AK99,""),IF(AO99&lt;&gt;"",", "&amp;AO99,""),"]"))</f>
        <v xml:space="preserve"> --Daedric Trickery / Daedrische Gaunerei   [Vvardenfell, Vvardenfell, Vvardenfell]</v>
      </c>
      <c r="AV99" s="27" t="str">
        <f>IF(A99&lt;&gt;"",IF(VALUE(Q99)&gt;0,CONCATENATE("[",A99,"] = true,        --",C99, " / ", B99), ""),"")</f>
        <v>[324] = true,        --Daedric Trickery / Daedrische Gaunerei</v>
      </c>
    </row>
    <row r="100" spans="1:48" x14ac:dyDescent="0.25">
      <c r="A100" s="5">
        <v>325</v>
      </c>
      <c r="B100" t="s">
        <v>2154</v>
      </c>
      <c r="C100" t="s">
        <v>2156</v>
      </c>
      <c r="D100" t="s">
        <v>2155</v>
      </c>
      <c r="G100" s="3">
        <f>A100</f>
        <v>325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constants'!#REF!)),"Overland","")))))</f>
        <v>Crafted</v>
      </c>
      <c r="L100" t="s">
        <v>101</v>
      </c>
      <c r="M100" t="s">
        <v>101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constants'!$E$2:$L$5000,8,FALSE),"")</f>
        <v>849</v>
      </c>
      <c r="S100" t="str">
        <f>VLOOKUP(N100,'ESO wayshrine node constants'!$A$2:$E$10002,5,FALSE)</f>
        <v>Vvardenfell</v>
      </c>
      <c r="T100" s="24">
        <f>VLOOKUP(R100,'ESO zone constants'!$L$2:$N$9999,3,FALSE)</f>
        <v>6</v>
      </c>
      <c r="U100" s="3" t="str">
        <f>VLOOKUP(T100,'LibSets constants'!$A$2:$B$16,2,FALSE)</f>
        <v>Morrowind</v>
      </c>
      <c r="V100" s="35" t="s">
        <v>2584</v>
      </c>
      <c r="W100" t="s">
        <v>4280</v>
      </c>
      <c r="X100" s="3">
        <f>IF(Y100&lt;&gt;"",VLOOKUP(Y100,'ESO zone constants'!$E$3:$L$5000,8,FALSE),"")</f>
        <v>849</v>
      </c>
      <c r="Y100" t="str">
        <f>VLOOKUP(O100,'ESO wayshrine node constants'!$A$2:$E$10002,5,FALSE)</f>
        <v>Vvardenfell</v>
      </c>
      <c r="Z100" s="35" t="s">
        <v>2584</v>
      </c>
      <c r="AA100" t="s">
        <v>4280</v>
      </c>
      <c r="AB100" s="3">
        <f>IF(AC100&lt;&gt;"",VLOOKUP(AC100,'ESO zone constants'!$E$3:$L$5000,8,FALSE),"")</f>
        <v>849</v>
      </c>
      <c r="AC100" t="str">
        <f>VLOOKUP(P100,'ESO wayshrine node constants'!$A$2:$E$10002,5,FALSE)</f>
        <v>Vvardenfell</v>
      </c>
      <c r="AD100" s="35" t="s">
        <v>2584</v>
      </c>
      <c r="AE100" t="s">
        <v>4280</v>
      </c>
      <c r="AF100" s="3" t="str">
        <f>IF(AG100&lt;&gt;"",VLOOKUP(AG100,'ESO zone constants'!$E$3:$L$5000,8,FALSE),"")</f>
        <v/>
      </c>
      <c r="AH100" s="20" t="s">
        <v>2584</v>
      </c>
      <c r="AI100" t="s">
        <v>4280</v>
      </c>
      <c r="AJ100" s="3" t="str">
        <f>IF(AK100&lt;&gt;"",VLOOKUP(AK100,'ESO zone constants'!$E$3:$L$5000,8,FALSE),"")</f>
        <v/>
      </c>
      <c r="AL100" s="20" t="s">
        <v>2584</v>
      </c>
      <c r="AM100" t="s">
        <v>4280</v>
      </c>
      <c r="AN100" s="3" t="str">
        <f>IF(AO100&lt;&gt;"",VLOOKUP(AO100,'ESO zone constants'!$E$3:$L$5000,8,FALSE),"")</f>
        <v/>
      </c>
      <c r="AP100" s="20" t="s">
        <v>2584</v>
      </c>
      <c r="AQ100" t="s">
        <v>4280</v>
      </c>
      <c r="AR100" s="27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[325] = {wayshrines={282,282,282,}, traitsNeeded=6, dlcId=6</v>
      </c>
      <c r="AS100" s="27" t="str">
        <f>IF(A100&lt;&gt;"",IF(R100&lt;&gt;"",CONCATENATE(", zoneIds={",R100),"")&amp;IF(X100&lt;&gt;"",CONCATENATE(",",X100),"")&amp;IF(AB100&lt;&gt;"",CONCATENATE(",",AB100),"")&amp;IF(AF100&lt;&gt;"",CONCATENATE(",",AF100),"")&amp;IF(AJ100&lt;&gt;"",CONCATENATE(",",AJ100),"")&amp;IF(AN100&lt;&gt;"",CONCATENATE(",",AN100),"")&amp;IF(R100&lt;&gt;"",CONCATENATE("}",""),"")&amp;IF(OR(L100="true",L100="false",L100&lt;&gt;""), CONCATENATE(", veteran=", L100), ""),"")</f>
        <v>, zoneIds={849,849,849}, veteran=false</v>
      </c>
      <c r="AT100" s="27" t="str">
        <f>IF(A100&lt;&gt;"",IF(J100="Trial",", isTrial=true",IF(J100="Arena",", isArena=true", IF(J100="Monster",", isMonster=true",IF(J100="Crafted",", isCrafted=true",IF(J100="Cyrodiil",", isCyrodiil=true",IF(J100="Dungeon",", isDungeon=true",IF(J100="PVP: Battleground",", isBattleground=true",IF(J100="PVP: Cyrodiil",", isCyrodiil=true",IF(J100="PVP: Imperial City",", isImperialCity=true",IF(J100="Special",", isSpecial=true",IF(J100="Daily random dungeon &amp; PVP: Imperial City",", isDailyRandomDungeonAndImperialCityReward=true",IF(J100="Overland",", isOverland=true","")))))))))))) &amp; IF(M100="true", CONCATENATE(", multiTrialSet=true"), ""),"") &amp; "},"</f>
        <v>, isCrafted=true},</v>
      </c>
      <c r="AU100" s="27" t="str">
        <f>IF(C100&lt;&gt;"",CONCATENATE(" --",C100," / ",B100,"   [",IF(S100&lt;&gt;"",S100,""),IF(Y100&lt;&gt;"",", "&amp;Y100,""),IF(AC100&lt;&gt;"",", "&amp;AC100,""),IF(AG100&lt;&gt;"",", "&amp;AG100,""),IF(AK100&lt;&gt;"",", "&amp;AK100,""),IF(AO100&lt;&gt;"",", "&amp;AO100,""),"]"))</f>
        <v xml:space="preserve"> --Shacklebreaker / Kettensprenger   [Vvardenfell, Vvardenfell, Vvardenfell]</v>
      </c>
      <c r="AV100" s="27" t="str">
        <f>IF(A100&lt;&gt;"",IF(VALUE(Q100)&gt;0,CONCATENATE("[",A100,"] = true,        --",C100, " / ", B100), ""),"")</f>
        <v>[325] = true,        --Shacklebreaker / Kettensprenger</v>
      </c>
    </row>
    <row r="101" spans="1:48" x14ac:dyDescent="0.25">
      <c r="A101" s="5">
        <v>351</v>
      </c>
      <c r="B101" t="s">
        <v>2222</v>
      </c>
      <c r="C101" t="s">
        <v>2224</v>
      </c>
      <c r="D101" t="s">
        <v>2223</v>
      </c>
      <c r="G101" s="3">
        <f>A101</f>
        <v>351</v>
      </c>
      <c r="J101" t="str">
        <f t="array" ref="J101">IF(VALUE(Q101)&gt;0,"Crafted",IF(OR(EXACT(A101,'LibSets constants'!#REF!)),"Monster",IF(OR(EXACT(A101,'LibSets constants'!#REF!)),"Trial",IF(OR(EXACT(A101,'LibSets constants'!#REF!)),"Arena",IF(OR(EXACT(A101,'LibSets constants'!#REF!)),"Overland","")))))</f>
        <v>Crafted</v>
      </c>
      <c r="L101" t="s">
        <v>101</v>
      </c>
      <c r="M101" t="s">
        <v>101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constants'!$E$2:$L$5000,8,FALSE),"")</f>
        <v>980</v>
      </c>
      <c r="S101" t="str">
        <f>VLOOKUP(N101,'ESO wayshrine node constants'!$A$2:$E$10002,5,FALSE)</f>
        <v>Clockwork City</v>
      </c>
      <c r="T101" s="24">
        <f>VLOOKUP(R101,'ESO zone constants'!$L$2:$N$9999,3,FALSE)</f>
        <v>8</v>
      </c>
      <c r="U101" s="3" t="str">
        <f>VLOOKUP(T101,'LibSets constants'!$A$2:$B$16,2,FALSE)</f>
        <v>Clockwork City</v>
      </c>
      <c r="V101" s="35" t="s">
        <v>2584</v>
      </c>
      <c r="W101" t="s">
        <v>4280</v>
      </c>
      <c r="X101" s="3">
        <f>IF(Y101&lt;&gt;"",VLOOKUP(Y101,'ESO zone constants'!$E$3:$L$5000,8,FALSE),"")</f>
        <v>980</v>
      </c>
      <c r="Y101" t="str">
        <f>VLOOKUP(O101,'ESO wayshrine node constants'!$A$2:$E$10002,5,FALSE)</f>
        <v>Clockwork City</v>
      </c>
      <c r="Z101" s="35" t="s">
        <v>2584</v>
      </c>
      <c r="AA101" t="s">
        <v>4280</v>
      </c>
      <c r="AB101" s="3">
        <f>IF(AC101&lt;&gt;"",VLOOKUP(AC101,'ESO zone constants'!$E$3:$L$5000,8,FALSE),"")</f>
        <v>980</v>
      </c>
      <c r="AC101" t="str">
        <f>VLOOKUP(P101,'ESO wayshrine node constants'!$A$2:$E$10002,5,FALSE)</f>
        <v>Clockwork City</v>
      </c>
      <c r="AD101" s="35" t="s">
        <v>2584</v>
      </c>
      <c r="AE101" t="s">
        <v>4280</v>
      </c>
      <c r="AF101" s="3" t="str">
        <f>IF(AG101&lt;&gt;"",VLOOKUP(AG101,'ESO zone constants'!$E$3:$L$5000,8,FALSE),"")</f>
        <v/>
      </c>
      <c r="AH101" s="20" t="s">
        <v>2584</v>
      </c>
      <c r="AI101" t="s">
        <v>4280</v>
      </c>
      <c r="AJ101" s="3" t="str">
        <f>IF(AK101&lt;&gt;"",VLOOKUP(AK101,'ESO zone constants'!$E$3:$L$5000,8,FALSE),"")</f>
        <v/>
      </c>
      <c r="AL101" s="20" t="s">
        <v>2584</v>
      </c>
      <c r="AM101" t="s">
        <v>4280</v>
      </c>
      <c r="AN101" s="3" t="str">
        <f>IF(AO101&lt;&gt;"",VLOOKUP(AO101,'ESO zone constants'!$E$3:$L$5000,8,FALSE),"")</f>
        <v/>
      </c>
      <c r="AP101" s="20" t="s">
        <v>2584</v>
      </c>
      <c r="AQ101" t="s">
        <v>4280</v>
      </c>
      <c r="AR101" s="27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[351] = {wayshrines={339,339,339,}, traitsNeeded=6, dlcId=8</v>
      </c>
      <c r="AS101" s="27" t="str">
        <f>IF(A101&lt;&gt;"",IF(R101&lt;&gt;"",CONCATENATE(", zoneIds={",R101),"")&amp;IF(X101&lt;&gt;"",CONCATENATE(",",X101),"")&amp;IF(AB101&lt;&gt;"",CONCATENATE(",",AB101),"")&amp;IF(AF101&lt;&gt;"",CONCATENATE(",",AF101),"")&amp;IF(AJ101&lt;&gt;"",CONCATENATE(",",AJ101),"")&amp;IF(AN101&lt;&gt;"",CONCATENATE(",",AN101),"")&amp;IF(R101&lt;&gt;"",CONCATENATE("}",""),"")&amp;IF(OR(L101="true",L101="false",L101&lt;&gt;""), CONCATENATE(", veteran=", L101), ""),"")</f>
        <v>, zoneIds={980,980,980}, veteran=false</v>
      </c>
      <c r="AT101" s="27" t="str">
        <f>IF(A101&lt;&gt;"",IF(J101="Trial",", isTrial=true",IF(J101="Arena",", isArena=true", IF(J101="Monster",", isMonster=true",IF(J101="Crafted",", isCrafted=true",IF(J101="Cyrodiil",", isCyrodiil=true",IF(J101="Dungeon",", isDungeon=true",IF(J101="PVP: Battleground",", isBattleground=true",IF(J101="PVP: Cyrodiil",", isCyrodiil=true",IF(J101="PVP: Imperial City",", isImperialCity=true",IF(J101="Special",", isSpecial=true",IF(J101="Daily random dungeon &amp; PVP: Imperial City",", isDailyRandomDungeonAndImperialCityReward=true",IF(J101="Overland",", isOverland=true","")))))))))))) &amp; IF(M101="true", CONCATENATE(", multiTrialSet=true"), ""),"") &amp; "},"</f>
        <v>, isCrafted=true},</v>
      </c>
      <c r="AU101" s="27" t="str">
        <f>IF(C101&lt;&gt;"",CONCATENATE(" --",C101," / ",B101,"   [",IF(S101&lt;&gt;"",S101,""),IF(Y101&lt;&gt;"",", "&amp;Y101,""),IF(AC101&lt;&gt;"",", "&amp;AC101,""),IF(AG101&lt;&gt;"",", "&amp;AG101,""),IF(AK101&lt;&gt;"",", "&amp;AK101,""),IF(AO101&lt;&gt;"",", "&amp;AO101,""),"]"))</f>
        <v xml:space="preserve"> --Innate Axiom / Kernaxiom   [Clockwork City, Clockwork City, Clockwork City]</v>
      </c>
      <c r="AV101" s="27" t="str">
        <f>IF(A101&lt;&gt;"",IF(VALUE(Q101)&gt;0,CONCATENATE("[",A101,"] = true,        --",C101, " / ", B101), ""),"")</f>
        <v>[351] = true,        --Innate Axiom / Kernaxiom</v>
      </c>
    </row>
    <row r="102" spans="1:48" x14ac:dyDescent="0.25">
      <c r="A102" s="5">
        <v>352</v>
      </c>
      <c r="B102" t="s">
        <v>2225</v>
      </c>
      <c r="C102" t="s">
        <v>2227</v>
      </c>
      <c r="D102" t="s">
        <v>2226</v>
      </c>
      <c r="G102" s="3">
        <f>A102</f>
        <v>352</v>
      </c>
      <c r="J102" t="str">
        <f t="array" ref="J102">IF(VALUE(Q102)&gt;0,"Crafted",IF(OR(EXACT(A102,'LibSets constants'!#REF!)),"Monster",IF(OR(EXACT(A102,'LibSets constants'!#REF!)),"Trial",IF(OR(EXACT(A102,'LibSets constants'!#REF!)),"Arena",IF(OR(EXACT(A102,'LibSets constants'!#REF!)),"Overland","")))))</f>
        <v>Crafted</v>
      </c>
      <c r="L102" t="s">
        <v>101</v>
      </c>
      <c r="M102" t="s">
        <v>101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constants'!$E$2:$L$5000,8,FALSE),"")</f>
        <v>980</v>
      </c>
      <c r="S102" t="str">
        <f>VLOOKUP(N102,'ESO wayshrine node constants'!$A$2:$E$10002,5,FALSE)</f>
        <v>Clockwork City</v>
      </c>
      <c r="T102" s="24">
        <f>VLOOKUP(R102,'ESO zone constants'!$L$2:$N$9999,3,FALSE)</f>
        <v>8</v>
      </c>
      <c r="U102" s="3" t="str">
        <f>VLOOKUP(T102,'LibSets constants'!$A$2:$B$16,2,FALSE)</f>
        <v>Clockwork City</v>
      </c>
      <c r="V102" s="35" t="s">
        <v>2584</v>
      </c>
      <c r="W102" t="s">
        <v>4280</v>
      </c>
      <c r="X102" s="3">
        <f>IF(Y102&lt;&gt;"",VLOOKUP(Y102,'ESO zone constants'!$E$3:$L$5000,8,FALSE),"")</f>
        <v>980</v>
      </c>
      <c r="Y102" t="str">
        <f>VLOOKUP(O102,'ESO wayshrine node constants'!$A$2:$E$10002,5,FALSE)</f>
        <v>Clockwork City</v>
      </c>
      <c r="Z102" s="35" t="s">
        <v>2584</v>
      </c>
      <c r="AA102" t="s">
        <v>4280</v>
      </c>
      <c r="AB102" s="3">
        <f>IF(AC102&lt;&gt;"",VLOOKUP(AC102,'ESO zone constants'!$E$3:$L$5000,8,FALSE),"")</f>
        <v>980</v>
      </c>
      <c r="AC102" t="str">
        <f>VLOOKUP(P102,'ESO wayshrine node constants'!$A$2:$E$10002,5,FALSE)</f>
        <v>Clockwork City</v>
      </c>
      <c r="AD102" s="35" t="s">
        <v>2584</v>
      </c>
      <c r="AE102" t="s">
        <v>4280</v>
      </c>
      <c r="AF102" s="3" t="str">
        <f>IF(AG102&lt;&gt;"",VLOOKUP(AG102,'ESO zone constants'!$E$3:$L$5000,8,FALSE),"")</f>
        <v/>
      </c>
      <c r="AH102" s="20" t="s">
        <v>2584</v>
      </c>
      <c r="AI102" t="s">
        <v>4280</v>
      </c>
      <c r="AJ102" s="3" t="str">
        <f>IF(AK102&lt;&gt;"",VLOOKUP(AK102,'ESO zone constants'!$E$3:$L$5000,8,FALSE),"")</f>
        <v/>
      </c>
      <c r="AL102" s="20" t="s">
        <v>2584</v>
      </c>
      <c r="AM102" t="s">
        <v>4280</v>
      </c>
      <c r="AN102" s="3" t="str">
        <f>IF(AO102&lt;&gt;"",VLOOKUP(AO102,'ESO zone constants'!$E$3:$L$5000,8,FALSE),"")</f>
        <v/>
      </c>
      <c r="AP102" s="20" t="s">
        <v>2584</v>
      </c>
      <c r="AQ102" t="s">
        <v>4280</v>
      </c>
      <c r="AR102" s="27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[352] = {wayshrines={337,337,337,}, traitsNeeded=2, dlcId=8</v>
      </c>
      <c r="AS102" s="27" t="str">
        <f>IF(A102&lt;&gt;"",IF(R102&lt;&gt;"",CONCATENATE(", zoneIds={",R102),"")&amp;IF(X102&lt;&gt;"",CONCATENATE(",",X102),"")&amp;IF(AB102&lt;&gt;"",CONCATENATE(",",AB102),"")&amp;IF(AF102&lt;&gt;"",CONCATENATE(",",AF102),"")&amp;IF(AJ102&lt;&gt;"",CONCATENATE(",",AJ102),"")&amp;IF(AN102&lt;&gt;"",CONCATENATE(",",AN102),"")&amp;IF(R102&lt;&gt;"",CONCATENATE("}",""),"")&amp;IF(OR(L102="true",L102="false",L102&lt;&gt;""), CONCATENATE(", veteran=", L102), ""),"")</f>
        <v>, zoneIds={980,980,980}, veteran=false</v>
      </c>
      <c r="AT102" s="27" t="str">
        <f>IF(A102&lt;&gt;"",IF(J102="Trial",", isTrial=true",IF(J102="Arena",", isArena=true", IF(J102="Monster",", isMonster=true",IF(J102="Crafted",", isCrafted=true",IF(J102="Cyrodiil",", isCyrodiil=true",IF(J102="Dungeon",", isDungeon=true",IF(J102="PVP: Battleground",", isBattleground=true",IF(J102="PVP: Cyrodiil",", isCyrodiil=true",IF(J102="PVP: Imperial City",", isImperialCity=true",IF(J102="Special",", isSpecial=true",IF(J102="Daily random dungeon &amp; PVP: Imperial City",", isDailyRandomDungeonAndImperialCityReward=true",IF(J102="Overland",", isOverland=true","")))))))))))) &amp; IF(M102="true", CONCATENATE(", multiTrialSet=true"), ""),"") &amp; "},"</f>
        <v>, isCrafted=true},</v>
      </c>
      <c r="AU102" s="27" t="str">
        <f>IF(C102&lt;&gt;"",CONCATENATE(" --",C102," / ",B102,"   [",IF(S102&lt;&gt;"",S102,""),IF(Y102&lt;&gt;"",", "&amp;Y102,""),IF(AC102&lt;&gt;"",", "&amp;AC102,""),IF(AG102&lt;&gt;"",", "&amp;AG102,""),IF(AK102&lt;&gt;"",", "&amp;AK102,""),IF(AO102&lt;&gt;"",", "&amp;AO102,""),"]"))</f>
        <v xml:space="preserve"> --Fortified Brass / Messingpanzer   [Clockwork City, Clockwork City, Clockwork City]</v>
      </c>
      <c r="AV102" s="27" t="str">
        <f>IF(A102&lt;&gt;"",IF(VALUE(Q102)&gt;0,CONCATENATE("[",A102,"] = true,        --",C102, " / ", B102), ""),"")</f>
        <v>[352] = true,        --Fortified Brass / Messingpanzer</v>
      </c>
    </row>
    <row r="103" spans="1:48" x14ac:dyDescent="0.25">
      <c r="A103" s="5">
        <v>353</v>
      </c>
      <c r="B103" t="s">
        <v>2228</v>
      </c>
      <c r="C103" t="s">
        <v>2230</v>
      </c>
      <c r="D103" t="s">
        <v>2229</v>
      </c>
      <c r="G103" s="3">
        <f>A103</f>
        <v>353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constants'!#REF!)),"Overland","")))))</f>
        <v>Crafted</v>
      </c>
      <c r="L103" t="s">
        <v>101</v>
      </c>
      <c r="M103" t="s">
        <v>101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constants'!$E$2:$L$5000,8,FALSE),"")</f>
        <v>980</v>
      </c>
      <c r="S103" t="str">
        <f>VLOOKUP(N103,'ESO wayshrine node constants'!$A$2:$E$10002,5,FALSE)</f>
        <v>Clockwork City</v>
      </c>
      <c r="T103" s="24">
        <f>VLOOKUP(R103,'ESO zone constants'!$L$2:$N$9999,3,FALSE)</f>
        <v>8</v>
      </c>
      <c r="U103" s="3" t="str">
        <f>VLOOKUP(T103,'LibSets constants'!$A$2:$B$16,2,FALSE)</f>
        <v>Clockwork City</v>
      </c>
      <c r="V103" s="20" t="s">
        <v>2584</v>
      </c>
      <c r="W103" t="s">
        <v>4280</v>
      </c>
      <c r="X103" s="3">
        <f>IF(Y103&lt;&gt;"",VLOOKUP(Y103,'ESO zone constants'!$E$3:$L$5000,8,FALSE),"")</f>
        <v>980</v>
      </c>
      <c r="Y103" t="str">
        <f>VLOOKUP(O103,'ESO wayshrine node constants'!$A$2:$E$10002,5,FALSE)</f>
        <v>Clockwork City</v>
      </c>
      <c r="Z103" s="20" t="s">
        <v>2584</v>
      </c>
      <c r="AA103" t="s">
        <v>4280</v>
      </c>
      <c r="AB103" s="3">
        <f>IF(AC103&lt;&gt;"",VLOOKUP(AC103,'ESO zone constants'!$E$3:$L$5000,8,FALSE),"")</f>
        <v>980</v>
      </c>
      <c r="AC103" t="str">
        <f>VLOOKUP(P103,'ESO wayshrine node constants'!$A$2:$E$10002,5,FALSE)</f>
        <v>Clockwork City</v>
      </c>
      <c r="AD103" s="20" t="s">
        <v>2584</v>
      </c>
      <c r="AE103" t="s">
        <v>4280</v>
      </c>
      <c r="AF103" s="3" t="str">
        <f>IF(AG103&lt;&gt;"",VLOOKUP(AG103,'ESO zone constants'!$E$3:$L$5000,8,FALSE),"")</f>
        <v/>
      </c>
      <c r="AH103" s="20" t="s">
        <v>2584</v>
      </c>
      <c r="AI103" t="s">
        <v>4280</v>
      </c>
      <c r="AJ103" s="3" t="str">
        <f>IF(AK103&lt;&gt;"",VLOOKUP(AK103,'ESO zone constants'!$E$3:$L$5000,8,FALSE),"")</f>
        <v/>
      </c>
      <c r="AL103" s="20" t="s">
        <v>2584</v>
      </c>
      <c r="AM103" t="s">
        <v>4280</v>
      </c>
      <c r="AN103" s="3" t="str">
        <f>IF(AO103&lt;&gt;"",VLOOKUP(AO103,'ESO zone constants'!$E$3:$L$5000,8,FALSE),"")</f>
        <v/>
      </c>
      <c r="AP103" s="20" t="s">
        <v>2584</v>
      </c>
      <c r="AQ103" t="s">
        <v>4280</v>
      </c>
      <c r="AR103" s="27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[353] = {wayshrines={338,338,338,}, traitsNeeded=4, dlcId=8</v>
      </c>
      <c r="AS103" s="27" t="str">
        <f>IF(A103&lt;&gt;"",IF(R103&lt;&gt;"",CONCATENATE(", zoneIds={",R103),"")&amp;IF(X103&lt;&gt;"",CONCATENATE(",",X103),"")&amp;IF(AB103&lt;&gt;"",CONCATENATE(",",AB103),"")&amp;IF(AF103&lt;&gt;"",CONCATENATE(",",AF103),"")&amp;IF(AJ103&lt;&gt;"",CONCATENATE(",",AJ103),"")&amp;IF(AN103&lt;&gt;"",CONCATENATE(",",AN103),"")&amp;IF(R103&lt;&gt;"",CONCATENATE("}",""),"")&amp;IF(OR(L103="true",L103="false",L103&lt;&gt;""), CONCATENATE(", veteran=", L103), ""),"")</f>
        <v>, zoneIds={980,980,980}, veteran=false</v>
      </c>
      <c r="AT103" s="27" t="str">
        <f>IF(A103&lt;&gt;"",IF(J103="Trial",", isTrial=true",IF(J103="Arena",", isArena=true", IF(J103="Monster",", isMonster=true",IF(J103="Crafted",", isCrafted=true",IF(J103="Cyrodiil",", isCyrodiil=true",IF(J103="Dungeon",", isDungeon=true",IF(J103="PVP: Battleground",", isBattleground=true",IF(J103="PVP: Cyrodiil",", isCyrodiil=true",IF(J103="PVP: Imperial City",", isImperialCity=true",IF(J103="Special",", isSpecial=true",IF(J103="Daily random dungeon &amp; PVP: Imperial City",", isDailyRandomDungeonAndImperialCityReward=true",IF(J103="Overland",", isOverland=true","")))))))))))) &amp; IF(M103="true", CONCATENATE(", multiTrialSet=true"), ""),"") &amp; "},"</f>
        <v>, isCrafted=true},</v>
      </c>
      <c r="AU103" s="27" t="str">
        <f>IF(C103&lt;&gt;"",CONCATENATE(" --",C103," / ",B103,"   [",IF(S103&lt;&gt;"",S103,""),IF(Y103&lt;&gt;"",", "&amp;Y103,""),IF(AC103&lt;&gt;"",", "&amp;AC103,""),IF(AG103&lt;&gt;"",", "&amp;AG103,""),IF(AK103&lt;&gt;"",", "&amp;AK103,""),IF(AO103&lt;&gt;"",", "&amp;AO103,""),"]"))</f>
        <v xml:space="preserve"> --Mechanical Acuity / Mechanikblick   [Clockwork City, Clockwork City, Clockwork City]</v>
      </c>
      <c r="AV103" s="27" t="str">
        <f>IF(A103&lt;&gt;"",IF(VALUE(Q103)&gt;0,CONCATENATE("[",A103,"] = true,        --",C103, " / ", B103), ""),"")</f>
        <v>[353] = true,        --Mechanical Acuity / Mechanikblick</v>
      </c>
    </row>
    <row r="104" spans="1:48" x14ac:dyDescent="0.25">
      <c r="A104" s="5">
        <v>385</v>
      </c>
      <c r="B104" t="s">
        <v>2308</v>
      </c>
      <c r="C104" t="s">
        <v>2310</v>
      </c>
      <c r="D104" t="s">
        <v>2309</v>
      </c>
      <c r="G104" s="3">
        <f>A104</f>
        <v>385</v>
      </c>
      <c r="J104" t="str">
        <f t="array" ref="J104">IF(VALUE(Q104)&gt;0,"Crafted",IF(OR(EXACT(A104,'LibSets constants'!#REF!)),"Monster",IF(OR(EXACT(A104,'LibSets constants'!#REF!)),"Trial",IF(OR(EXACT(A104,'LibSets constants'!#REF!)),"Arena",IF(OR(EXACT(A104,'LibSets constants'!#REF!)),"Overland","")))))</f>
        <v>Crafted</v>
      </c>
      <c r="L104" t="s">
        <v>101</v>
      </c>
      <c r="M104" t="s">
        <v>101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constants'!$E$2:$L$5000,8,FALSE),"")</f>
        <v>1011</v>
      </c>
      <c r="S104" t="str">
        <f>VLOOKUP(N104,'ESO wayshrine node constants'!$A$2:$E$10002,5,FALSE)</f>
        <v>Summerset</v>
      </c>
      <c r="T104" s="24">
        <f>VLOOKUP(R104,'ESO zone constants'!$L$2:$N$9999,3,FALSE)</f>
        <v>10</v>
      </c>
      <c r="U104" s="3" t="str">
        <f>VLOOKUP(T104,'LibSets constants'!$A$2:$B$16,2,FALSE)</f>
        <v>Summerset</v>
      </c>
      <c r="V104" s="20" t="s">
        <v>2584</v>
      </c>
      <c r="W104" t="s">
        <v>4280</v>
      </c>
      <c r="X104" s="3">
        <f>IF(Y104&lt;&gt;"",VLOOKUP(Y104,'ESO zone constants'!$E$3:$L$5000,8,FALSE),"")</f>
        <v>1011</v>
      </c>
      <c r="Y104" t="str">
        <f>VLOOKUP(O104,'ESO wayshrine node constants'!$A$2:$E$10002,5,FALSE)</f>
        <v>Summerset</v>
      </c>
      <c r="Z104" s="20" t="s">
        <v>2584</v>
      </c>
      <c r="AA104" t="s">
        <v>4280</v>
      </c>
      <c r="AB104" s="3">
        <f>IF(AC104&lt;&gt;"",VLOOKUP(AC104,'ESO zone constants'!$E$3:$L$5000,8,FALSE),"")</f>
        <v>1011</v>
      </c>
      <c r="AC104" t="str">
        <f>VLOOKUP(P104,'ESO wayshrine node constants'!$A$2:$E$10002,5,FALSE)</f>
        <v>Summerset</v>
      </c>
      <c r="AD104" s="20" t="s">
        <v>2584</v>
      </c>
      <c r="AE104" t="s">
        <v>4280</v>
      </c>
      <c r="AF104" s="3" t="str">
        <f>IF(AG104&lt;&gt;"",VLOOKUP(AG104,'ESO zone constants'!$E$3:$L$5000,8,FALSE),"")</f>
        <v/>
      </c>
      <c r="AH104" s="20" t="s">
        <v>2584</v>
      </c>
      <c r="AI104" t="s">
        <v>4280</v>
      </c>
      <c r="AJ104" s="3" t="str">
        <f>IF(AK104&lt;&gt;"",VLOOKUP(AK104,'ESO zone constants'!$E$3:$L$5000,8,FALSE),"")</f>
        <v/>
      </c>
      <c r="AL104" s="20" t="s">
        <v>2584</v>
      </c>
      <c r="AM104" t="s">
        <v>4280</v>
      </c>
      <c r="AN104" s="3" t="str">
        <f>IF(AO104&lt;&gt;"",VLOOKUP(AO104,'ESO zone constants'!$E$3:$L$5000,8,FALSE),"")</f>
        <v/>
      </c>
      <c r="AP104" s="20" t="s">
        <v>2584</v>
      </c>
      <c r="AQ104" t="s">
        <v>4280</v>
      </c>
      <c r="AR104" s="27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[385] = {wayshrines={359,359,359,}, traitsNeeded=3, dlcId=10</v>
      </c>
      <c r="AS104" s="27" t="str">
        <f>IF(A104&lt;&gt;"",IF(R104&lt;&gt;"",CONCATENATE(", zoneIds={",R104),"")&amp;IF(X104&lt;&gt;"",CONCATENATE(",",X104),"")&amp;IF(AB104&lt;&gt;"",CONCATENATE(",",AB104),"")&amp;IF(AF104&lt;&gt;"",CONCATENATE(",",AF104),"")&amp;IF(AJ104&lt;&gt;"",CONCATENATE(",",AJ104),"")&amp;IF(AN104&lt;&gt;"",CONCATENATE(",",AN104),"")&amp;IF(R104&lt;&gt;"",CONCATENATE("}",""),"")&amp;IF(OR(L104="true",L104="false",L104&lt;&gt;""), CONCATENATE(", veteran=", L104), ""),"")</f>
        <v>, zoneIds={1011,1011,1011}, veteran=false</v>
      </c>
      <c r="AT104" s="27" t="str">
        <f>IF(A104&lt;&gt;"",IF(J104="Trial",", isTrial=true",IF(J104="Arena",", isArena=true", IF(J104="Monster",", isMonster=true",IF(J104="Crafted",", isCrafted=true",IF(J104="Cyrodiil",", isCyrodiil=true",IF(J104="Dungeon",", isDungeon=true",IF(J104="PVP: Battleground",", isBattleground=true",IF(J104="PVP: Cyrodiil",", isCyrodiil=true",IF(J104="PVP: Imperial City",", isImperialCity=true",IF(J104="Special",", isSpecial=true",IF(J104="Daily random dungeon &amp; PVP: Imperial City",", isDailyRandomDungeonAndImperialCityReward=true",IF(J104="Overland",", isOverland=true","")))))))))))) &amp; IF(M104="true", CONCATENATE(", multiTrialSet=true"), ""),"") &amp; "},"</f>
        <v>, isCrafted=true},</v>
      </c>
      <c r="AU104" s="27" t="str">
        <f>IF(C104&lt;&gt;"",CONCATENATE(" --",C104," / ",B104,"   [",IF(S104&lt;&gt;"",S104,""),IF(Y104&lt;&gt;"",", "&amp;Y104,""),IF(AC104&lt;&gt;"",", "&amp;AC104,""),IF(AG104&lt;&gt;"",", "&amp;AG104,""),IF(AK104&lt;&gt;"",", "&amp;AK104,""),IF(AO104&lt;&gt;"",", "&amp;AO104,""),"]"))</f>
        <v xml:space="preserve"> --Adept Rider / Versierter Reiter   [Summerset, Summerset, Summerset]</v>
      </c>
      <c r="AV104" s="27" t="str">
        <f>IF(A104&lt;&gt;"",IF(VALUE(Q104)&gt;0,CONCATENATE("[",A104,"] = true,        --",C104, " / ", B104), ""),"")</f>
        <v>[385] = true,        --Adept Rider / Versierter Reiter</v>
      </c>
    </row>
    <row r="105" spans="1:48" x14ac:dyDescent="0.25">
      <c r="A105" s="5">
        <v>386</v>
      </c>
      <c r="B105" t="s">
        <v>2311</v>
      </c>
      <c r="C105" t="s">
        <v>2313</v>
      </c>
      <c r="D105" t="s">
        <v>2312</v>
      </c>
      <c r="G105" s="3">
        <f>A105</f>
        <v>386</v>
      </c>
      <c r="J105" t="str">
        <f t="array" ref="J105">IF(VALUE(Q105)&gt;0,"Crafted",IF(OR(EXACT(A105,'LibSets constants'!#REF!)),"Monster",IF(OR(EXACT(A105,'LibSets constants'!#REF!)),"Trial",IF(OR(EXACT(A105,'LibSets constants'!#REF!)),"Arena",IF(OR(EXACT(A105,'LibSets constants'!#REF!)),"Overland","")))))</f>
        <v>Crafted</v>
      </c>
      <c r="L105" t="s">
        <v>101</v>
      </c>
      <c r="M105" t="s">
        <v>101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constants'!$E$2:$L$5000,8,FALSE),"")</f>
        <v>1027</v>
      </c>
      <c r="S105" t="str">
        <f>VLOOKUP(N105,'ESO wayshrine node constants'!$A$2:$E$10002,5,FALSE)</f>
        <v>Artaeum</v>
      </c>
      <c r="T105" s="24">
        <f>VLOOKUP(R105,'ESO zone constants'!$L$2:$N$9999,3,FALSE)</f>
        <v>10</v>
      </c>
      <c r="U105" s="3" t="str">
        <f>VLOOKUP(T105,'LibSets constants'!$A$2:$B$16,2,FALSE)</f>
        <v>Summerset</v>
      </c>
      <c r="V105" s="35" t="s">
        <v>2584</v>
      </c>
      <c r="W105" t="s">
        <v>4280</v>
      </c>
      <c r="X105" s="3">
        <f>IF(Y105&lt;&gt;"",VLOOKUP(Y105,'ESO zone constants'!$E$3:$L$5000,8,FALSE),"")</f>
        <v>1027</v>
      </c>
      <c r="Y105" t="str">
        <f>VLOOKUP(O105,'ESO wayshrine node constants'!$A$2:$E$10002,5,FALSE)</f>
        <v>Artaeum</v>
      </c>
      <c r="Z105" s="35" t="s">
        <v>2584</v>
      </c>
      <c r="AA105" t="s">
        <v>4280</v>
      </c>
      <c r="AB105" s="3">
        <f>IF(AC105&lt;&gt;"",VLOOKUP(AC105,'ESO zone constants'!$E$3:$L$5000,8,FALSE),"")</f>
        <v>1027</v>
      </c>
      <c r="AC105" t="str">
        <f>VLOOKUP(P105,'ESO wayshrine node constants'!$A$2:$E$10002,5,FALSE)</f>
        <v>Artaeum</v>
      </c>
      <c r="AD105" s="35" t="s">
        <v>2584</v>
      </c>
      <c r="AE105" t="s">
        <v>4280</v>
      </c>
      <c r="AF105" s="3" t="str">
        <f>IF(AG105&lt;&gt;"",VLOOKUP(AG105,'ESO zone constants'!$E$3:$L$5000,8,FALSE),"")</f>
        <v/>
      </c>
      <c r="AH105" s="20" t="s">
        <v>2584</v>
      </c>
      <c r="AI105" t="s">
        <v>4280</v>
      </c>
      <c r="AJ105" s="3" t="str">
        <f>IF(AK105&lt;&gt;"",VLOOKUP(AK105,'ESO zone constants'!$E$3:$L$5000,8,FALSE),"")</f>
        <v/>
      </c>
      <c r="AL105" s="20" t="s">
        <v>2584</v>
      </c>
      <c r="AM105" t="s">
        <v>4280</v>
      </c>
      <c r="AN105" s="3" t="str">
        <f>IF(AO105&lt;&gt;"",VLOOKUP(AO105,'ESO zone constants'!$E$3:$L$5000,8,FALSE),"")</f>
        <v/>
      </c>
      <c r="AP105" s="20" t="s">
        <v>2584</v>
      </c>
      <c r="AQ105" t="s">
        <v>4280</v>
      </c>
      <c r="AR105" s="27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[386] = {wayshrines={360,360,360,}, traitsNeeded=6, dlcId=10</v>
      </c>
      <c r="AS105" s="27" t="str">
        <f>IF(A105&lt;&gt;"",IF(R105&lt;&gt;"",CONCATENATE(", zoneIds={",R105),"")&amp;IF(X105&lt;&gt;"",CONCATENATE(",",X105),"")&amp;IF(AB105&lt;&gt;"",CONCATENATE(",",AB105),"")&amp;IF(AF105&lt;&gt;"",CONCATENATE(",",AF105),"")&amp;IF(AJ105&lt;&gt;"",CONCATENATE(",",AJ105),"")&amp;IF(AN105&lt;&gt;"",CONCATENATE(",",AN105),"")&amp;IF(R105&lt;&gt;"",CONCATENATE("}",""),"")&amp;IF(OR(L105="true",L105="false",L105&lt;&gt;""), CONCATENATE(", veteran=", L105), ""),"")</f>
        <v>, zoneIds={1027,1027,1027}, veteran=false</v>
      </c>
      <c r="AT105" s="27" t="str">
        <f>IF(A105&lt;&gt;"",IF(J105="Trial",", isTrial=true",IF(J105="Arena",", isArena=true", IF(J105="Monster",", isMonster=true",IF(J105="Crafted",", isCrafted=true",IF(J105="Cyrodiil",", isCyrodiil=true",IF(J105="Dungeon",", isDungeon=true",IF(J105="PVP: Battleground",", isBattleground=true",IF(J105="PVP: Cyrodiil",", isCyrodiil=true",IF(J105="PVP: Imperial City",", isImperialCity=true",IF(J105="Special",", isSpecial=true",IF(J105="Daily random dungeon &amp; PVP: Imperial City",", isDailyRandomDungeonAndImperialCityReward=true",IF(J105="Overland",", isOverland=true","")))))))))))) &amp; IF(M105="true", CONCATENATE(", multiTrialSet=true"), ""),"") &amp; "},"</f>
        <v>, isCrafted=true},</v>
      </c>
      <c r="AU105" s="27" t="str">
        <f>IF(C105&lt;&gt;"",CONCATENATE(" --",C105," / ",B105,"   [",IF(S105&lt;&gt;"",S105,""),IF(Y105&lt;&gt;"",", "&amp;Y105,""),IF(AC105&lt;&gt;"",", "&amp;AC105,""),IF(AG105&lt;&gt;"",", "&amp;AG105,""),IF(AK105&lt;&gt;"",", "&amp;AK105,""),IF(AO105&lt;&gt;"",", "&amp;AO105,""),"]"))</f>
        <v xml:space="preserve"> --Sload's Semblance / Kreckenantlitz   [Artaeum, Artaeum, Artaeum]</v>
      </c>
      <c r="AV105" s="27" t="str">
        <f>IF(A105&lt;&gt;"",IF(VALUE(Q105)&gt;0,CONCATENATE("[",A105,"] = true,        --",C105, " / ", B105), ""),"")</f>
        <v>[386] = true,        --Sload's Semblance / Kreckenantlitz</v>
      </c>
    </row>
    <row r="106" spans="1:48" x14ac:dyDescent="0.25">
      <c r="A106" s="5">
        <v>387</v>
      </c>
      <c r="B106" t="s">
        <v>2314</v>
      </c>
      <c r="C106" t="s">
        <v>2316</v>
      </c>
      <c r="D106" t="s">
        <v>2315</v>
      </c>
      <c r="G106" s="3">
        <f>A106</f>
        <v>387</v>
      </c>
      <c r="J106" t="str">
        <f t="array" ref="J106">IF(VALUE(Q106)&gt;0,"Crafted",IF(OR(EXACT(A106,'LibSets constants'!#REF!)),"Monster",IF(OR(EXACT(A106,'LibSets constants'!#REF!)),"Trial",IF(OR(EXACT(A106,'LibSets constants'!#REF!)),"Arena",IF(OR(EXACT(A106,'LibSets constants'!#REF!)),"Overland","")))))</f>
        <v>Crafted</v>
      </c>
      <c r="L106" t="s">
        <v>101</v>
      </c>
      <c r="M106" t="s">
        <v>101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constants'!$E$2:$L$5000,8,FALSE),"")</f>
        <v>1011</v>
      </c>
      <c r="S106" t="str">
        <f>VLOOKUP(N106,'ESO wayshrine node constants'!$A$2:$E$10002,5,FALSE)</f>
        <v>Summerset</v>
      </c>
      <c r="T106" s="24">
        <f>VLOOKUP(R106,'ESO zone constants'!$L$2:$N$9999,3,FALSE)</f>
        <v>10</v>
      </c>
      <c r="U106" s="3" t="str">
        <f>VLOOKUP(T106,'LibSets constants'!$A$2:$B$16,2,FALSE)</f>
        <v>Summerset</v>
      </c>
      <c r="V106" s="20" t="s">
        <v>2584</v>
      </c>
      <c r="W106" t="s">
        <v>4280</v>
      </c>
      <c r="X106" s="3">
        <f>IF(Y106&lt;&gt;"",VLOOKUP(Y106,'ESO zone constants'!$E$3:$L$5000,8,FALSE),"")</f>
        <v>1011</v>
      </c>
      <c r="Y106" t="str">
        <f>VLOOKUP(O106,'ESO wayshrine node constants'!$A$2:$E$10002,5,FALSE)</f>
        <v>Summerset</v>
      </c>
      <c r="Z106" s="20" t="s">
        <v>2584</v>
      </c>
      <c r="AA106" t="s">
        <v>4280</v>
      </c>
      <c r="AB106" s="3">
        <f>IF(AC106&lt;&gt;"",VLOOKUP(AC106,'ESO zone constants'!$E$3:$L$5000,8,FALSE),"")</f>
        <v>1011</v>
      </c>
      <c r="AC106" t="str">
        <f>VLOOKUP(P106,'ESO wayshrine node constants'!$A$2:$E$10002,5,FALSE)</f>
        <v>Summerset</v>
      </c>
      <c r="AD106" s="20" t="s">
        <v>2584</v>
      </c>
      <c r="AE106" t="s">
        <v>4280</v>
      </c>
      <c r="AF106" s="3" t="str">
        <f>IF(AG106&lt;&gt;"",VLOOKUP(AG106,'ESO zone constants'!$E$3:$L$5000,8,FALSE),"")</f>
        <v/>
      </c>
      <c r="AH106" s="20" t="s">
        <v>2584</v>
      </c>
      <c r="AI106" t="s">
        <v>4280</v>
      </c>
      <c r="AJ106" s="3" t="str">
        <f>IF(AK106&lt;&gt;"",VLOOKUP(AK106,'ESO zone constants'!$E$3:$L$5000,8,FALSE),"")</f>
        <v/>
      </c>
      <c r="AL106" s="20" t="s">
        <v>2584</v>
      </c>
      <c r="AM106" t="s">
        <v>4280</v>
      </c>
      <c r="AN106" s="3" t="str">
        <f>IF(AO106&lt;&gt;"",VLOOKUP(AO106,'ESO zone constants'!$E$3:$L$5000,8,FALSE),"")</f>
        <v/>
      </c>
      <c r="AP106" s="20" t="s">
        <v>2584</v>
      </c>
      <c r="AQ106" t="s">
        <v>4280</v>
      </c>
      <c r="AR106" s="27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[387] = {wayshrines={354,354,354,}, traitsNeeded=9, dlcId=10</v>
      </c>
      <c r="AS106" s="27" t="str">
        <f>IF(A106&lt;&gt;"",IF(R106&lt;&gt;"",CONCATENATE(", zoneIds={",R106),"")&amp;IF(X106&lt;&gt;"",CONCATENATE(",",X106),"")&amp;IF(AB106&lt;&gt;"",CONCATENATE(",",AB106),"")&amp;IF(AF106&lt;&gt;"",CONCATENATE(",",AF106),"")&amp;IF(AJ106&lt;&gt;"",CONCATENATE(",",AJ106),"")&amp;IF(AN106&lt;&gt;"",CONCATENATE(",",AN106),"")&amp;IF(R106&lt;&gt;"",CONCATENATE("}",""),"")&amp;IF(OR(L106="true",L106="false",L106&lt;&gt;""), CONCATENATE(", veteran=", L106), ""),"")</f>
        <v>, zoneIds={1011,1011,1011}, veteran=false</v>
      </c>
      <c r="AT106" s="27" t="str">
        <f>IF(A106&lt;&gt;"",IF(J106="Trial",", isTrial=true",IF(J106="Arena",", isArena=true", IF(J106="Monster",", isMonster=true",IF(J106="Crafted",", isCrafted=true",IF(J106="Cyrodiil",", isCyrodiil=true",IF(J106="Dungeon",", isDungeon=true",IF(J106="PVP: Battleground",", isBattleground=true",IF(J106="PVP: Cyrodiil",", isCyrodiil=true",IF(J106="PVP: Imperial City",", isImperialCity=true",IF(J106="Special",", isSpecial=true",IF(J106="Daily random dungeon &amp; PVP: Imperial City",", isDailyRandomDungeonAndImperialCityReward=true",IF(J106="Overland",", isOverland=true","")))))))))))) &amp; IF(M106="true", CONCATENATE(", multiTrialSet=true"), ""),"") &amp; "},"</f>
        <v>, isCrafted=true},</v>
      </c>
      <c r="AU106" s="27" t="str">
        <f>IF(C106&lt;&gt;"",CONCATENATE(" --",C106," / ",B106,"   [",IF(S106&lt;&gt;"",S106,""),IF(Y106&lt;&gt;"",", "&amp;Y106,""),IF(AC106&lt;&gt;"",", "&amp;AC106,""),IF(AG106&lt;&gt;"",", "&amp;AG106,""),IF(AK106&lt;&gt;"",", "&amp;AK106,""),IF(AO106&lt;&gt;"",", "&amp;AO106,""),"]"))</f>
        <v xml:space="preserve"> --Nocturnal's Favor / Nocturnals Gunst   [Summerset, Summerset, Summerset]</v>
      </c>
      <c r="AV106" s="27" t="str">
        <f>IF(A106&lt;&gt;"",IF(VALUE(Q106)&gt;0,CONCATENATE("[",A106,"] = true,        --",C106, " / ", B106), ""),"")</f>
        <v>[387] = true,        --Nocturnal's Favor / Nocturnals Gunst</v>
      </c>
    </row>
    <row r="107" spans="1:48" x14ac:dyDescent="0.25">
      <c r="A107" s="5">
        <v>408</v>
      </c>
      <c r="B107" t="s">
        <v>2368</v>
      </c>
      <c r="C107" t="s">
        <v>2370</v>
      </c>
      <c r="D107" t="s">
        <v>2369</v>
      </c>
      <c r="G107" s="3">
        <f>A107</f>
        <v>408</v>
      </c>
      <c r="J107" t="s">
        <v>2538</v>
      </c>
      <c r="L107" t="s">
        <v>101</v>
      </c>
      <c r="M107" t="s">
        <v>101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constants'!$E$2:$L$5000,8,FALSE),"")</f>
        <v>726</v>
      </c>
      <c r="S107" t="str">
        <f>VLOOKUP(N107,'ESO wayshrine node constants'!$A$2:$E$10002,5,FALSE)</f>
        <v>Murkmire</v>
      </c>
      <c r="T107" s="24">
        <f>VLOOKUP(R107,'ESO zone constants'!$L$2:$N$9999,3,FALSE)</f>
        <v>12</v>
      </c>
      <c r="U107" s="3" t="str">
        <f>VLOOKUP(T107,'LibSets constants'!$A$2:$B$16,2,FALSE)</f>
        <v>Murkmire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7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[408] = {wayshrines={375,375,375,}, traitsNeeded=7, dlcId=12</v>
      </c>
      <c r="AS107" s="27" t="str">
        <f>IF(A107&lt;&gt;"",IF(R107&lt;&gt;"",CONCATENATE(", zoneIds={",R107),"")&amp;IF(X107&lt;&gt;"",CONCATENATE(",",X107),"")&amp;IF(AB107&lt;&gt;"",CONCATENATE(",",AB107),"")&amp;IF(AF107&lt;&gt;"",CONCATENATE(",",AF107),"")&amp;IF(AJ107&lt;&gt;"",CONCATENATE(",",AJ107),"")&amp;IF(AN107&lt;&gt;"",CONCATENATE(",",AN107),"")&amp;IF(R107&lt;&gt;"",CONCATENATE("}",""),"")&amp;IF(OR(L107="true",L107="false",L107&lt;&gt;""), CONCATENATE(", veteran=", L107), ""),"")</f>
        <v>, zoneIds={726}, veteran=false</v>
      </c>
      <c r="AT107" s="27" t="str">
        <f>IF(A107&lt;&gt;"",IF(J107="Trial",", isTrial=true",IF(J107="Arena",", isArena=true", IF(J107="Monster",", isMonster=true",IF(J107="Crafted",", isCrafted=true",IF(J107="Cyrodiil",", isCyrodiil=true",IF(J107="Dungeon",", isDungeon=true",IF(J107="PVP: Battleground",", isBattleground=true",IF(J107="PVP: Cyrodiil",", isCyrodiil=true",IF(J107="PVP: Imperial City",", isImperialCity=true",IF(J107="Special",", isSpecial=true",IF(J107="Daily random dungeon &amp; PVP: Imperial City",", isDailyRandomDungeonAndImperialCityReward=true",IF(J107="Overland",", isOverland=true","")))))))))))) &amp; IF(M107="true", CONCATENATE(", multiTrialSet=true"), ""),"") &amp; "},"</f>
        <v>, isCrafted=true},</v>
      </c>
      <c r="AU107" s="27" t="str">
        <f>IF(C107&lt;&gt;"",CONCATENATE(" --",C107," / ",B107,"   [",IF(S107&lt;&gt;"",S107,""),IF(Y107&lt;&gt;"",", "&amp;Y107,""),IF(AC107&lt;&gt;"",", "&amp;AC107,""),IF(AG107&lt;&gt;"",", "&amp;AG107,""),IF(AK107&lt;&gt;"",", "&amp;AK107,""),IF(AO107&lt;&gt;"",", "&amp;AO107,""),"]"))</f>
        <v xml:space="preserve"> --Grave-Stake Collector / Grabpflocksammler   [Murkmire]</v>
      </c>
      <c r="AV107" s="27" t="str">
        <f>IF(A107&lt;&gt;"",IF(VALUE(Q107)&gt;0,CONCATENATE("[",A107,"] = true,        --",C107, " / ", B107), ""),"")</f>
        <v>[408] = true,        --Grave-Stake Collector / Grabpflocksammler</v>
      </c>
    </row>
    <row r="108" spans="1:48" x14ac:dyDescent="0.25">
      <c r="A108" s="5">
        <v>409</v>
      </c>
      <c r="B108" t="s">
        <v>2371</v>
      </c>
      <c r="C108" t="s">
        <v>2373</v>
      </c>
      <c r="D108" t="s">
        <v>2372</v>
      </c>
      <c r="G108" s="3">
        <f>A108</f>
        <v>409</v>
      </c>
      <c r="J108" t="s">
        <v>2538</v>
      </c>
      <c r="L108" t="s">
        <v>101</v>
      </c>
      <c r="M108" t="s">
        <v>101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constants'!$E$2:$L$5000,8,FALSE),"")</f>
        <v>726</v>
      </c>
      <c r="S108" t="str">
        <f>VLOOKUP(N108,'ESO wayshrine node constants'!$A$2:$E$10002,5,FALSE)</f>
        <v>Murkmire</v>
      </c>
      <c r="T108" s="24">
        <f>VLOOKUP(R108,'ESO zone constants'!$L$2:$N$9999,3,FALSE)</f>
        <v>12</v>
      </c>
      <c r="U108" s="3" t="str">
        <f>VLOOKUP(T108,'LibSets constants'!$A$2:$B$16,2,FALSE)</f>
        <v>Murkmire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7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[409] = {wayshrines={379,379,379,}, traitsNeeded=2, dlcId=12</v>
      </c>
      <c r="AS108" s="27" t="str">
        <f>IF(A108&lt;&gt;"",IF(R108&lt;&gt;"",CONCATENATE(", zoneIds={",R108),"")&amp;IF(X108&lt;&gt;"",CONCATENATE(",",X108),"")&amp;IF(AB108&lt;&gt;"",CONCATENATE(",",AB108),"")&amp;IF(AF108&lt;&gt;"",CONCATENATE(",",AF108),"")&amp;IF(AJ108&lt;&gt;"",CONCATENATE(",",AJ108),"")&amp;IF(AN108&lt;&gt;"",CONCATENATE(",",AN108),"")&amp;IF(R108&lt;&gt;"",CONCATENATE("}",""),"")&amp;IF(OR(L108="true",L108="false",L108&lt;&gt;""), CONCATENATE(", veteran=", L108), ""),"")</f>
        <v>, zoneIds={726}, veteran=false</v>
      </c>
      <c r="AT108" s="27" t="str">
        <f>IF(A108&lt;&gt;"",IF(J108="Trial",", isTrial=true",IF(J108="Arena",", isArena=true", IF(J108="Monster",", isMonster=true",IF(J108="Crafted",", isCrafted=true",IF(J108="Cyrodiil",", isCyrodiil=true",IF(J108="Dungeon",", isDungeon=true",IF(J108="PVP: Battleground",", isBattleground=true",IF(J108="PVP: Cyrodiil",", isCyrodiil=true",IF(J108="PVP: Imperial City",", isImperialCity=true",IF(J108="Special",", isSpecial=true",IF(J108="Daily random dungeon &amp; PVP: Imperial City",", isDailyRandomDungeonAndImperialCityReward=true",IF(J108="Overland",", isOverland=true","")))))))))))) &amp; IF(M108="true", CONCATENATE(", multiTrialSet=true"), ""),"") &amp; "},"</f>
        <v>, isCrafted=true},</v>
      </c>
      <c r="AU108" s="27" t="str">
        <f>IF(C108&lt;&gt;"",CONCATENATE(" --",C108," / ",B108,"   [",IF(S108&lt;&gt;"",S108,""),IF(Y108&lt;&gt;"",", "&amp;Y108,""),IF(AC108&lt;&gt;"",", "&amp;AC108,""),IF(AG108&lt;&gt;"",", "&amp;AG108,""),IF(AK108&lt;&gt;"",", "&amp;AK108,""),IF(AO108&lt;&gt;"",", "&amp;AO108,""),"]"))</f>
        <v xml:space="preserve"> --Naga Shaman / Nagaschamane   [Murkmire]</v>
      </c>
      <c r="AV108" s="27" t="str">
        <f>IF(A108&lt;&gt;"",IF(VALUE(Q108)&gt;0,CONCATENATE("[",A108,"] = true,        --",C108, " / ", B108), ""),"")</f>
        <v>[409] = true,        --Naga Shaman / Nagaschamane</v>
      </c>
    </row>
    <row r="109" spans="1:48" x14ac:dyDescent="0.25">
      <c r="A109" s="5">
        <v>410</v>
      </c>
      <c r="B109" t="s">
        <v>2374</v>
      </c>
      <c r="C109" t="s">
        <v>2376</v>
      </c>
      <c r="D109" t="s">
        <v>2375</v>
      </c>
      <c r="G109" s="3">
        <f>A109</f>
        <v>410</v>
      </c>
      <c r="J109" t="s">
        <v>2538</v>
      </c>
      <c r="L109" t="s">
        <v>101</v>
      </c>
      <c r="M109" t="s">
        <v>101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constants'!$E$2:$L$5000,8,FALSE),"")</f>
        <v>726</v>
      </c>
      <c r="S109" t="str">
        <f>VLOOKUP(N109,'ESO wayshrine node constants'!$A$2:$E$10002,5,FALSE)</f>
        <v>Murkmire</v>
      </c>
      <c r="T109" s="24">
        <f>VLOOKUP(R109,'ESO zone constants'!$L$2:$N$9999,3,FALSE)</f>
        <v>12</v>
      </c>
      <c r="U109" s="3" t="str">
        <f>VLOOKUP(T109,'LibSets constants'!$A$2:$B$16,2,FALSE)</f>
        <v>Murkmire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" t="str">
        <f>IF(AK109&lt;&gt;"",VLOOKUP(AK109,'ESO zone constants'!$E$3:$L$5000,8,FALSE),"")</f>
        <v/>
      </c>
      <c r="AN109" s="3" t="str">
        <f>IF(AO109&lt;&gt;"",VLOOKUP(AO109,'ESO zone constants'!$E$3:$L$5000,8,FALSE),"")</f>
        <v/>
      </c>
      <c r="AR109" s="27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[410] = {wayshrines={379,379,379,}, traitsNeeded=4, dlcId=12</v>
      </c>
      <c r="AS109" s="27" t="str">
        <f>IF(A109&lt;&gt;"",IF(R109&lt;&gt;"",CONCATENATE(", zoneIds={",R109),"")&amp;IF(X109&lt;&gt;"",CONCATENATE(",",X109),"")&amp;IF(AB109&lt;&gt;"",CONCATENATE(",",AB109),"")&amp;IF(AF109&lt;&gt;"",CONCATENATE(",",AF109),"")&amp;IF(AJ109&lt;&gt;"",CONCATENATE(",",AJ109),"")&amp;IF(AN109&lt;&gt;"",CONCATENATE(",",AN109),"")&amp;IF(R109&lt;&gt;"",CONCATENATE("}",""),"")&amp;IF(OR(L109="true",L109="false",L109&lt;&gt;""), CONCATENATE(", veteran=", L109), ""),"")</f>
        <v>, zoneIds={726}, veteran=false</v>
      </c>
      <c r="AT109" s="27" t="str">
        <f>IF(A109&lt;&gt;"",IF(J109="Trial",", isTrial=true",IF(J109="Arena",", isArena=true", IF(J109="Monster",", isMonster=true",IF(J109="Crafted",", isCrafted=true",IF(J109="Cyrodiil",", isCyrodiil=true",IF(J109="Dungeon",", isDungeon=true",IF(J109="PVP: Battleground",", isBattleground=true",IF(J109="PVP: Cyrodiil",", isCyrodiil=true",IF(J109="PVP: Imperial City",", isImperialCity=true",IF(J109="Special",", isSpecial=true",IF(J109="Daily random dungeon &amp; PVP: Imperial City",", isDailyRandomDungeonAndImperialCityReward=true",IF(J109="Overland",", isOverland=true","")))))))))))) &amp; IF(M109="true", CONCATENATE(", multiTrialSet=true"), ""),"") &amp; "},"</f>
        <v>, isCrafted=true},</v>
      </c>
      <c r="AU109" s="27" t="str">
        <f>IF(C109&lt;&gt;"",CONCATENATE(" --",C109," / ",B109,"   [",IF(S109&lt;&gt;"",S109,""),IF(Y109&lt;&gt;"",", "&amp;Y109,""),IF(AC109&lt;&gt;"",", "&amp;AC109,""),IF(AG109&lt;&gt;"",", "&amp;AG109,""),IF(AK109&lt;&gt;"",", "&amp;AK109,""),IF(AO109&lt;&gt;"",", "&amp;AO109,""),"]"))</f>
        <v xml:space="preserve"> --Might of the Lost Legion / Macht der Verlorenen Legion   [Murkmire]</v>
      </c>
      <c r="AV109" s="27" t="str">
        <f>IF(A109&lt;&gt;"",IF(VALUE(Q109)&gt;0,CONCATENATE("[",A109,"] = true,        --",C109, " / ", B109), ""),"")</f>
        <v>[410] = true,        --Might of the Lost Legion / Macht der Verlorenen Legion</v>
      </c>
    </row>
    <row r="110" spans="1:48" x14ac:dyDescent="0.25">
      <c r="A110" s="13">
        <v>437</v>
      </c>
      <c r="B110" t="s">
        <v>4281</v>
      </c>
      <c r="C110" t="s">
        <v>2537</v>
      </c>
      <c r="G110" s="3">
        <f>A110</f>
        <v>437</v>
      </c>
      <c r="J110" t="s">
        <v>2538</v>
      </c>
      <c r="L110" t="s">
        <v>101</v>
      </c>
      <c r="M110" t="s">
        <v>101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constants'!$E$2:$L$5000,8,FALSE),"")</f>
        <v>1086</v>
      </c>
      <c r="S110" t="s">
        <v>4226</v>
      </c>
      <c r="T110" s="24">
        <f>VLOOKUP(R110,'ESO zone constants'!$L$2:$N$9999,3,FALSE)</f>
        <v>14</v>
      </c>
      <c r="U110" s="3" t="str">
        <f>VLOOKUP(T110,'LibSets constants'!$A$2:$B$16,2,FALSE)</f>
        <v>Elsweyr</v>
      </c>
      <c r="V110" s="20" t="s">
        <v>2584</v>
      </c>
      <c r="W110" t="s">
        <v>4280</v>
      </c>
      <c r="X110" s="3">
        <f>IF(Y110&lt;&gt;"",VLOOKUP(Y110,'ESO zone constants'!$E$3:$L$5000,8,FALSE),"")</f>
        <v>1086</v>
      </c>
      <c r="Y110" t="s">
        <v>4226</v>
      </c>
      <c r="Z110" s="20" t="s">
        <v>2584</v>
      </c>
      <c r="AA110" t="s">
        <v>4280</v>
      </c>
      <c r="AB110" s="3">
        <f>IF(AC110&lt;&gt;"",VLOOKUP(AC110,'ESO zone constants'!$E$3:$L$5000,8,FALSE),"")</f>
        <v>1086</v>
      </c>
      <c r="AC110" t="s">
        <v>4226</v>
      </c>
      <c r="AD110" s="20" t="s">
        <v>2584</v>
      </c>
      <c r="AE110" t="s">
        <v>4280</v>
      </c>
      <c r="AF110" s="3" t="str">
        <f>IF(AG110&lt;&gt;"",VLOOKUP(AG110,'ESO zone constants'!$E$3:$L$5000,8,FALSE),"")</f>
        <v/>
      </c>
      <c r="AH110" s="20" t="s">
        <v>2584</v>
      </c>
      <c r="AI110" t="s">
        <v>4280</v>
      </c>
      <c r="AJ110" s="3" t="str">
        <f>IF(AK110&lt;&gt;"",VLOOKUP(AK110,'ESO zone constants'!$E$3:$L$5000,8,FALSE),"")</f>
        <v/>
      </c>
      <c r="AL110" s="20" t="s">
        <v>2584</v>
      </c>
      <c r="AM110" t="s">
        <v>4280</v>
      </c>
      <c r="AN110" s="3" t="str">
        <f>IF(AO110&lt;&gt;"",VLOOKUP(AO110,'ESO zone constants'!$E$3:$L$5000,8,FALSE),"")</f>
        <v/>
      </c>
      <c r="AP110" s="20" t="s">
        <v>2584</v>
      </c>
      <c r="AQ110" t="s">
        <v>4280</v>
      </c>
      <c r="AR110" s="27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[437] = {wayshrines={386,386,386,}, traitsNeeded=5, dlcId=14</v>
      </c>
      <c r="AS110" s="27" t="str">
        <f>IF(A110&lt;&gt;"",IF(R110&lt;&gt;"",CONCATENATE(", zoneIds={",R110),"")&amp;IF(X110&lt;&gt;"",CONCATENATE(",",X110),"")&amp;IF(AB110&lt;&gt;"",CONCATENATE(",",AB110),"")&amp;IF(AF110&lt;&gt;"",CONCATENATE(",",AF110),"")&amp;IF(AJ110&lt;&gt;"",CONCATENATE(",",AJ110),"")&amp;IF(AN110&lt;&gt;"",CONCATENATE(",",AN110),"")&amp;IF(R110&lt;&gt;"",CONCATENATE("}",""),"")&amp;IF(OR(L110="true",L110="false",L110&lt;&gt;""), CONCATENATE(", veteran=", L110), ""),"")</f>
        <v>, zoneIds={1086,1086,1086}, veteran=false</v>
      </c>
      <c r="AT110" s="27" t="str">
        <f>IF(A110&lt;&gt;"",IF(J110="Trial",", isTrial=true",IF(J110="Arena",", isArena=true", IF(J110="Monster",", isMonster=true",IF(J110="Crafted",", isCrafted=true",IF(J110="Cyrodiil",", isCyrodiil=true",IF(J110="Dungeon",", isDungeon=true",IF(J110="PVP: Battleground",", isBattleground=true",IF(J110="PVP: Cyrodiil",", isCyrodiil=true",IF(J110="PVP: Imperial City",", isImperialCity=true",IF(J110="Special",", isSpecial=true",IF(J110="Daily random dungeon &amp; PVP: Imperial City",", isDailyRandomDungeonAndImperialCityReward=true",IF(J110="Overland",", isOverland=true","")))))))))))) &amp; IF(M110="true", CONCATENATE(", multiTrialSet=true"), ""),"") &amp; "},"</f>
        <v>, isCrafted=true},</v>
      </c>
      <c r="AU110" s="27" t="str">
        <f>IF(C110&lt;&gt;"",CONCATENATE(" --",C110," / ",B110,"   [",IF(S110&lt;&gt;"",S110,""),IF(Y110&lt;&gt;"",", "&amp;Y110,""),IF(AC110&lt;&gt;"",", "&amp;AC110,""),IF(AG110&lt;&gt;"",", "&amp;AG110,""),IF(AK110&lt;&gt;"",", "&amp;AK110,""),IF(AO110&lt;&gt;"",", "&amp;AO110,""),"]"))</f>
        <v xml:space="preserve"> --Coldharbour's Favorite / Kalthafens Günstling   [Northern Elsweyr, Northern Elsweyr, Northern Elsweyr]</v>
      </c>
      <c r="AV110" s="27" t="str">
        <f>IF(A110&lt;&gt;"",IF(VALUE(Q110)&gt;0,CONCATENATE("[",A110,"] = true,        --",C110, " / ", B110), ""),"")</f>
        <v>[437] = true,        --Coldharbour's Favorite / Kalthafens Günstling</v>
      </c>
    </row>
    <row r="111" spans="1:48" x14ac:dyDescent="0.25">
      <c r="A111" s="13">
        <v>438</v>
      </c>
      <c r="B111" t="s">
        <v>4282</v>
      </c>
      <c r="C111" t="s">
        <v>2535</v>
      </c>
      <c r="G111" s="3">
        <f>A111</f>
        <v>438</v>
      </c>
      <c r="J111" t="s">
        <v>2538</v>
      </c>
      <c r="L111" t="s">
        <v>101</v>
      </c>
      <c r="M111" t="s">
        <v>101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constants'!$E$2:$L$5000,8,FALSE),"")</f>
        <v>1086</v>
      </c>
      <c r="S111" t="s">
        <v>4226</v>
      </c>
      <c r="T111" s="24">
        <f>VLOOKUP(R111,'ESO zone constants'!$L$2:$N$9999,3,FALSE)</f>
        <v>14</v>
      </c>
      <c r="U111" s="3" t="str">
        <f>VLOOKUP(T111,'LibSets constants'!$A$2:$B$16,2,FALSE)</f>
        <v>Elsweyr</v>
      </c>
      <c r="V111" s="20" t="s">
        <v>2584</v>
      </c>
      <c r="W111" t="s">
        <v>4280</v>
      </c>
      <c r="X111" s="3">
        <f>IF(Y111&lt;&gt;"",VLOOKUP(Y111,'ESO zone constants'!$E$3:$L$5000,8,FALSE),"")</f>
        <v>1086</v>
      </c>
      <c r="Y111" t="s">
        <v>4226</v>
      </c>
      <c r="Z111" s="20" t="s">
        <v>2584</v>
      </c>
      <c r="AA111" t="s">
        <v>4280</v>
      </c>
      <c r="AB111" s="3">
        <f>IF(AC111&lt;&gt;"",VLOOKUP(AC111,'ESO zone constants'!$E$3:$L$5000,8,FALSE),"")</f>
        <v>1086</v>
      </c>
      <c r="AC111" t="s">
        <v>4226</v>
      </c>
      <c r="AD111" s="20" t="s">
        <v>2584</v>
      </c>
      <c r="AE111" t="s">
        <v>4280</v>
      </c>
      <c r="AF111" s="3" t="str">
        <f>IF(AG111&lt;&gt;"",VLOOKUP(AG111,'ESO zone constants'!$E$3:$L$5000,8,FALSE),"")</f>
        <v/>
      </c>
      <c r="AH111" s="20" t="s">
        <v>2584</v>
      </c>
      <c r="AI111" t="s">
        <v>4280</v>
      </c>
      <c r="AJ111" s="3" t="str">
        <f>IF(AK111&lt;&gt;"",VLOOKUP(AK111,'ESO zone constants'!$E$3:$L$5000,8,FALSE),"")</f>
        <v/>
      </c>
      <c r="AL111" s="20" t="s">
        <v>2584</v>
      </c>
      <c r="AM111" t="s">
        <v>4280</v>
      </c>
      <c r="AN111" s="3" t="str">
        <f>IF(AO111&lt;&gt;"",VLOOKUP(AO111,'ESO zone constants'!$E$3:$L$5000,8,FALSE),"")</f>
        <v/>
      </c>
      <c r="AP111" s="20" t="s">
        <v>2584</v>
      </c>
      <c r="AQ111" t="s">
        <v>4280</v>
      </c>
      <c r="AR111" s="27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[438] = {wayshrines={397,397,397,}, traitsNeeded=8, dlcId=14</v>
      </c>
      <c r="AS111" s="27" t="str">
        <f>IF(A111&lt;&gt;"",IF(R111&lt;&gt;"",CONCATENATE(", zoneIds={",R111),"")&amp;IF(X111&lt;&gt;"",CONCATENATE(",",X111),"")&amp;IF(AB111&lt;&gt;"",CONCATENATE(",",AB111),"")&amp;IF(AF111&lt;&gt;"",CONCATENATE(",",AF111),"")&amp;IF(AJ111&lt;&gt;"",CONCATENATE(",",AJ111),"")&amp;IF(AN111&lt;&gt;"",CONCATENATE(",",AN111),"")&amp;IF(R111&lt;&gt;"",CONCATENATE("}",""),"")&amp;IF(OR(L111="true",L111="false",L111&lt;&gt;""), CONCATENATE(", veteran=", L111), ""),"")</f>
        <v>, zoneIds={1086,1086,1086}, veteran=false</v>
      </c>
      <c r="AT111" s="27" t="str">
        <f>IF(A111&lt;&gt;"",IF(J111="Trial",", isTrial=true",IF(J111="Arena",", isArena=true", IF(J111="Monster",", isMonster=true",IF(J111="Crafted",", isCrafted=true",IF(J111="Cyrodiil",", isCyrodiil=true",IF(J111="Dungeon",", isDungeon=true",IF(J111="PVP: Battleground",", isBattleground=true",IF(J111="PVP: Cyrodiil",", isCyrodiil=true",IF(J111="PVP: Imperial City",", isImperialCity=true",IF(J111="Special",", isSpecial=true",IF(J111="Daily random dungeon &amp; PVP: Imperial City",", isDailyRandomDungeonAndImperialCityReward=true",IF(J111="Overland",", isOverland=true","")))))))))))) &amp; IF(M111="true", CONCATENATE(", multiTrialSet=true"), ""),"") &amp; "},"</f>
        <v>, isCrafted=true},</v>
      </c>
      <c r="AU111" s="27" t="str">
        <f>IF(C111&lt;&gt;"",CONCATENATE(" --",C111," / ",B111,"   [",IF(S111&lt;&gt;"",S111,""),IF(Y111&lt;&gt;"",", "&amp;Y111,""),IF(AC111&lt;&gt;"",", "&amp;AC111,""),IF(AG111&lt;&gt;"",", "&amp;AG111,""),IF(AK111&lt;&gt;"",", "&amp;AK111,""),IF(AO111&lt;&gt;"",", "&amp;AO111,""),"]"))</f>
        <v xml:space="preserve"> --Senche-raht's Grit / Mut des Senche-raht   [Northern Elsweyr, Northern Elsweyr, Northern Elsweyr]</v>
      </c>
      <c r="AV111" s="27" t="str">
        <f>IF(A111&lt;&gt;"",IF(VALUE(Q111)&gt;0,CONCATENATE("[",A111,"] = true,        --",C111, " / ", B111), ""),"")</f>
        <v>[438] = true,        --Senche-raht's Grit / Mut des Senche-raht</v>
      </c>
    </row>
    <row r="112" spans="1:48" x14ac:dyDescent="0.25">
      <c r="A112" s="5">
        <v>439</v>
      </c>
      <c r="B112" t="s">
        <v>4283</v>
      </c>
      <c r="C112" t="s">
        <v>2536</v>
      </c>
      <c r="G112" s="3">
        <f>A112</f>
        <v>439</v>
      </c>
      <c r="J112" t="s">
        <v>2538</v>
      </c>
      <c r="L112" t="s">
        <v>101</v>
      </c>
      <c r="M112" t="s">
        <v>101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constants'!$E$2:$L$5000,8,FALSE),"")</f>
        <v>1086</v>
      </c>
      <c r="S112" t="s">
        <v>4226</v>
      </c>
      <c r="T112" s="24">
        <f>VLOOKUP(R112,'ESO zone constants'!$L$2:$N$9999,3,FALSE)</f>
        <v>14</v>
      </c>
      <c r="U112" s="3" t="str">
        <f>VLOOKUP(T112,'LibSets constants'!$A$2:$B$16,2,FALSE)</f>
        <v>Elsweyr</v>
      </c>
      <c r="V112" s="20" t="s">
        <v>2584</v>
      </c>
      <c r="W112" t="s">
        <v>4280</v>
      </c>
      <c r="X112" s="3">
        <f>IF(Y112&lt;&gt;"",VLOOKUP(Y112,'ESO zone constants'!$E$3:$L$5000,8,FALSE),"")</f>
        <v>1086</v>
      </c>
      <c r="Y112" t="s">
        <v>4226</v>
      </c>
      <c r="Z112" s="20" t="s">
        <v>2584</v>
      </c>
      <c r="AA112" t="s">
        <v>4280</v>
      </c>
      <c r="AB112" s="3">
        <f>IF(AC112&lt;&gt;"",VLOOKUP(AC112,'ESO zone constants'!$E$3:$L$5000,8,FALSE),"")</f>
        <v>1086</v>
      </c>
      <c r="AC112" t="s">
        <v>4226</v>
      </c>
      <c r="AD112" s="20" t="s">
        <v>2584</v>
      </c>
      <c r="AE112" t="s">
        <v>4280</v>
      </c>
      <c r="AF112" s="3" t="str">
        <f>IF(AG112&lt;&gt;"",VLOOKUP(AG112,'ESO zone constants'!$E$3:$L$5000,8,FALSE),"")</f>
        <v/>
      </c>
      <c r="AH112" s="20" t="s">
        <v>2584</v>
      </c>
      <c r="AI112" t="s">
        <v>4280</v>
      </c>
      <c r="AJ112" s="3" t="str">
        <f>IF(AK112&lt;&gt;"",VLOOKUP(AK112,'ESO zone constants'!$E$3:$L$5000,8,FALSE),"")</f>
        <v/>
      </c>
      <c r="AL112" s="20" t="s">
        <v>2584</v>
      </c>
      <c r="AM112" t="s">
        <v>4280</v>
      </c>
      <c r="AN112" s="3" t="str">
        <f>IF(AO112&lt;&gt;"",VLOOKUP(AO112,'ESO zone constants'!$E$3:$L$5000,8,FALSE),"")</f>
        <v/>
      </c>
      <c r="AP112" s="20" t="s">
        <v>2584</v>
      </c>
      <c r="AQ112" t="s">
        <v>4280</v>
      </c>
      <c r="AR112" s="27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[439] = {wayshrines={382,382,382,}, traitsNeeded=3, dlcId=14</v>
      </c>
      <c r="AS112" s="27" t="str">
        <f>IF(A112&lt;&gt;"",IF(R112&lt;&gt;"",CONCATENATE(", zoneIds={",R112),"")&amp;IF(X112&lt;&gt;"",CONCATENATE(",",X112),"")&amp;IF(AB112&lt;&gt;"",CONCATENATE(",",AB112),"")&amp;IF(AF112&lt;&gt;"",CONCATENATE(",",AF112),"")&amp;IF(AJ112&lt;&gt;"",CONCATENATE(",",AJ112),"")&amp;IF(AN112&lt;&gt;"",CONCATENATE(",",AN112),"")&amp;IF(R112&lt;&gt;"",CONCATENATE("}",""),"")&amp;IF(OR(L112="true",L112="false",L112&lt;&gt;""), CONCATENATE(", veteran=", L112), ""),"")</f>
        <v>, zoneIds={1086,1086,1086}, veteran=false</v>
      </c>
      <c r="AT112" s="27" t="str">
        <f>IF(A112&lt;&gt;"",IF(J112="Trial",", isTrial=true",IF(J112="Arena",", isArena=true", IF(J112="Monster",", isMonster=true",IF(J112="Crafted",", isCrafted=true",IF(J112="Cyrodiil",", isCyrodiil=true",IF(J112="Dungeon",", isDungeon=true",IF(J112="PVP: Battleground",", isBattleground=true",IF(J112="PVP: Cyrodiil",", isCyrodiil=true",IF(J112="PVP: Imperial City",", isImperialCity=true",IF(J112="Special",", isSpecial=true",IF(J112="Daily random dungeon &amp; PVP: Imperial City",", isDailyRandomDungeonAndImperialCityReward=true",IF(J112="Overland",", isOverland=true","")))))))))))) &amp; IF(M112="true", CONCATENATE(", multiTrialSet=true"), ""),"") &amp; "},"</f>
        <v>, isCrafted=true},</v>
      </c>
      <c r="AU112" s="27" t="str">
        <f>IF(C112&lt;&gt;"",CONCATENATE(" --",C112," / ",B112,"   [",IF(S112&lt;&gt;"",S112,""),IF(Y112&lt;&gt;"",", "&amp;Y112,""),IF(AC112&lt;&gt;"",", "&amp;AC112,""),IF(AG112&lt;&gt;"",", "&amp;AG112,""),IF(AK112&lt;&gt;"",", "&amp;AK112,""),IF(AO112&lt;&gt;"",", "&amp;AO112,""),"]"))</f>
        <v xml:space="preserve"> --Vastarie's Tutelage / Vastaries Vormundschaft   [Northern Elsweyr, Northern Elsweyr, Northern Elsweyr]</v>
      </c>
      <c r="AV112" s="27" t="str">
        <f>IF(A112&lt;&gt;"",IF(VALUE(Q112)&gt;0,CONCATENATE("[",A112,"] = true,        --",C112, " / ", B112), ""),"")</f>
        <v>[439] = true,        --Vastarie's Tutelage / Vastaries Vormundschaft</v>
      </c>
    </row>
    <row r="113" spans="1:48" x14ac:dyDescent="0.25">
      <c r="A113" s="13">
        <v>204</v>
      </c>
      <c r="B113" t="s">
        <v>1870</v>
      </c>
      <c r="C113" t="s">
        <v>1871</v>
      </c>
      <c r="D113" t="s">
        <v>1871</v>
      </c>
      <c r="G113" s="3">
        <f>A113</f>
        <v>204</v>
      </c>
      <c r="I113" t="s">
        <v>4277</v>
      </c>
      <c r="J113" t="s">
        <v>4277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584</v>
      </c>
      <c r="S113" t="s">
        <v>39</v>
      </c>
      <c r="T113" s="24">
        <f>VLOOKUP(R113,'ESO zone constants'!$L$2:$N$9999,3,FALSE)</f>
        <v>1</v>
      </c>
      <c r="U113" s="3" t="str">
        <f>VLOOKUP(T113,'LibSets constants'!$A$2:$B$16,2,FALSE)</f>
        <v>Imperial City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" t="str">
        <f>IF(AK113&lt;&gt;"",VLOOKUP(AK113,'ESO zone constants'!$E$3:$L$5000,8,FALSE),"")</f>
        <v/>
      </c>
      <c r="AN113" s="3" t="str">
        <f>IF(AO113&lt;&gt;"",VLOOKUP(AO113,'ESO zone constants'!$E$3:$L$5000,8,FALSE),"")</f>
        <v/>
      </c>
      <c r="AR113" s="27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[204] = {wayshrines={-1,-1,-1,}, dlcId=1</v>
      </c>
      <c r="AS113" s="27" t="str">
        <f>IF(A113&lt;&gt;"",IF(R113&lt;&gt;"",CONCATENATE(", zoneIds={",R113),"")&amp;IF(X113&lt;&gt;"",CONCATENATE(",",X113),"")&amp;IF(AB113&lt;&gt;"",CONCATENATE(",",AB113),"")&amp;IF(AF113&lt;&gt;"",CONCATENATE(",",AF113),"")&amp;IF(AJ113&lt;&gt;"",CONCATENATE(",",AJ113),"")&amp;IF(AN113&lt;&gt;"",CONCATENATE(",",AN113),"")&amp;IF(R113&lt;&gt;"",CONCATENATE("}",""),"")&amp;IF(OR(L113="true",L113="false",L113&lt;&gt;""), CONCATENATE(", veteran=", L113), ""),"")</f>
        <v>, zoneIds={584}, veteran=false</v>
      </c>
      <c r="AT113" s="27" t="str">
        <f>IF(A113&lt;&gt;"",IF(J113="Trial",", isTrial=true",IF(J113="Arena",", isArena=true", IF(J113="Monster",", isMonster=true",IF(J113="Crafted",", isCrafted=true",IF(J113="Cyrodiil",", isCyrodiil=true",IF(J113="Dungeon",", isDungeon=true",IF(J113="PVP: Battleground",", isBattleground=true",IF(J113="PVP: Cyrodiil",", isCyrodiil=true",IF(J113="PVP: Imperial City",", isImperialCity=true",IF(J113="Special",", isSpecial=true",IF(J113="Daily random dungeon &amp; PVP: Imperial City",", isDailyRandomDungeonAndImperialCityReward=true",IF(J113="Overland",", isOverland=true","")))))))))))) &amp; IF(M113="true", CONCATENATE(", multiTrialSet=true"), ""),"") &amp; "},"</f>
        <v>, isDailyRandomDungeonAndImperialCityReward=true},</v>
      </c>
      <c r="AU113" s="27" t="str">
        <f>IF(C113&lt;&gt;"",CONCATENATE(" --",C113," / ",B113,"   [",IF(S113&lt;&gt;"",S113,""),IF(Y113&lt;&gt;"",", "&amp;Y113,""),IF(AC113&lt;&gt;"",", "&amp;AC113,""),IF(AG113&lt;&gt;"",", "&amp;AG113,""),IF(AK113&lt;&gt;"",", "&amp;AK113,""),IF(AO113&lt;&gt;"",", "&amp;AO113,""),"]"))</f>
        <v xml:space="preserve"> --Endurance / Beständigkeit   [Imperial City]</v>
      </c>
      <c r="AV113" s="27" t="str">
        <f>IF(A113&lt;&gt;"",IF(VALUE(Q113)&gt;0,CONCATENATE("[",A113,"] = true,        --",C113, " / ", B113), ""),"")</f>
        <v/>
      </c>
    </row>
    <row r="114" spans="1:48" x14ac:dyDescent="0.25">
      <c r="A114" s="13">
        <v>205</v>
      </c>
      <c r="B114" t="s">
        <v>1872</v>
      </c>
      <c r="C114" t="s">
        <v>1874</v>
      </c>
      <c r="D114" t="s">
        <v>1873</v>
      </c>
      <c r="G114" s="3">
        <f>A114</f>
        <v>205</v>
      </c>
      <c r="I114" t="s">
        <v>4277</v>
      </c>
      <c r="J114" t="s">
        <v>4277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584</v>
      </c>
      <c r="S114" t="s">
        <v>39</v>
      </c>
      <c r="T114" s="24">
        <f>VLOOKUP(R114,'ESO zone constants'!$L$2:$N$9999,3,FALSE)</f>
        <v>1</v>
      </c>
      <c r="U114" s="3" t="str">
        <f>VLOOKUP(T114,'LibSets constants'!$A$2:$B$16,2,FALSE)</f>
        <v>Imperial City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" t="str">
        <f>IF(AK114&lt;&gt;"",VLOOKUP(AK114,'ESO zone constants'!$E$3:$L$5000,8,FALSE),"")</f>
        <v/>
      </c>
      <c r="AN114" s="3" t="str">
        <f>IF(AO114&lt;&gt;"",VLOOKUP(AO114,'ESO zone constants'!$E$3:$L$5000,8,FALSE),"")</f>
        <v/>
      </c>
      <c r="AR114" s="27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[205] = {wayshrines={-1,-1,-1,}, dlcId=1</v>
      </c>
      <c r="AS114" s="27" t="str">
        <f>IF(A114&lt;&gt;"",IF(R114&lt;&gt;"",CONCATENATE(", zoneIds={",R114),"")&amp;IF(X114&lt;&gt;"",CONCATENATE(",",X114),"")&amp;IF(AB114&lt;&gt;"",CONCATENATE(",",AB114),"")&amp;IF(AF114&lt;&gt;"",CONCATENATE(",",AF114),"")&amp;IF(AJ114&lt;&gt;"",CONCATENATE(",",AJ114),"")&amp;IF(AN114&lt;&gt;"",CONCATENATE(",",AN114),"")&amp;IF(R114&lt;&gt;"",CONCATENATE("}",""),"")&amp;IF(OR(L114="true",L114="false",L114&lt;&gt;""), CONCATENATE(", veteran=", L114), ""),"")</f>
        <v>, zoneIds={584}, veteran=false</v>
      </c>
      <c r="AT114" s="27" t="str">
        <f>IF(A114&lt;&gt;"",IF(J114="Trial",", isTrial=true",IF(J114="Arena",", isArena=true", IF(J114="Monster",", isMonster=true",IF(J114="Crafted",", isCrafted=true",IF(J114="Cyrodiil",", isCyrodiil=true",IF(J114="Dungeon",", isDungeon=true",IF(J114="PVP: Battleground",", isBattleground=true",IF(J114="PVP: Cyrodiil",", isCyrodiil=true",IF(J114="PVP: Imperial City",", isImperialCity=true",IF(J114="Special",", isSpecial=true",IF(J114="Daily random dungeon &amp; PVP: Imperial City",", isDailyRandomDungeonAndImperialCityReward=true",IF(J114="Overland",", isOverland=true","")))))))))))) &amp; IF(M114="true", CONCATENATE(", multiTrialSet=true"), ""),"") &amp; "},"</f>
        <v>, isDailyRandomDungeonAndImperialCityReward=true},</v>
      </c>
      <c r="AU114" s="27" t="str">
        <f>IF(C114&lt;&gt;"",CONCATENATE(" --",C114," / ",B114,"   [",IF(S114&lt;&gt;"",S114,""),IF(Y114&lt;&gt;"",", "&amp;Y114,""),IF(AC114&lt;&gt;"",", "&amp;AC114,""),IF(AG114&lt;&gt;"",", "&amp;AG114,""),IF(AK114&lt;&gt;"",", "&amp;AK114,""),IF(AO114&lt;&gt;"",", "&amp;AO114,""),"]"))</f>
        <v xml:space="preserve"> --Willpower / Willenskraft   [Imperial City]</v>
      </c>
      <c r="AV114" s="27" t="str">
        <f>IF(A114&lt;&gt;"",IF(VALUE(Q114)&gt;0,CONCATENATE("[",A114,"] = true,        --",C114, " / ", B114), ""),"")</f>
        <v/>
      </c>
    </row>
    <row r="115" spans="1:48" s="15" customFormat="1" x14ac:dyDescent="0.25">
      <c r="A115" s="13">
        <v>206</v>
      </c>
      <c r="B115" t="s">
        <v>1875</v>
      </c>
      <c r="C115" t="s">
        <v>1877</v>
      </c>
      <c r="D115" t="s">
        <v>1876</v>
      </c>
      <c r="E115"/>
      <c r="F115"/>
      <c r="G115" s="3">
        <f>A115</f>
        <v>206</v>
      </c>
      <c r="H115"/>
      <c r="I115" t="s">
        <v>4277</v>
      </c>
      <c r="J115" t="s">
        <v>4277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584</v>
      </c>
      <c r="S115" t="s">
        <v>39</v>
      </c>
      <c r="T115" s="24">
        <f>VLOOKUP(R115,'ESO zone constants'!$L$2:$N$9999,3,FALSE)</f>
        <v>1</v>
      </c>
      <c r="U115" s="3" t="str">
        <f>VLOOKUP(T115,'LibSets constants'!$A$2:$B$16,2,FALSE)</f>
        <v>Imperial City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" t="str">
        <f>IF(AK115&lt;&gt;"",VLOOKUP(AK115,'ESO zone constants'!$E$3:$L$5000,8,FALSE),"")</f>
        <v/>
      </c>
      <c r="AK115"/>
      <c r="AL115"/>
      <c r="AM115"/>
      <c r="AN115" s="3" t="str">
        <f>IF(AO115&lt;&gt;"",VLOOKUP(AO115,'ESO zone constants'!$E$3:$L$5000,8,FALSE),"")</f>
        <v/>
      </c>
      <c r="AO115"/>
      <c r="AP115"/>
      <c r="AQ115"/>
      <c r="AR115" s="27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[206] = {wayshrines={-1,-1,-1,}, dlcId=1</v>
      </c>
      <c r="AS115" s="27" t="str">
        <f>IF(A115&lt;&gt;"",IF(R115&lt;&gt;"",CONCATENATE(", zoneIds={",R115),"")&amp;IF(X115&lt;&gt;"",CONCATENATE(",",X115),"")&amp;IF(AB115&lt;&gt;"",CONCATENATE(",",AB115),"")&amp;IF(AF115&lt;&gt;"",CONCATENATE(",",AF115),"")&amp;IF(AJ115&lt;&gt;"",CONCATENATE(",",AJ115),"")&amp;IF(AN115&lt;&gt;"",CONCATENATE(",",AN115),"")&amp;IF(R115&lt;&gt;"",CONCATENATE("}",""),"")&amp;IF(OR(L115="true",L115="false",L115&lt;&gt;""), CONCATENATE(", veteran=", L115), ""),"")</f>
        <v>, zoneIds={584}, veteran=false</v>
      </c>
      <c r="AT115" s="27" t="str">
        <f>IF(A115&lt;&gt;"",IF(J115="Trial",", isTrial=true",IF(J115="Arena",", isArena=true", IF(J115="Monster",", isMonster=true",IF(J115="Crafted",", isCrafted=true",IF(J115="Cyrodiil",", isCyrodiil=true",IF(J115="Dungeon",", isDungeon=true",IF(J115="PVP: Battleground",", isBattleground=true",IF(J115="PVP: Cyrodiil",", isCyrodiil=true",IF(J115="PVP: Imperial City",", isImperialCity=true",IF(J115="Special",", isSpecial=true",IF(J115="Daily random dungeon &amp; PVP: Imperial City",", isDailyRandomDungeonAndImperialCityReward=true",IF(J115="Overland",", isOverland=true","")))))))))))) &amp; IF(M115="true", CONCATENATE(", multiTrialSet=true"), ""),"") &amp; "},"</f>
        <v>, isDailyRandomDungeonAndImperialCityReward=true},</v>
      </c>
      <c r="AU115" s="27" t="str">
        <f>IF(C115&lt;&gt;"",CONCATENATE(" --",C115," / ",B115,"   [",IF(S115&lt;&gt;"",S115,""),IF(Y115&lt;&gt;"",", "&amp;Y115,""),IF(AC115&lt;&gt;"",", "&amp;AC115,""),IF(AG115&lt;&gt;"",", "&amp;AG115,""),IF(AK115&lt;&gt;"",", "&amp;AK115,""),IF(AO115&lt;&gt;"",", "&amp;AO115,""),"]"))</f>
        <v xml:space="preserve"> --Agility / Agilität   [Imperial City]</v>
      </c>
      <c r="AV115" s="27" t="str">
        <f>IF(A115&lt;&gt;"",IF(VALUE(Q115)&gt;0,CONCATENATE("[",A115,"] = true,        --",C115, " / ", B115), ""),"")</f>
        <v/>
      </c>
    </row>
    <row r="116" spans="1:48" x14ac:dyDescent="0.25">
      <c r="A116" s="13">
        <v>19</v>
      </c>
      <c r="B116" t="s">
        <v>1389</v>
      </c>
      <c r="C116" t="s">
        <v>1391</v>
      </c>
      <c r="D116" t="s">
        <v>1390</v>
      </c>
      <c r="G116" s="3">
        <f>A116</f>
        <v>19</v>
      </c>
      <c r="J116" t="s">
        <v>2548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31</v>
      </c>
      <c r="S116" t="s">
        <v>59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" t="str">
        <f>IF(AK116&lt;&gt;"",VLOOKUP(AK116,'ESO zone constants'!$E$3:$L$5000,8,FALSE),"")</f>
        <v/>
      </c>
      <c r="AN116" s="3" t="str">
        <f>IF(AO116&lt;&gt;"",VLOOKUP(AO116,'ESO zone constants'!$E$3:$L$5000,8,FALSE),"")</f>
        <v/>
      </c>
      <c r="AR116" s="27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[19] = {wayshrines={-1,-1,-1,}, dlcId=0</v>
      </c>
      <c r="AS116" s="27" t="str">
        <f>IF(A116&lt;&gt;"",IF(R116&lt;&gt;"",CONCATENATE(", zoneIds={",R116),"")&amp;IF(X116&lt;&gt;"",CONCATENATE(",",X116),"")&amp;IF(AB116&lt;&gt;"",CONCATENATE(",",AB116),"")&amp;IF(AF116&lt;&gt;"",CONCATENATE(",",AF116),"")&amp;IF(AJ116&lt;&gt;"",CONCATENATE(",",AJ116),"")&amp;IF(AN116&lt;&gt;"",CONCATENATE(",",AN116),"")&amp;IF(R116&lt;&gt;"",CONCATENATE("}",""),"")&amp;IF(OR(L116="true",L116="false",L116&lt;&gt;""), CONCATENATE(", veteran=", L116), ""),"")</f>
        <v>, zoneIds={31}, veteran=false</v>
      </c>
      <c r="AT116" s="27" t="str">
        <f>IF(A116&lt;&gt;"",IF(J116="Trial",", isTrial=true",IF(J116="Arena",", isArena=true", IF(J116="Monster",", isMonster=true",IF(J116="Crafted",", isCrafted=true",IF(J116="Cyrodiil",", isCyrodiil=true",IF(J116="Dungeon",", isDungeon=true",IF(J116="PVP: Battleground",", isBattleground=true",IF(J116="PVP: Cyrodiil",", isCyrodiil=true",IF(J116="PVP: Imperial City",", isImperialCity=true",IF(J116="Special",", isSpecial=true",IF(J116="Daily random dungeon &amp; PVP: Imperial City",", isDailyRandomDungeonAndImperialCityReward=true",IF(J116="Overland",", isOverland=true","")))))))))))) &amp; IF(M116="true", CONCATENATE(", multiTrialSet=true"), ""),"") &amp; "},"</f>
        <v>, isDungeon=true},</v>
      </c>
      <c r="AU116" s="27" t="str">
        <f>IF(C116&lt;&gt;"",CONCATENATE(" --",C116," / ",B116,"   [",IF(S116&lt;&gt;"",S116,""),IF(Y116&lt;&gt;"",", "&amp;Y116,""),IF(AC116&lt;&gt;"",", "&amp;AC116,""),IF(AG116&lt;&gt;"",", "&amp;AG116,""),IF(AK116&lt;&gt;"",", "&amp;AK116,""),IF(AO116&lt;&gt;"",", "&amp;AO116,""),"]"))</f>
        <v xml:space="preserve"> --Vestments of the Warlock / Gewänder des Hexers   [Selene's Web]</v>
      </c>
      <c r="AV116" s="27" t="str">
        <f>IF(A116&lt;&gt;"",IF(VALUE(Q116)&gt;0,CONCATENATE("[",A116,"] = true,        --",C116, " / ", B116), ""),"")</f>
        <v/>
      </c>
    </row>
    <row r="117" spans="1:48" x14ac:dyDescent="0.25">
      <c r="A117" s="13">
        <v>28</v>
      </c>
      <c r="B117" t="s">
        <v>1416</v>
      </c>
      <c r="C117" t="s">
        <v>1418</v>
      </c>
      <c r="D117" t="s">
        <v>1417</v>
      </c>
      <c r="G117" s="3">
        <f>A117</f>
        <v>28</v>
      </c>
      <c r="J117" t="s">
        <v>2548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126</v>
      </c>
      <c r="S117" t="s">
        <v>43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>
        <f>IF(Y117&lt;&gt;"",VLOOKUP(Y117,'ESO zone constants'!$E$3:$L$5000,8,FALSE),"")</f>
        <v>931</v>
      </c>
      <c r="Y117" t="s">
        <v>56</v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" t="str">
        <f>IF(AK117&lt;&gt;"",VLOOKUP(AK117,'ESO zone constants'!$E$3:$L$5000,8,FALSE),"")</f>
        <v/>
      </c>
      <c r="AN117" s="3" t="str">
        <f>IF(AO117&lt;&gt;"",VLOOKUP(AO117,'ESO zone constants'!$E$3:$L$5000,8,FALSE),"")</f>
        <v/>
      </c>
      <c r="AR117" s="27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[28] = {wayshrines={-1,-1,-1,}, dlcId=0</v>
      </c>
      <c r="AS117" s="27" t="str">
        <f>IF(A117&lt;&gt;"",IF(R117&lt;&gt;"",CONCATENATE(", zoneIds={",R117),"")&amp;IF(X117&lt;&gt;"",CONCATENATE(",",X117),"")&amp;IF(AB117&lt;&gt;"",CONCATENATE(",",AB117),"")&amp;IF(AF117&lt;&gt;"",CONCATENATE(",",AF117),"")&amp;IF(AJ117&lt;&gt;"",CONCATENATE(",",AJ117),"")&amp;IF(AN117&lt;&gt;"",CONCATENATE(",",AN117),"")&amp;IF(R117&lt;&gt;"",CONCATENATE("}",""),"")&amp;IF(OR(L117="true",L117="false",L117&lt;&gt;""), CONCATENATE(", veteran=", L117), ""),"")</f>
        <v>, zoneIds={126,931}, veteran=false</v>
      </c>
      <c r="AT117" s="27" t="str">
        <f>IF(A117&lt;&gt;"",IF(J117="Trial",", isTrial=true",IF(J117="Arena",", isArena=true", IF(J117="Monster",", isMonster=true",IF(J117="Crafted",", isCrafted=true",IF(J117="Cyrodiil",", isCyrodiil=true",IF(J117="Dungeon",", isDungeon=true",IF(J117="PVP: Battleground",", isBattleground=true",IF(J117="PVP: Cyrodiil",", isCyrodiil=true",IF(J117="PVP: Imperial City",", isImperialCity=true",IF(J117="Special",", isSpecial=true",IF(J117="Daily random dungeon &amp; PVP: Imperial City",", isDailyRandomDungeonAndImperialCityReward=true",IF(J117="Overland",", isOverland=true","")))))))))))) &amp; IF(M117="true", CONCATENATE(", multiTrialSet=true"), ""),"") &amp; "},"</f>
        <v>, isDungeon=true},</v>
      </c>
      <c r="AU117" s="27" t="str">
        <f>IF(C117&lt;&gt;"",CONCATENATE(" --",C117," / ",B117,"   [",IF(S117&lt;&gt;"",S117,""),IF(Y117&lt;&gt;"",", "&amp;Y117,""),IF(AC117&lt;&gt;"",", "&amp;AC117,""),IF(AG117&lt;&gt;"",", "&amp;AG117,""),IF(AK117&lt;&gt;"",", "&amp;AK117,""),IF(AO117&lt;&gt;"",", "&amp;AO117,""),"]"))</f>
        <v xml:space="preserve"> --Barkskin / Borkenhaut   [Elden Hollow I, Elden Hollow II]</v>
      </c>
      <c r="AV117" s="27" t="str">
        <f>IF(A117&lt;&gt;"",IF(VALUE(Q117)&gt;0,CONCATENATE("[",A117,"] = true,        --",C117, " / ", B117), ""),"")</f>
        <v/>
      </c>
    </row>
    <row r="118" spans="1:48" x14ac:dyDescent="0.25">
      <c r="A118" s="13">
        <v>29</v>
      </c>
      <c r="B118" t="s">
        <v>1419</v>
      </c>
      <c r="C118" t="s">
        <v>1421</v>
      </c>
      <c r="D118" t="s">
        <v>1420</v>
      </c>
      <c r="G118" s="3">
        <f>A118</f>
        <v>29</v>
      </c>
      <c r="J118" t="s">
        <v>2548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146</v>
      </c>
      <c r="S118" t="s">
        <v>62</v>
      </c>
      <c r="T118" s="24">
        <f>VLOOKUP(R118,'ESO zone constants'!$L$2:$N$9999,3,FALSE)</f>
        <v>0</v>
      </c>
      <c r="U118" s="3" t="str">
        <f>VLOOKUP(T118,'LibSets constants'!$A$2:$B$16,2,FALSE)</f>
        <v>Included in base game</v>
      </c>
      <c r="X118" s="3">
        <f>IF(Y118&lt;&gt;"",VLOOKUP(Y118,'ESO zone constants'!$E$3:$L$5000,8,FALSE),"")</f>
        <v>933</v>
      </c>
      <c r="Y118" t="s">
        <v>58</v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[29] = {wayshrines={-1,-1,-1,}, dlcId=0</v>
      </c>
      <c r="AS118" s="27" t="str">
        <f>IF(A118&lt;&gt;"",IF(R118&lt;&gt;"",CONCATENATE(", zoneIds={",R118),"")&amp;IF(X118&lt;&gt;"",CONCATENATE(",",X118),"")&amp;IF(AB118&lt;&gt;"",CONCATENATE(",",AB118),"")&amp;IF(AF118&lt;&gt;"",CONCATENATE(",",AF118),"")&amp;IF(AJ118&lt;&gt;"",CONCATENATE(",",AJ118),"")&amp;IF(AN118&lt;&gt;"",CONCATENATE(",",AN118),"")&amp;IF(R118&lt;&gt;"",CONCATENATE("}",""),"")&amp;IF(OR(L118="true",L118="false",L118&lt;&gt;""), CONCATENATE(", veteran=", L118), ""),"")</f>
        <v>, zoneIds={146,933}, veteran=false</v>
      </c>
      <c r="AT118" s="27" t="str">
        <f>IF(A118&lt;&gt;"",IF(J118="Trial",", isTrial=true",IF(J118="Arena",", isArena=true", IF(J118="Monster",", isMonster=true",IF(J118="Crafted",", isCrafted=true",IF(J118="Cyrodiil",", isCyrodiil=true",IF(J118="Dungeon",", isDungeon=true",IF(J118="PVP: Battleground",", isBattleground=true",IF(J118="PVP: Cyrodiil",", isCyrodiil=true",IF(J118="PVP: Imperial City",", isImperialCity=true",IF(J118="Special",", isSpecial=true",IF(J118="Daily random dungeon &amp; PVP: Imperial City",", isDailyRandomDungeonAndImperialCityReward=true",IF(J118="Overland",", isOverland=true","")))))))))))) &amp; IF(M118="true", CONCATENATE(", multiTrialSet=true"), ""),"") &amp; "},"</f>
        <v>, isDungeon=true},</v>
      </c>
      <c r="AU118" s="27" t="str">
        <f>IF(C118&lt;&gt;"",CONCATENATE(" --",C118," / ",B118,"   [",IF(S118&lt;&gt;"",S118,""),IF(Y118&lt;&gt;"",", "&amp;Y118,""),IF(AC118&lt;&gt;"",", "&amp;AC118,""),IF(AG118&lt;&gt;"",", "&amp;AG118,""),IF(AK118&lt;&gt;"",", "&amp;AK118,""),IF(AO118&lt;&gt;"",", "&amp;AO118,""),"]"))</f>
        <v xml:space="preserve"> --Sergeant's Mail / Rüstung des Feldwebels   [Wayrest Sewers I, Wayrest Sewers II]</v>
      </c>
      <c r="AV118" s="27" t="str">
        <f>IF(A118&lt;&gt;"",IF(VALUE(Q118)&gt;0,CONCATENATE("[",A118,"] = true,        --",C118, " / ", B118), ""),"")</f>
        <v/>
      </c>
    </row>
    <row r="119" spans="1:48" x14ac:dyDescent="0.25">
      <c r="A119" s="13">
        <v>33</v>
      </c>
      <c r="B119" t="s">
        <v>1431</v>
      </c>
      <c r="C119" t="s">
        <v>1433</v>
      </c>
      <c r="D119" t="s">
        <v>1432</v>
      </c>
      <c r="G119" s="3">
        <f>A119</f>
        <v>33</v>
      </c>
      <c r="J119" t="s">
        <v>2548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283</v>
      </c>
      <c r="S119" t="s">
        <v>51</v>
      </c>
      <c r="T119" s="24">
        <f>VLOOKUP(R119,'ESO zone constants'!$L$2:$N$9999,3,FALSE)</f>
        <v>0</v>
      </c>
      <c r="U119" s="3" t="str">
        <f>VLOOKUP(T119,'LibSets constants'!$A$2:$B$16,2,FALSE)</f>
        <v>Included in base game</v>
      </c>
      <c r="X119" s="3">
        <f>IF(Y119&lt;&gt;"",VLOOKUP(Y119,'ESO zone constants'!$E$3:$L$5000,8,FALSE),"")</f>
        <v>934</v>
      </c>
      <c r="Y119" t="s">
        <v>63</v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" t="str">
        <f>IF(AK119&lt;&gt;"",VLOOKUP(AK119,'ESO zone constants'!$E$3:$L$5000,8,FALSE),"")</f>
        <v/>
      </c>
      <c r="AN119" s="3" t="str">
        <f>IF(AO119&lt;&gt;"",VLOOKUP(AO119,'ESO zone constants'!$E$3:$L$5000,8,FALSE),"")</f>
        <v/>
      </c>
      <c r="AR119" s="27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[33] = {wayshrines={-1,-1,-1,}, dlcId=0</v>
      </c>
      <c r="AS119" s="27" t="str">
        <f>IF(A119&lt;&gt;"",IF(R119&lt;&gt;"",CONCATENATE(", zoneIds={",R119),"")&amp;IF(X119&lt;&gt;"",CONCATENATE(",",X119),"")&amp;IF(AB119&lt;&gt;"",CONCATENATE(",",AB119),"")&amp;IF(AF119&lt;&gt;"",CONCATENATE(",",AF119),"")&amp;IF(AJ119&lt;&gt;"",CONCATENATE(",",AJ119),"")&amp;IF(AN119&lt;&gt;"",CONCATENATE(",",AN119),"")&amp;IF(R119&lt;&gt;"",CONCATENATE("}",""),"")&amp;IF(OR(L119="true",L119="false",L119&lt;&gt;""), CONCATENATE(", veteran=", L119), ""),"")</f>
        <v>, zoneIds={283,934}, veteran=false</v>
      </c>
      <c r="AT119" s="27" t="str">
        <f>IF(A119&lt;&gt;"",IF(J119="Trial",", isTrial=true",IF(J119="Arena",", isArena=true", IF(J119="Monster",", isMonster=true",IF(J119="Crafted",", isCrafted=true",IF(J119="Cyrodiil",", isCyrodiil=true",IF(J119="Dungeon",", isDungeon=true",IF(J119="PVP: Battleground",", isBattleground=true",IF(J119="PVP: Cyrodiil",", isCyrodiil=true",IF(J119="PVP: Imperial City",", isImperialCity=true",IF(J119="Special",", isSpecial=true",IF(J119="Daily random dungeon &amp; PVP: Imperial City",", isDailyRandomDungeonAndImperialCityReward=true",IF(J119="Overland",", isOverland=true","")))))))))))) &amp; IF(M119="true", CONCATENATE(", multiTrialSet=true"), ""),"") &amp; "},"</f>
        <v>, isDungeon=true},</v>
      </c>
      <c r="AU119" s="27" t="str">
        <f>IF(C119&lt;&gt;"",CONCATENATE(" --",C119," / ",B119,"   [",IF(S119&lt;&gt;"",S119,""),IF(Y119&lt;&gt;"",", "&amp;Y119,""),IF(AC119&lt;&gt;"",", "&amp;AC119,""),IF(AG119&lt;&gt;"",", "&amp;AG119,""),IF(AK119&lt;&gt;"",", "&amp;AK119,""),IF(AO119&lt;&gt;"",", "&amp;AO119,""),"]"))</f>
        <v xml:space="preserve"> --Viper's Sting / Vipernbiss   [Fungal Grotto I, Fungal Grotto II]</v>
      </c>
      <c r="AV119" s="27" t="str">
        <f>IF(A119&lt;&gt;"",IF(VALUE(Q119)&gt;0,CONCATENATE("[",A119,"] = true,        --",C119, " / ", B119), ""),"")</f>
        <v/>
      </c>
    </row>
    <row r="120" spans="1:48" x14ac:dyDescent="0.25">
      <c r="A120" s="13">
        <v>35</v>
      </c>
      <c r="B120" t="s">
        <v>1437</v>
      </c>
      <c r="C120" t="s">
        <v>1439</v>
      </c>
      <c r="D120" t="s">
        <v>1438</v>
      </c>
      <c r="G120" s="3">
        <f>A120</f>
        <v>35</v>
      </c>
      <c r="J120" t="s">
        <v>2548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144</v>
      </c>
      <c r="S120" t="s">
        <v>66</v>
      </c>
      <c r="T120" s="24">
        <f>VLOOKUP(R120,'ESO zone constants'!$L$2:$N$9999,3,FALSE)</f>
        <v>0</v>
      </c>
      <c r="U120" s="3" t="str">
        <f>VLOOKUP(T120,'LibSets constants'!$A$2:$B$16,2,FALSE)</f>
        <v>Included in base game</v>
      </c>
      <c r="X120" s="3">
        <f>IF(Y120&lt;&gt;"",VLOOKUP(Y120,'ESO zone constants'!$E$3:$L$5000,8,FALSE),"")</f>
        <v>936</v>
      </c>
      <c r="Y120" t="s">
        <v>42</v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[35] = {wayshrines={-1,-1,-1,}, dlcId=0</v>
      </c>
      <c r="AS120" s="27" t="str">
        <f>IF(A120&lt;&gt;"",IF(R120&lt;&gt;"",CONCATENATE(", zoneIds={",R120),"")&amp;IF(X120&lt;&gt;"",CONCATENATE(",",X120),"")&amp;IF(AB120&lt;&gt;"",CONCATENATE(",",AB120),"")&amp;IF(AF120&lt;&gt;"",CONCATENATE(",",AF120),"")&amp;IF(AJ120&lt;&gt;"",CONCATENATE(",",AJ120),"")&amp;IF(AN120&lt;&gt;"",CONCATENATE(",",AN120),"")&amp;IF(R120&lt;&gt;"",CONCATENATE("}",""),"")&amp;IF(OR(L120="true",L120="false",L120&lt;&gt;""), CONCATENATE(", veteran=", L120), ""),"")</f>
        <v>, zoneIds={144,936}, veteran=false</v>
      </c>
      <c r="AT120" s="27" t="str">
        <f>IF(A120&lt;&gt;"",IF(J120="Trial",", isTrial=true",IF(J120="Arena",", isArena=true", IF(J120="Monster",", isMonster=true",IF(J120="Crafted",", isCrafted=true",IF(J120="Cyrodiil",", isCyrodiil=true",IF(J120="Dungeon",", isDungeon=true",IF(J120="PVP: Battleground",", isBattleground=true",IF(J120="PVP: Cyrodiil",", isCyrodiil=true",IF(J120="PVP: Imperial City",", isImperialCity=true",IF(J120="Special",", isSpecial=true",IF(J120="Daily random dungeon &amp; PVP: Imperial City",", isDailyRandomDungeonAndImperialCityReward=true",IF(J120="Overland",", isOverland=true","")))))))))))) &amp; IF(M120="true", CONCATENATE(", multiTrialSet=true"), ""),"") &amp; "},"</f>
        <v>, isDungeon=true},</v>
      </c>
      <c r="AU120" s="27" t="str">
        <f>IF(C120&lt;&gt;"",CONCATENATE(" --",C120," / ",B120,"   [",IF(S120&lt;&gt;"",S120,""),IF(Y120&lt;&gt;"",", "&amp;Y120,""),IF(AC120&lt;&gt;"",", "&amp;AC120,""),IF(AG120&lt;&gt;"",", "&amp;AG120,""),IF(AK120&lt;&gt;"",", "&amp;AK120,""),IF(AO120&lt;&gt;"",", "&amp;AO120,""),"]"))</f>
        <v xml:space="preserve"> --Knightmare / Albtraumritter   [Spindleclutch I, Spindleclutch II]</v>
      </c>
      <c r="AV120" s="27" t="str">
        <f>IF(A120&lt;&gt;"",IF(VALUE(Q120)&gt;0,CONCATENATE("[",A120,"] = true,        --",C120, " / ", B120), ""),"")</f>
        <v/>
      </c>
    </row>
    <row r="121" spans="1:48" x14ac:dyDescent="0.25">
      <c r="A121" s="13">
        <v>46</v>
      </c>
      <c r="B121" t="s">
        <v>1458</v>
      </c>
      <c r="C121" t="s">
        <v>1460</v>
      </c>
      <c r="D121" t="s">
        <v>1459</v>
      </c>
      <c r="G121" s="3">
        <f>A121</f>
        <v>46</v>
      </c>
      <c r="J121" t="s">
        <v>2548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64</v>
      </c>
      <c r="S121" t="s">
        <v>70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" t="str">
        <f>IF(AK121&lt;&gt;"",VLOOKUP(AK121,'ESO zone constants'!$E$3:$L$5000,8,FALSE),"")</f>
        <v/>
      </c>
      <c r="AN121" s="3" t="str">
        <f>IF(AO121&lt;&gt;"",VLOOKUP(AO121,'ESO zone constants'!$E$3:$L$5000,8,FALSE),"")</f>
        <v/>
      </c>
      <c r="AR121" s="27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[46] = {wayshrines={-1,-1,-1,}, dlcId=0</v>
      </c>
      <c r="AS121" s="27" t="str">
        <f>IF(A121&lt;&gt;"",IF(R121&lt;&gt;"",CONCATENATE(", zoneIds={",R121),"")&amp;IF(X121&lt;&gt;"",CONCATENATE(",",X121),"")&amp;IF(AB121&lt;&gt;"",CONCATENATE(",",AB121),"")&amp;IF(AF121&lt;&gt;"",CONCATENATE(",",AF121),"")&amp;IF(AJ121&lt;&gt;"",CONCATENATE(",",AJ121),"")&amp;IF(AN121&lt;&gt;"",CONCATENATE(",",AN121),"")&amp;IF(R121&lt;&gt;"",CONCATENATE("}",""),"")&amp;IF(OR(L121="true",L121="false",L121&lt;&gt;""), CONCATENATE(", veteran=", L121), ""),"")</f>
        <v>, zoneIds={64}, veteran=false</v>
      </c>
      <c r="AT121" s="27" t="str">
        <f>IF(A121&lt;&gt;"",IF(J121="Trial",", isTrial=true",IF(J121="Arena",", isArena=true", IF(J121="Monster",", isMonster=true",IF(J121="Crafted",", isCrafted=true",IF(J121="Cyrodiil",", isCyrodiil=true",IF(J121="Dungeon",", isDungeon=true",IF(J121="PVP: Battleground",", isBattleground=true",IF(J121="PVP: Cyrodiil",", isCyrodiil=true",IF(J121="PVP: Imperial City",", isImperialCity=true",IF(J121="Special",", isSpecial=true",IF(J121="Daily random dungeon &amp; PVP: Imperial City",", isDailyRandomDungeonAndImperialCityReward=true",IF(J121="Overland",", isOverland=true","")))))))))))) &amp; IF(M121="true", CONCATENATE(", multiTrialSet=true"), ""),"") &amp; "},"</f>
        <v>, isDungeon=true},</v>
      </c>
      <c r="AU121" s="27" t="str">
        <f>IF(C121&lt;&gt;"",CONCATENATE(" --",C121," / ",B121,"   [",IF(S121&lt;&gt;"",S121,""),IF(Y121&lt;&gt;"",", "&amp;Y121,""),IF(AC121&lt;&gt;"",", "&amp;AC121,""),IF(AG121&lt;&gt;"",", "&amp;AG121,""),IF(AK121&lt;&gt;"",", "&amp;AK121,""),IF(AO121&lt;&gt;"",", "&amp;AO121,""),"]"))</f>
        <v xml:space="preserve"> --Noble Duelist's Silks / Seide des edlen Duellanten   [Blessed Crucible]</v>
      </c>
      <c r="AV121" s="27" t="str">
        <f>IF(A121&lt;&gt;"",IF(VALUE(Q121)&gt;0,CONCATENATE("[",A121,"] = true,        --",C121, " / ", B121), ""),"")</f>
        <v/>
      </c>
    </row>
    <row r="122" spans="1:48" x14ac:dyDescent="0.25">
      <c r="A122" s="13">
        <v>53</v>
      </c>
      <c r="B122" t="s">
        <v>1479</v>
      </c>
      <c r="C122" t="s">
        <v>1481</v>
      </c>
      <c r="D122" t="s">
        <v>1480</v>
      </c>
      <c r="G122" s="3">
        <f>A122</f>
        <v>53</v>
      </c>
      <c r="J122" t="s">
        <v>2548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449</v>
      </c>
      <c r="S122" t="s">
        <v>48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" t="str">
        <f>IF(AK122&lt;&gt;"",VLOOKUP(AK122,'ESO zone constants'!$E$3:$L$5000,8,FALSE),"")</f>
        <v/>
      </c>
      <c r="AN122" s="3" t="str">
        <f>IF(AO122&lt;&gt;"",VLOOKUP(AO122,'ESO zone constants'!$E$3:$L$5000,8,FALSE),"")</f>
        <v/>
      </c>
      <c r="AR122" s="27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[53] = {wayshrines={-1,-1,-1,}, dlcId=0</v>
      </c>
      <c r="AS122" s="27" t="str">
        <f>IF(A122&lt;&gt;"",IF(R122&lt;&gt;"",CONCATENATE(", zoneIds={",R122),"")&amp;IF(X122&lt;&gt;"",CONCATENATE(",",X122),"")&amp;IF(AB122&lt;&gt;"",CONCATENATE(",",AB122),"")&amp;IF(AF122&lt;&gt;"",CONCATENATE(",",AF122),"")&amp;IF(AJ122&lt;&gt;"",CONCATENATE(",",AJ122),"")&amp;IF(AN122&lt;&gt;"",CONCATENATE(",",AN122),"")&amp;IF(R122&lt;&gt;"",CONCATENATE("}",""),"")&amp;IF(OR(L122="true",L122="false",L122&lt;&gt;""), CONCATENATE(", veteran=", L122), ""),"")</f>
        <v>, zoneIds={449}, veteran=false</v>
      </c>
      <c r="AT122" s="27" t="str">
        <f>IF(A122&lt;&gt;"",IF(J122="Trial",", isTrial=true",IF(J122="Arena",", isArena=true", IF(J122="Monster",", isMonster=true",IF(J122="Crafted",", isCrafted=true",IF(J122="Cyrodiil",", isCyrodiil=true",IF(J122="Dungeon",", isDungeon=true",IF(J122="PVP: Battleground",", isBattleground=true",IF(J122="PVP: Cyrodiil",", isCyrodiil=true",IF(J122="PVP: Imperial City",", isImperialCity=true",IF(J122="Special",", isSpecial=true",IF(J122="Daily random dungeon &amp; PVP: Imperial City",", isDailyRandomDungeonAndImperialCityReward=true",IF(J122="Overland",", isOverland=true","")))))))))))) &amp; IF(M122="true", CONCATENATE(", multiTrialSet=true"), ""),"") &amp; "},"</f>
        <v>, isDungeon=true},</v>
      </c>
      <c r="AU122" s="27" t="str">
        <f>IF(C122&lt;&gt;"",CONCATENATE(" --",C122," / ",B122,"   [",IF(S122&lt;&gt;"",S122,""),IF(Y122&lt;&gt;"",", "&amp;Y122,""),IF(AC122&lt;&gt;"",", "&amp;AC122,""),IF(AG122&lt;&gt;"",", "&amp;AG122,""),IF(AK122&lt;&gt;"",", "&amp;AK122,""),IF(AO122&lt;&gt;"",", "&amp;AO122,""),"]"))</f>
        <v xml:space="preserve"> --The Ice Furnace / Eisschmiede   [Direfrost Keep]</v>
      </c>
      <c r="AV122" s="27" t="str">
        <f>IF(A122&lt;&gt;"",IF(VALUE(Q122)&gt;0,CONCATENATE("[",A122,"] = true,        --",C122, " / ", B122), ""),"")</f>
        <v/>
      </c>
    </row>
    <row r="123" spans="1:48" x14ac:dyDescent="0.25">
      <c r="A123" s="13">
        <v>55</v>
      </c>
      <c r="B123" t="s">
        <v>1485</v>
      </c>
      <c r="C123" t="s">
        <v>1487</v>
      </c>
      <c r="D123" t="s">
        <v>1486</v>
      </c>
      <c r="G123" s="3">
        <f>A123</f>
        <v>55</v>
      </c>
      <c r="J123" t="s">
        <v>2548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144</v>
      </c>
      <c r="S123" t="s">
        <v>66</v>
      </c>
      <c r="T123" s="24">
        <f>VLOOKUP(R123,'ESO zone constants'!$L$2:$N$9999,3,FALSE)</f>
        <v>0</v>
      </c>
      <c r="U123" s="3" t="str">
        <f>VLOOKUP(T123,'LibSets constants'!$A$2:$B$16,2,FALSE)</f>
        <v>Included in base game</v>
      </c>
      <c r="X123" s="3">
        <f>IF(Y123&lt;&gt;"",VLOOKUP(Y123,'ESO zone constants'!$E$3:$L$5000,8,FALSE),"")</f>
        <v>936</v>
      </c>
      <c r="Y123" t="s">
        <v>42</v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" t="str">
        <f>IF(AK123&lt;&gt;"",VLOOKUP(AK123,'ESO zone constants'!$E$3:$L$5000,8,FALSE),"")</f>
        <v/>
      </c>
      <c r="AN123" s="3" t="str">
        <f>IF(AO123&lt;&gt;"",VLOOKUP(AO123,'ESO zone constants'!$E$3:$L$5000,8,FALSE),"")</f>
        <v/>
      </c>
      <c r="AR123" s="27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[55] = {wayshrines={-1,-1,-1,}, dlcId=0</v>
      </c>
      <c r="AS123" s="27" t="str">
        <f>IF(A123&lt;&gt;"",IF(R123&lt;&gt;"",CONCATENATE(", zoneIds={",R123),"")&amp;IF(X123&lt;&gt;"",CONCATENATE(",",X123),"")&amp;IF(AB123&lt;&gt;"",CONCATENATE(",",AB123),"")&amp;IF(AF123&lt;&gt;"",CONCATENATE(",",AF123),"")&amp;IF(AJ123&lt;&gt;"",CONCATENATE(",",AJ123),"")&amp;IF(AN123&lt;&gt;"",CONCATENATE(",",AN123),"")&amp;IF(R123&lt;&gt;"",CONCATENATE("}",""),"")&amp;IF(OR(L123="true",L123="false",L123&lt;&gt;""), CONCATENATE(", veteran=", L123), ""),"")</f>
        <v>, zoneIds={144,936}, veteran=false</v>
      </c>
      <c r="AT123" s="27" t="str">
        <f>IF(A123&lt;&gt;"",IF(J123="Trial",", isTrial=true",IF(J123="Arena",", isArena=true", IF(J123="Monster",", isMonster=true",IF(J123="Crafted",", isCrafted=true",IF(J123="Cyrodiil",", isCyrodiil=true",IF(J123="Dungeon",", isDungeon=true",IF(J123="PVP: Battleground",", isBattleground=true",IF(J123="PVP: Cyrodiil",", isCyrodiil=true",IF(J123="PVP: Imperial City",", isImperialCity=true",IF(J123="Special",", isSpecial=true",IF(J123="Daily random dungeon &amp; PVP: Imperial City",", isDailyRandomDungeonAndImperialCityReward=true",IF(J123="Overland",", isOverland=true","")))))))))))) &amp; IF(M123="true", CONCATENATE(", multiTrialSet=true"), ""),"") &amp; "},"</f>
        <v>, isDungeon=true},</v>
      </c>
      <c r="AU123" s="27" t="str">
        <f>IF(C123&lt;&gt;"",CONCATENATE(" --",C123," / ",B123,"   [",IF(S123&lt;&gt;"",S123,""),IF(Y123&lt;&gt;"",", "&amp;Y123,""),IF(AC123&lt;&gt;"",", "&amp;AC123,""),IF(AG123&lt;&gt;"",", "&amp;AG123,""),IF(AK123&lt;&gt;"",", "&amp;AK123,""),IF(AO123&lt;&gt;"",", "&amp;AO123,""),"]"))</f>
        <v xml:space="preserve"> --Prayer Shawl / Gebetstuch   [Spindleclutch I, Spindleclutch II]</v>
      </c>
      <c r="AV123" s="27" t="str">
        <f>IF(A123&lt;&gt;"",IF(VALUE(Q123)&gt;0,CONCATENATE("[",A123,"] = true,        --",C123, " / ", B123), ""),"")</f>
        <v/>
      </c>
    </row>
    <row r="124" spans="1:48" x14ac:dyDescent="0.25">
      <c r="A124" s="13">
        <v>61</v>
      </c>
      <c r="B124" t="s">
        <v>1503</v>
      </c>
      <c r="C124" t="s">
        <v>1505</v>
      </c>
      <c r="D124" t="s">
        <v>1504</v>
      </c>
      <c r="G124" s="3">
        <f>A124</f>
        <v>61</v>
      </c>
      <c r="J124" t="s">
        <v>2548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283</v>
      </c>
      <c r="S124" t="s">
        <v>51</v>
      </c>
      <c r="T124" s="24">
        <f>VLOOKUP(R124,'ESO zone constants'!$L$2:$N$9999,3,FALSE)</f>
        <v>0</v>
      </c>
      <c r="U124" s="3" t="str">
        <f>VLOOKUP(T124,'LibSets constants'!$A$2:$B$16,2,FALSE)</f>
        <v>Included in base game</v>
      </c>
      <c r="X124" s="3">
        <f>IF(Y124&lt;&gt;"",VLOOKUP(Y124,'ESO zone constants'!$E$3:$L$5000,8,FALSE),"")</f>
        <v>934</v>
      </c>
      <c r="Y124" t="s">
        <v>63</v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" t="str">
        <f>IF(AK124&lt;&gt;"",VLOOKUP(AK124,'ESO zone constants'!$E$3:$L$5000,8,FALSE),"")</f>
        <v/>
      </c>
      <c r="AN124" s="3" t="str">
        <f>IF(AO124&lt;&gt;"",VLOOKUP(AO124,'ESO zone constants'!$E$3:$L$5000,8,FALSE),"")</f>
        <v/>
      </c>
      <c r="AR124" s="27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[61] = {wayshrines={-1,-1,-1,}, dlcId=0</v>
      </c>
      <c r="AS124" s="27" t="str">
        <f>IF(A124&lt;&gt;"",IF(R124&lt;&gt;"",CONCATENATE(", zoneIds={",R124),"")&amp;IF(X124&lt;&gt;"",CONCATENATE(",",X124),"")&amp;IF(AB124&lt;&gt;"",CONCATENATE(",",AB124),"")&amp;IF(AF124&lt;&gt;"",CONCATENATE(",",AF124),"")&amp;IF(AJ124&lt;&gt;"",CONCATENATE(",",AJ124),"")&amp;IF(AN124&lt;&gt;"",CONCATENATE(",",AN124),"")&amp;IF(R124&lt;&gt;"",CONCATENATE("}",""),"")&amp;IF(OR(L124="true",L124="false",L124&lt;&gt;""), CONCATENATE(", veteran=", L124), ""),"")</f>
        <v>, zoneIds={283,934}, veteran=false</v>
      </c>
      <c r="AT124" s="27" t="str">
        <f>IF(A124&lt;&gt;"",IF(J124="Trial",", isTrial=true",IF(J124="Arena",", isArena=true", IF(J124="Monster",", isMonster=true",IF(J124="Crafted",", isCrafted=true",IF(J124="Cyrodiil",", isCyrodiil=true",IF(J124="Dungeon",", isDungeon=true",IF(J124="PVP: Battleground",", isBattleground=true",IF(J124="PVP: Cyrodiil",", isCyrodiil=true",IF(J124="PVP: Imperial City",", isImperialCity=true",IF(J124="Special",", isSpecial=true",IF(J124="Daily random dungeon &amp; PVP: Imperial City",", isDailyRandomDungeonAndImperialCityReward=true",IF(J124="Overland",", isOverland=true","")))))))))))) &amp; IF(M124="true", CONCATENATE(", multiTrialSet=true"), ""),"") &amp; "},"</f>
        <v>, isDungeon=true},</v>
      </c>
      <c r="AU124" s="27" t="str">
        <f>IF(C124&lt;&gt;"",CONCATENATE(" --",C124," / ",B124,"   [",IF(S124&lt;&gt;"",S124,""),IF(Y124&lt;&gt;"",", "&amp;Y124,""),IF(AC124&lt;&gt;"",", "&amp;AC124,""),IF(AG124&lt;&gt;"",", "&amp;AG124,""),IF(AK124&lt;&gt;"",", "&amp;AK124,""),IF(AO124&lt;&gt;"",", "&amp;AO124,""),"]"))</f>
        <v xml:space="preserve"> --Dreugh King Slayer / Dreughkönigsschlächter   [Fungal Grotto I, Fungal Grotto II]</v>
      </c>
      <c r="AV124" s="27" t="str">
        <f>IF(A124&lt;&gt;"",IF(VALUE(Q124)&gt;0,CONCATENATE("[",A124,"] = true,        --",C124, " / ", B124), ""),"")</f>
        <v/>
      </c>
    </row>
    <row r="125" spans="1:48" x14ac:dyDescent="0.25">
      <c r="A125" s="13">
        <v>71</v>
      </c>
      <c r="B125" t="s">
        <v>1533</v>
      </c>
      <c r="C125" t="s">
        <v>1535</v>
      </c>
      <c r="D125" t="s">
        <v>1534</v>
      </c>
      <c r="G125" s="3">
        <f>A125</f>
        <v>71</v>
      </c>
      <c r="J125" t="s">
        <v>2548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31</v>
      </c>
      <c r="S125" t="s">
        <v>59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" t="str">
        <f>IF(AK125&lt;&gt;"",VLOOKUP(AK125,'ESO zone constants'!$E$3:$L$5000,8,FALSE),"")</f>
        <v/>
      </c>
      <c r="AN125" s="3" t="str">
        <f>IF(AO125&lt;&gt;"",VLOOKUP(AO125,'ESO zone constants'!$E$3:$L$5000,8,FALSE),"")</f>
        <v/>
      </c>
      <c r="AR125" s="27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[71] = {wayshrines={-1,-1,-1,}, dlcId=0</v>
      </c>
      <c r="AS125" s="27" t="str">
        <f>IF(A125&lt;&gt;"",IF(R125&lt;&gt;"",CONCATENATE(", zoneIds={",R125),"")&amp;IF(X125&lt;&gt;"",CONCATENATE(",",X125),"")&amp;IF(AB125&lt;&gt;"",CONCATENATE(",",AB125),"")&amp;IF(AF125&lt;&gt;"",CONCATENATE(",",AF125),"")&amp;IF(AJ125&lt;&gt;"",CONCATENATE(",",AJ125),"")&amp;IF(AN125&lt;&gt;"",CONCATENATE(",",AN125),"")&amp;IF(R125&lt;&gt;"",CONCATENATE("}",""),"")&amp;IF(OR(L125="true",L125="false",L125&lt;&gt;""), CONCATENATE(", veteran=", L125), ""),"")</f>
        <v>, zoneIds={31}, veteran=false</v>
      </c>
      <c r="AT125" s="27" t="str">
        <f>IF(A125&lt;&gt;"",IF(J125="Trial",", isTrial=true",IF(J125="Arena",", isArena=true", IF(J125="Monster",", isMonster=true",IF(J125="Crafted",", isCrafted=true",IF(J125="Cyrodiil",", isCyrodiil=true",IF(J125="Dungeon",", isDungeon=true",IF(J125="PVP: Battleground",", isBattleground=true",IF(J125="PVP: Cyrodiil",", isCyrodiil=true",IF(J125="PVP: Imperial City",", isImperialCity=true",IF(J125="Special",", isSpecial=true",IF(J125="Daily random dungeon &amp; PVP: Imperial City",", isDailyRandomDungeonAndImperialCityReward=true",IF(J125="Overland",", isOverland=true","")))))))))))) &amp; IF(M125="true", CONCATENATE(", multiTrialSet=true"), ""),"") &amp; "},"</f>
        <v>, isDungeon=true},</v>
      </c>
      <c r="AU125" s="27" t="str">
        <f>IF(C125&lt;&gt;"",CONCATENATE(" --",C125," / ",B125,"   [",IF(S125&lt;&gt;"",S125,""),IF(Y125&lt;&gt;"",", "&amp;Y125,""),IF(AC125&lt;&gt;"",", "&amp;AC125,""),IF(AG125&lt;&gt;"",", "&amp;AG125,""),IF(AK125&lt;&gt;"",", "&amp;AK125,""),IF(AO125&lt;&gt;"",", "&amp;AO125,""),"]"))</f>
        <v xml:space="preserve"> --Durok's Bane / Duroks Fluch   [Selene's Web]</v>
      </c>
      <c r="AV125" s="27" t="str">
        <f>IF(A125&lt;&gt;"",IF(VALUE(Q125)&gt;0,CONCATENATE("[",A125,"] = true,        --",C125, " / ", B125), ""),"")</f>
        <v/>
      </c>
    </row>
    <row r="126" spans="1:48" x14ac:dyDescent="0.25">
      <c r="A126" s="13">
        <v>72</v>
      </c>
      <c r="B126" t="s">
        <v>1536</v>
      </c>
      <c r="C126" t="s">
        <v>1538</v>
      </c>
      <c r="D126" t="s">
        <v>1537</v>
      </c>
      <c r="G126" s="3">
        <f>A126</f>
        <v>72</v>
      </c>
      <c r="J126" t="s">
        <v>2548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64</v>
      </c>
      <c r="S126" t="s">
        <v>70</v>
      </c>
      <c r="T126" s="24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" t="str">
        <f>IF(AK126&lt;&gt;"",VLOOKUP(AK126,'ESO zone constants'!$E$3:$L$5000,8,FALSE),"")</f>
        <v/>
      </c>
      <c r="AN126" s="3" t="str">
        <f>IF(AO126&lt;&gt;"",VLOOKUP(AO126,'ESO zone constants'!$E$3:$L$5000,8,FALSE),"")</f>
        <v/>
      </c>
      <c r="AR126" s="27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[72] = {wayshrines={-1,-1,-1,}, dlcId=0</v>
      </c>
      <c r="AS126" s="27" t="str">
        <f>IF(A126&lt;&gt;"",IF(R126&lt;&gt;"",CONCATENATE(", zoneIds={",R126),"")&amp;IF(X126&lt;&gt;"",CONCATENATE(",",X126),"")&amp;IF(AB126&lt;&gt;"",CONCATENATE(",",AB126),"")&amp;IF(AF126&lt;&gt;"",CONCATENATE(",",AF126),"")&amp;IF(AJ126&lt;&gt;"",CONCATENATE(",",AJ126),"")&amp;IF(AN126&lt;&gt;"",CONCATENATE(",",AN126),"")&amp;IF(R126&lt;&gt;"",CONCATENATE("}",""),"")&amp;IF(OR(L126="true",L126="false",L126&lt;&gt;""), CONCATENATE(", veteran=", L126), ""),"")</f>
        <v>, zoneIds={64}, veteran=false</v>
      </c>
      <c r="AT126" s="27" t="str">
        <f>IF(A126&lt;&gt;"",IF(J126="Trial",", isTrial=true",IF(J126="Arena",", isArena=true", IF(J126="Monster",", isMonster=true",IF(J126="Crafted",", isCrafted=true",IF(J126="Cyrodiil",", isCyrodiil=true",IF(J126="Dungeon",", isDungeon=true",IF(J126="PVP: Battleground",", isBattleground=true",IF(J126="PVP: Cyrodiil",", isCyrodiil=true",IF(J126="PVP: Imperial City",", isImperialCity=true",IF(J126="Special",", isSpecial=true",IF(J126="Daily random dungeon &amp; PVP: Imperial City",", isDailyRandomDungeonAndImperialCityReward=true",IF(J126="Overland",", isOverland=true","")))))))))))) &amp; IF(M126="true", CONCATENATE(", multiTrialSet=true"), ""),"") &amp; "},"</f>
        <v>, isDungeon=true},</v>
      </c>
      <c r="AU126" s="27" t="str">
        <f>IF(C126&lt;&gt;"",CONCATENATE(" --",C126," / ",B126,"   [",IF(S126&lt;&gt;"",S126,""),IF(Y126&lt;&gt;"",", "&amp;Y126,""),IF(AC126&lt;&gt;"",", "&amp;AC126,""),IF(AG126&lt;&gt;"",", "&amp;AG126,""),IF(AK126&lt;&gt;"",", "&amp;AK126,""),IF(AO126&lt;&gt;"",", "&amp;AO126,""),"]"))</f>
        <v xml:space="preserve"> --Nikulas' Heavy Armor / Nikulas' schwere Rüstung   [Blessed Crucible]</v>
      </c>
      <c r="AV126" s="27" t="str">
        <f>IF(A126&lt;&gt;"",IF(VALUE(Q126)&gt;0,CONCATENATE("[",A126,"] = true,        --",C126, " / ", B126), ""),"")</f>
        <v/>
      </c>
    </row>
    <row r="127" spans="1:48" x14ac:dyDescent="0.25">
      <c r="A127" s="13">
        <v>77</v>
      </c>
      <c r="B127" t="s">
        <v>1551</v>
      </c>
      <c r="C127" t="s">
        <v>1553</v>
      </c>
      <c r="D127" t="s">
        <v>1552</v>
      </c>
      <c r="G127" s="3">
        <f>A127</f>
        <v>77</v>
      </c>
      <c r="J127" t="s">
        <v>2548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22</v>
      </c>
      <c r="S127" t="s">
        <v>68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" t="str">
        <f>IF(AK127&lt;&gt;"",VLOOKUP(AK127,'ESO zone constants'!$E$3:$L$5000,8,FALSE),"")</f>
        <v/>
      </c>
      <c r="AN127" s="3" t="str">
        <f>IF(AO127&lt;&gt;"",VLOOKUP(AO127,'ESO zone constants'!$E$3:$L$5000,8,FALSE),"")</f>
        <v/>
      </c>
      <c r="AR127" s="27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[77] = {wayshrines={-1,-1,-1,}, dlcId=0</v>
      </c>
      <c r="AS127" s="27" t="str">
        <f>IF(A127&lt;&gt;"",IF(R127&lt;&gt;"",CONCATENATE(", zoneIds={",R127),"")&amp;IF(X127&lt;&gt;"",CONCATENATE(",",X127),"")&amp;IF(AB127&lt;&gt;"",CONCATENATE(",",AB127),"")&amp;IF(AF127&lt;&gt;"",CONCATENATE(",",AF127),"")&amp;IF(AJ127&lt;&gt;"",CONCATENATE(",",AJ127),"")&amp;IF(AN127&lt;&gt;"",CONCATENATE(",",AN127),"")&amp;IF(R127&lt;&gt;"",CONCATENATE("}",""),"")&amp;IF(OR(L127="true",L127="false",L127&lt;&gt;""), CONCATENATE(", veteran=", L127), ""),"")</f>
        <v>, zoneIds={22}, veteran=false</v>
      </c>
      <c r="AT127" s="27" t="str">
        <f>IF(A127&lt;&gt;"",IF(J127="Trial",", isTrial=true",IF(J127="Arena",", isArena=true", IF(J127="Monster",", isMonster=true",IF(J127="Crafted",", isCrafted=true",IF(J127="Cyrodiil",", isCyrodiil=true",IF(J127="Dungeon",", isDungeon=true",IF(J127="PVP: Battleground",", isBattleground=true",IF(J127="PVP: Cyrodiil",", isCyrodiil=true",IF(J127="PVP: Imperial City",", isImperialCity=true",IF(J127="Special",", isSpecial=true",IF(J127="Daily random dungeon &amp; PVP: Imperial City",", isDailyRandomDungeonAndImperialCityReward=true",IF(J127="Overland",", isOverland=true","")))))))))))) &amp; IF(M127="true", CONCATENATE(", multiTrialSet=true"), ""),"") &amp; "},"</f>
        <v>, isDungeon=true},</v>
      </c>
      <c r="AU127" s="27" t="str">
        <f>IF(C127&lt;&gt;"",CONCATENATE(" --",C127," / ",B127,"   [",IF(S127&lt;&gt;"",S127,""),IF(Y127&lt;&gt;"",", "&amp;Y127,""),IF(AC127&lt;&gt;"",", "&amp;AC127,""),IF(AG127&lt;&gt;"",", "&amp;AG127,""),IF(AK127&lt;&gt;"",", "&amp;AK127,""),IF(AO127&lt;&gt;"",", "&amp;AO127,""),"]"))</f>
        <v xml:space="preserve"> --Crusader / Glaubenskrieger   [Volenfell]</v>
      </c>
      <c r="AV127" s="27" t="str">
        <f>IF(A127&lt;&gt;"",IF(VALUE(Q127)&gt;0,CONCATENATE("[",A127,"] = true,        --",C127, " / ", B127), ""),"")</f>
        <v/>
      </c>
    </row>
    <row r="128" spans="1:48" x14ac:dyDescent="0.25">
      <c r="A128" s="13">
        <v>91</v>
      </c>
      <c r="B128" t="s">
        <v>1593</v>
      </c>
      <c r="C128" t="s">
        <v>1595</v>
      </c>
      <c r="D128" t="s">
        <v>1594</v>
      </c>
      <c r="G128" s="3">
        <f>A128</f>
        <v>91</v>
      </c>
      <c r="J128" t="s">
        <v>2548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11</v>
      </c>
      <c r="S128" t="s">
        <v>47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3" t="str">
        <f>IF(AK128&lt;&gt;"",VLOOKUP(AK128,'ESO zone constants'!$E$3:$L$5000,8,FALSE),"")</f>
        <v/>
      </c>
      <c r="AN128" s="3" t="str">
        <f>IF(AO128&lt;&gt;"",VLOOKUP(AO128,'ESO zone constants'!$E$3:$L$5000,8,FALSE),"")</f>
        <v/>
      </c>
      <c r="AR128" s="27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[91] = {wayshrines={-1,-1,-1,}, dlcId=0</v>
      </c>
      <c r="AS128" s="27" t="str">
        <f>IF(A128&lt;&gt;"",IF(R128&lt;&gt;"",CONCATENATE(", zoneIds={",R128),"")&amp;IF(X128&lt;&gt;"",CONCATENATE(",",X128),"")&amp;IF(AB128&lt;&gt;"",CONCATENATE(",",AB128),"")&amp;IF(AF128&lt;&gt;"",CONCATENATE(",",AF128),"")&amp;IF(AJ128&lt;&gt;"",CONCATENATE(",",AJ128),"")&amp;IF(AN128&lt;&gt;"",CONCATENATE(",",AN128),"")&amp;IF(R128&lt;&gt;"",CONCATENATE("}",""),"")&amp;IF(OR(L128="true",L128="false",L128&lt;&gt;""), CONCATENATE(", veteran=", L128), ""),"")</f>
        <v>, zoneIds={11}, veteran=false</v>
      </c>
      <c r="AT128" s="27" t="str">
        <f>IF(A128&lt;&gt;"",IF(J128="Trial",", isTrial=true",IF(J128="Arena",", isArena=true", IF(J128="Monster",", isMonster=true",IF(J128="Crafted",", isCrafted=true",IF(J128="Cyrodiil",", isCyrodiil=true",IF(J128="Dungeon",", isDungeon=true",IF(J128="PVP: Battleground",", isBattleground=true",IF(J128="PVP: Cyrodiil",", isCyrodiil=true",IF(J128="PVP: Imperial City",", isImperialCity=true",IF(J128="Special",", isSpecial=true",IF(J128="Daily random dungeon &amp; PVP: Imperial City",", isDailyRandomDungeonAndImperialCityReward=true",IF(J128="Overland",", isOverland=true","")))))))))))) &amp; IF(M128="true", CONCATENATE(", multiTrialSet=true"), ""),"") &amp; "},"</f>
        <v>, isDungeon=true},</v>
      </c>
      <c r="AU128" s="27" t="str">
        <f>IF(C128&lt;&gt;"",CONCATENATE(" --",C128," / ",B128,"   [",IF(S128&lt;&gt;"",S128,""),IF(Y128&lt;&gt;"",", "&amp;Y128,""),IF(AC128&lt;&gt;"",", "&amp;AC128,""),IF(AG128&lt;&gt;"",", "&amp;AG128,""),IF(AK128&lt;&gt;"",", "&amp;AK128,""),IF(AO128&lt;&gt;"",", "&amp;AO128,""),"]"))</f>
        <v xml:space="preserve"> --Oblivion's Edge / Vorteil des Vergessens   [Vaults of Madness]</v>
      </c>
      <c r="AV128" s="27" t="str">
        <f>IF(A128&lt;&gt;"",IF(VALUE(Q128)&gt;0,CONCATENATE("[",A128,"] = true,        --",C128, " / ", B128), ""),"")</f>
        <v/>
      </c>
    </row>
    <row r="129" spans="1:48" x14ac:dyDescent="0.25">
      <c r="A129" s="13">
        <v>96</v>
      </c>
      <c r="B129" t="s">
        <v>1608</v>
      </c>
      <c r="C129" t="s">
        <v>1610</v>
      </c>
      <c r="D129" t="s">
        <v>1609</v>
      </c>
      <c r="G129" s="3">
        <f>A129</f>
        <v>96</v>
      </c>
      <c r="J129" t="s">
        <v>2548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63</v>
      </c>
      <c r="S129" t="s">
        <v>61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930</v>
      </c>
      <c r="Y129" t="s">
        <v>46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[96] = {wayshrines={-1,-1,-1,}, dlcId=0</v>
      </c>
      <c r="AS129" s="27" t="str">
        <f>IF(A129&lt;&gt;"",IF(R129&lt;&gt;"",CONCATENATE(", zoneIds={",R129),"")&amp;IF(X129&lt;&gt;"",CONCATENATE(",",X129),"")&amp;IF(AB129&lt;&gt;"",CONCATENATE(",",AB129),"")&amp;IF(AF129&lt;&gt;"",CONCATENATE(",",AF129),"")&amp;IF(AJ129&lt;&gt;"",CONCATENATE(",",AJ129),"")&amp;IF(AN129&lt;&gt;"",CONCATENATE(",",AN129),"")&amp;IF(R129&lt;&gt;"",CONCATENATE("}",""),"")&amp;IF(OR(L129="true",L129="false",L129&lt;&gt;""), CONCATENATE(", veteran=", L129), ""),"")</f>
        <v>, zoneIds={63,930}, veteran=false</v>
      </c>
      <c r="AT129" s="27" t="str">
        <f>IF(A129&lt;&gt;"",IF(J129="Trial",", isTrial=true",IF(J129="Arena",", isArena=true", IF(J129="Monster",", isMonster=true",IF(J129="Crafted",", isCrafted=true",IF(J129="Cyrodiil",", isCyrodiil=true",IF(J129="Dungeon",", isDungeon=true",IF(J129="PVP: Battleground",", isBattleground=true",IF(J129="PVP: Cyrodiil",", isCyrodiil=true",IF(J129="PVP: Imperial City",", isImperialCity=true",IF(J129="Special",", isSpecial=true",IF(J129="Daily random dungeon &amp; PVP: Imperial City",", isDailyRandomDungeonAndImperialCityReward=true",IF(J129="Overland",", isOverland=true","")))))))))))) &amp; IF(M129="true", CONCATENATE(", multiTrialSet=true"), ""),"") &amp; "},"</f>
        <v>, isDungeon=true},</v>
      </c>
      <c r="AU129" s="27" t="str">
        <f>IF(C129&lt;&gt;"",CONCATENATE(" --",C129," / ",B129,"   [",IF(S129&lt;&gt;"",S129,""),IF(Y129&lt;&gt;"",", "&amp;Y129,""),IF(AC129&lt;&gt;"",", "&amp;AC129,""),IF(AG129&lt;&gt;"",", "&amp;AG129,""),IF(AK129&lt;&gt;"",", "&amp;AK129,""),IF(AO129&lt;&gt;"",", "&amp;AO129,""),"]"))</f>
        <v xml:space="preserve"> --Armor of Truth / Rüstung der Wahrheit   [Darkshade Caverns I, Darkshade Caverns II]</v>
      </c>
      <c r="AV129" s="27" t="str">
        <f>IF(A129&lt;&gt;"",IF(VALUE(Q129)&gt;0,CONCATENATE("[",A129,"] = true,        --",C129, " / ", B129), ""),"")</f>
        <v/>
      </c>
    </row>
    <row r="130" spans="1:48" x14ac:dyDescent="0.25">
      <c r="A130" s="13">
        <v>102</v>
      </c>
      <c r="B130" t="s">
        <v>1625</v>
      </c>
      <c r="C130" t="s">
        <v>1627</v>
      </c>
      <c r="D130" t="s">
        <v>1626</v>
      </c>
      <c r="G130" s="3">
        <f>A130</f>
        <v>102</v>
      </c>
      <c r="J130" t="s">
        <v>2548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22</v>
      </c>
      <c r="S130" t="s">
        <v>68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" t="str">
        <f>IF(AK130&lt;&gt;"",VLOOKUP(AK130,'ESO zone constants'!$E$3:$L$5000,8,FALSE),"")</f>
        <v/>
      </c>
      <c r="AN130" s="3" t="str">
        <f>IF(AO130&lt;&gt;"",VLOOKUP(AO130,'ESO zone constants'!$E$3:$L$5000,8,FALSE),"")</f>
        <v/>
      </c>
      <c r="AR130" s="27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[102] = {wayshrines={-1,-1,-1,}, dlcId=0</v>
      </c>
      <c r="AS130" s="27" t="str">
        <f>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</f>
        <v>, zoneIds={22}, veteran=false</v>
      </c>
      <c r="AT130" s="27" t="str">
        <f>IF(A130&lt;&gt;"",IF(J130="Trial",", isTrial=true",IF(J130="Arena",", isArena=true", IF(J130="Monster",", isMonster=true",IF(J130="Crafted",", isCrafted=true",IF(J130="Cyrodiil",", isCyrodiil=true",IF(J130="Dungeon",", isDungeon=true",IF(J130="PVP: Battleground",", isBattleground=true",IF(J130="PVP: Cyrodiil",", isCyrodiil=true",IF(J130="PVP: Imperial City",", isImperialCity=true",IF(J130="Special",", isSpecial=true",IF(J130="Daily random dungeon &amp; PVP: Imperial City",", isDailyRandomDungeonAndImperialCityReward=true",IF(J130="Overland",", isOverland=true","")))))))))))) &amp; IF(M130="true", CONCATENATE(", multiTrialSet=true"), ""),"") &amp; "},"</f>
        <v>, isDungeon=true},</v>
      </c>
      <c r="AU130" s="27" t="str">
        <f>IF(C130&lt;&gt;"",CONCATENATE(" --",C130," / ",B130,"   [",IF(S130&lt;&gt;"",S130,""),IF(Y130&lt;&gt;"",", "&amp;Y130,""),IF(AC130&lt;&gt;"",", "&amp;AC130,""),IF(AG130&lt;&gt;"",", "&amp;AG130,""),IF(AK130&lt;&gt;"",", "&amp;AK130,""),IF(AO130&lt;&gt;"",", "&amp;AO130,""),"]"))</f>
        <v xml:space="preserve"> --Duneripper's Scales / Schuppen des Dünenbrechers   [Volenfell]</v>
      </c>
      <c r="AV130" s="27" t="str">
        <f>IF(A130&lt;&gt;"",IF(VALUE(Q130)&gt;0,CONCATENATE("[",A130,"] = true,        --",C130, " / ", B130), ""),"")</f>
        <v/>
      </c>
    </row>
    <row r="131" spans="1:48" x14ac:dyDescent="0.25">
      <c r="A131" s="13">
        <v>103</v>
      </c>
      <c r="B131" t="s">
        <v>1628</v>
      </c>
      <c r="C131" t="s">
        <v>1630</v>
      </c>
      <c r="D131" t="s">
        <v>1629</v>
      </c>
      <c r="G131" s="3">
        <f>A131</f>
        <v>103</v>
      </c>
      <c r="J131" t="s">
        <v>2548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449</v>
      </c>
      <c r="S131" t="s">
        <v>48</v>
      </c>
      <c r="T131" s="24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[103] = {wayshrines={-1,-1,-1,}, dlcId=0</v>
      </c>
      <c r="AS131" s="27" t="str">
        <f>IF(A131&lt;&gt;"",IF(R131&lt;&gt;"",CONCATENATE(", zoneIds={",R131),"")&amp;IF(X131&lt;&gt;"",CONCATENATE(",",X131),"")&amp;IF(AB131&lt;&gt;"",CONCATENATE(",",AB131),"")&amp;IF(AF131&lt;&gt;"",CONCATENATE(",",AF131),"")&amp;IF(AJ131&lt;&gt;"",CONCATENATE(",",AJ131),"")&amp;IF(AN131&lt;&gt;"",CONCATENATE(",",AN131),"")&amp;IF(R131&lt;&gt;"",CONCATENATE("}",""),"")&amp;IF(OR(L131="true",L131="false",L131&lt;&gt;""), CONCATENATE(", veteran=", L131), ""),"")</f>
        <v>, zoneIds={449}, veteran=false</v>
      </c>
      <c r="AT131" s="27" t="str">
        <f>IF(A131&lt;&gt;"",IF(J131="Trial",", isTrial=true",IF(J131="Arena",", isArena=true", IF(J131="Monster",", isMonster=true",IF(J131="Crafted",", isCrafted=true",IF(J131="Cyrodiil",", isCyrodiil=true",IF(J131="Dungeon",", isDungeon=true",IF(J131="PVP: Battleground",", isBattleground=true",IF(J131="PVP: Cyrodiil",", isCyrodiil=true",IF(J131="PVP: Imperial City",", isImperialCity=true",IF(J131="Special",", isSpecial=true",IF(J131="Daily random dungeon &amp; PVP: Imperial City",", isDailyRandomDungeonAndImperialCityReward=true",IF(J131="Overland",", isOverland=true","")))))))))))) &amp; IF(M131="true", CONCATENATE(", multiTrialSet=true"), ""),"") &amp; "},"</f>
        <v>, isDungeon=true},</v>
      </c>
      <c r="AU131" s="27" t="str">
        <f>IF(C131&lt;&gt;"",CONCATENATE(" --",C131," / ",B131,"   [",IF(S131&lt;&gt;"",S131,""),IF(Y131&lt;&gt;"",", "&amp;Y131,""),IF(AC131&lt;&gt;"",", "&amp;AC131,""),IF(AG131&lt;&gt;"",", "&amp;AG131,""),IF(AK131&lt;&gt;"",", "&amp;AK131,""),IF(AO131&lt;&gt;"",", "&amp;AO131,""),"]"))</f>
        <v xml:space="preserve"> --Magicka Furnace / Magickaschmiede   [Direfrost Keep]</v>
      </c>
      <c r="AV131" s="27" t="str">
        <f>IF(A131&lt;&gt;"",IF(VALUE(Q131)&gt;0,CONCATENATE("[",A131,"] = true,        --",C131, " / ", B131), ""),"")</f>
        <v/>
      </c>
    </row>
    <row r="132" spans="1:48" x14ac:dyDescent="0.25">
      <c r="A132" s="13">
        <v>110</v>
      </c>
      <c r="B132" t="s">
        <v>1649</v>
      </c>
      <c r="C132" t="s">
        <v>1651</v>
      </c>
      <c r="D132" t="s">
        <v>1650</v>
      </c>
      <c r="G132" s="3">
        <f>A132</f>
        <v>110</v>
      </c>
      <c r="J132" t="s">
        <v>2548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380</v>
      </c>
      <c r="S132" t="s">
        <v>142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935</v>
      </c>
      <c r="Y132" t="s">
        <v>143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" t="str">
        <f>IF(AK132&lt;&gt;"",VLOOKUP(AK132,'ESO zone constants'!$E$3:$L$5000,8,FALSE),"")</f>
        <v/>
      </c>
      <c r="AN132" s="3" t="str">
        <f>IF(AO132&lt;&gt;"",VLOOKUP(AO132,'ESO zone constants'!$E$3:$L$5000,8,FALSE),"")</f>
        <v/>
      </c>
      <c r="AR132" s="27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[110] = {wayshrines={-1,-1,-1,}, dlcId=0</v>
      </c>
      <c r="AS132" s="27" t="str">
        <f>IF(A132&lt;&gt;"",IF(R132&lt;&gt;"",CONCATENATE(", zoneIds={",R132),"")&amp;IF(X132&lt;&gt;"",CONCATENATE(",",X132),"")&amp;IF(AB132&lt;&gt;"",CONCATENATE(",",AB132),"")&amp;IF(AF132&lt;&gt;"",CONCATENATE(",",AF132),"")&amp;IF(AJ132&lt;&gt;"",CONCATENATE(",",AJ132),"")&amp;IF(AN132&lt;&gt;"",CONCATENATE(",",AN132),"")&amp;IF(R132&lt;&gt;"",CONCATENATE("}",""),"")&amp;IF(OR(L132="true",L132="false",L132&lt;&gt;""), CONCATENATE(", veteran=", L132), ""),"")</f>
        <v>, zoneIds={380,935}, veteran=false</v>
      </c>
      <c r="AT132" s="27" t="str">
        <f>IF(A132&lt;&gt;"",IF(J132="Trial",", isTrial=true",IF(J132="Arena",", isArena=true", IF(J132="Monster",", isMonster=true",IF(J132="Crafted",", isCrafted=true",IF(J132="Cyrodiil",", isCyrodiil=true",IF(J132="Dungeon",", isDungeon=true",IF(J132="PVP: Battleground",", isBattleground=true",IF(J132="PVP: Cyrodiil",", isCyrodiil=true",IF(J132="PVP: Imperial City",", isImperialCity=true",IF(J132="Special",", isSpecial=true",IF(J132="Daily random dungeon &amp; PVP: Imperial City",", isDailyRandomDungeonAndImperialCityReward=true",IF(J132="Overland",", isOverland=true","")))))))))))) &amp; IF(M132="true", CONCATENATE(", multiTrialSet=true"), ""),"") &amp; "},"</f>
        <v>, isDungeon=true},</v>
      </c>
      <c r="AU132" s="27" t="str">
        <f>IF(C132&lt;&gt;"",CONCATENATE(" --",C132," / ",B132,"   [",IF(S132&lt;&gt;"",S132,""),IF(Y132&lt;&gt;"",", "&amp;Y132,""),IF(AC132&lt;&gt;"",", "&amp;AC132,""),IF(AG132&lt;&gt;"",", "&amp;AG132,""),IF(AK132&lt;&gt;"",", "&amp;AK132,""),IF(AO132&lt;&gt;"",", "&amp;AO132,""),"]"))</f>
        <v xml:space="preserve"> --Sanctuary / Heiligtum   [The Banished Cells I, The Banished Cells II]</v>
      </c>
      <c r="AV132" s="27" t="str">
        <f>IF(A132&lt;&gt;"",IF(VALUE(Q132)&gt;0,CONCATENATE("[",A132,"] = true,        --",C132, " / ", B132), ""),"")</f>
        <v/>
      </c>
    </row>
    <row r="133" spans="1:48" x14ac:dyDescent="0.25">
      <c r="A133" s="13">
        <v>116</v>
      </c>
      <c r="B133" t="s">
        <v>1664</v>
      </c>
      <c r="C133" t="s">
        <v>1666</v>
      </c>
      <c r="D133" t="s">
        <v>1665</v>
      </c>
      <c r="G133" s="3">
        <f>A133</f>
        <v>116</v>
      </c>
      <c r="J133" t="s">
        <v>2548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380</v>
      </c>
      <c r="S133" t="s">
        <v>142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144</v>
      </c>
      <c r="Y133" t="s">
        <v>66</v>
      </c>
      <c r="AB133" s="3">
        <f>IF(AC133&lt;&gt;"",VLOOKUP(AC133,'ESO zone constants'!$E$3:$L$5000,8,FALSE),"")</f>
        <v>283</v>
      </c>
      <c r="AC133" t="s">
        <v>51</v>
      </c>
      <c r="AF133" s="3">
        <f>IF(AG133&lt;&gt;"",VLOOKUP(AG133,'ESO zone constants'!$E$3:$L$5000,8,FALSE),"")</f>
        <v>146</v>
      </c>
      <c r="AG133" t="s">
        <v>62</v>
      </c>
      <c r="AJ133" s="3">
        <f>IF(AK133&lt;&gt;"",VLOOKUP(AK133,'ESO zone constants'!$E$3:$L$5000,8,FALSE),"")</f>
        <v>126</v>
      </c>
      <c r="AK133" t="s">
        <v>43</v>
      </c>
      <c r="AN133" s="3">
        <f>IF(AO133&lt;&gt;"",VLOOKUP(AO133,'ESO zone constants'!$E$3:$L$5000,8,FALSE),"")</f>
        <v>63</v>
      </c>
      <c r="AO133" t="s">
        <v>61</v>
      </c>
      <c r="AR133" s="27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[116] = {wayshrines={-1,-1,-1,}, dlcId=0</v>
      </c>
      <c r="AS133" s="27" t="str">
        <f>IF(A133&lt;&gt;"",IF(R133&lt;&gt;"",CONCATENATE(", zoneIds={",R133),"")&amp;IF(X133&lt;&gt;"",CONCATENATE(",",X133),"")&amp;IF(AB133&lt;&gt;"",CONCATENATE(",",AB133),"")&amp;IF(AF133&lt;&gt;"",CONCATENATE(",",AF133),"")&amp;IF(AJ133&lt;&gt;"",CONCATENATE(",",AJ133),"")&amp;IF(AN133&lt;&gt;"",CONCATENATE(",",AN133),"")&amp;IF(R133&lt;&gt;"",CONCATENATE("}",""),"")&amp;IF(OR(L133="true",L133="false",L133&lt;&gt;""), CONCATENATE(", veteran=", L133), ""),"")</f>
        <v>, zoneIds={380,144,283,146,126,63}, veteran=false</v>
      </c>
      <c r="AT133" s="27" t="str">
        <f>IF(A133&lt;&gt;"",IF(J133="Trial",", isTrial=true",IF(J133="Arena",", isArena=true", IF(J133="Monster",", isMonster=true",IF(J133="Crafted",", isCrafted=true",IF(J133="Cyrodiil",", isCyrodiil=true",IF(J133="Dungeon",", isDungeon=true",IF(J133="PVP: Battleground",", isBattleground=true",IF(J133="PVP: Cyrodiil",", isCyrodiil=true",IF(J133="PVP: Imperial City",", isImperialCity=true",IF(J133="Special",", isSpecial=true",IF(J133="Daily random dungeon &amp; PVP: Imperial City",", isDailyRandomDungeonAndImperialCityReward=true",IF(J133="Overland",", isOverland=true","")))))))))))) &amp; IF(M133="true", CONCATENATE(", multiTrialSet=true"), ""),"") &amp; "},"</f>
        <v>, isDungeon=true},</v>
      </c>
      <c r="AU133" s="27" t="str">
        <f>IF(C133&lt;&gt;"",CONCATENATE(" --",C133," / ",B133,"   [",IF(S133&lt;&gt;"",S133,""),IF(Y133&lt;&gt;"",", "&amp;Y133,""),IF(AC133&lt;&gt;"",", "&amp;AC133,""),IF(AG133&lt;&gt;"",", "&amp;AG133,""),IF(AK133&lt;&gt;"",", "&amp;AK133,""),IF(AO133&lt;&gt;"",", "&amp;AO133,""),"]"))</f>
        <v xml:space="preserve"> --The Destruction Suite / Garnitur der Zerstörung   [The Banished Cells I, Spindleclutch I, Fungal Grotto I, Wayrest Sewers I, Elden Hollow I, Darkshade Caverns I]</v>
      </c>
      <c r="AV133" s="27" t="str">
        <f>IF(A133&lt;&gt;"",IF(VALUE(Q133)&gt;0,CONCATENATE("[",A133,"] = true,        --",C133, " / ", B133), ""),"")</f>
        <v/>
      </c>
    </row>
    <row r="134" spans="1:48" x14ac:dyDescent="0.25">
      <c r="A134" s="13">
        <v>117</v>
      </c>
      <c r="B134" t="s">
        <v>1667</v>
      </c>
      <c r="C134" t="s">
        <v>4295</v>
      </c>
      <c r="D134" t="s">
        <v>1668</v>
      </c>
      <c r="G134" s="3">
        <f>A134</f>
        <v>117</v>
      </c>
      <c r="J134" t="s">
        <v>2548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380</v>
      </c>
      <c r="S134" t="s">
        <v>142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144</v>
      </c>
      <c r="Y134" t="s">
        <v>66</v>
      </c>
      <c r="AB134" s="3">
        <f>IF(AC134&lt;&gt;"",VLOOKUP(AC134,'ESO zone constants'!$E$3:$L$5000,8,FALSE),"")</f>
        <v>283</v>
      </c>
      <c r="AC134" t="s">
        <v>51</v>
      </c>
      <c r="AF134" s="3">
        <f>IF(AG134&lt;&gt;"",VLOOKUP(AG134,'ESO zone constants'!$E$3:$L$5000,8,FALSE),"")</f>
        <v>146</v>
      </c>
      <c r="AG134" t="s">
        <v>62</v>
      </c>
      <c r="AJ134" s="3">
        <f>IF(AK134&lt;&gt;"",VLOOKUP(AK134,'ESO zone constants'!$E$3:$L$5000,8,FALSE),"")</f>
        <v>126</v>
      </c>
      <c r="AK134" t="s">
        <v>43</v>
      </c>
      <c r="AN134" s="3">
        <f>IF(AO134&lt;&gt;"",VLOOKUP(AO134,'ESO zone constants'!$E$3:$L$5000,8,FALSE),"")</f>
        <v>63</v>
      </c>
      <c r="AO134" t="s">
        <v>61</v>
      </c>
      <c r="AR134" s="27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[117] = {wayshrines={-1,-1,-1,}, dlcId=0</v>
      </c>
      <c r="AS134" s="27" t="str">
        <f>IF(A134&lt;&gt;"",IF(R134&lt;&gt;"",CONCATENATE(", zoneIds={",R134),"")&amp;IF(X134&lt;&gt;"",CONCATENATE(",",X134),"")&amp;IF(AB134&lt;&gt;"",CONCATENATE(",",AB134),"")&amp;IF(AF134&lt;&gt;"",CONCATENATE(",",AF134),"")&amp;IF(AJ134&lt;&gt;"",CONCATENATE(",",AJ134),"")&amp;IF(AN134&lt;&gt;"",CONCATENATE(",",AN134),"")&amp;IF(R134&lt;&gt;"",CONCATENATE("}",""),"")&amp;IF(OR(L134="true",L134="false",L134&lt;&gt;""), CONCATENATE(", veteran=", L134), ""),"")</f>
        <v>, zoneIds={380,144,283,146,126,63}, veteran=false</v>
      </c>
      <c r="AT134" s="27" t="str">
        <f>IF(A134&lt;&gt;"",IF(J134="Trial",", isTrial=true",IF(J134="Arena",", isArena=true", IF(J134="Monster",", isMonster=true",IF(J134="Crafted",", isCrafted=true",IF(J134="Cyrodiil",", isCyrodiil=true",IF(J134="Dungeon",", isDungeon=true",IF(J134="PVP: Battleground",", isBattleground=true",IF(J134="PVP: Cyrodiil",", isCyrodiil=true",IF(J134="PVP: Imperial City",", isImperialCity=true",IF(J134="Special",", isSpecial=true",IF(J134="Daily random dungeon &amp; PVP: Imperial City",", isDailyRandomDungeonAndImperialCityReward=true",IF(J134="Overland",", isOverland=true","")))))))))))) &amp; IF(M134="true", CONCATENATE(", multiTrialSet=true"), ""),"") &amp; "},"</f>
        <v>, isDungeon=true},</v>
      </c>
      <c r="AU134" s="27" t="str">
        <f>IF(C134&lt;&gt;"",CONCATENATE(" --",C134," / ",B134,"   [",IF(S134&lt;&gt;"",S134,""),IF(Y134&lt;&gt;"",", "&amp;Y134,""),IF(AC134&lt;&gt;"",", "&amp;AC134,""),IF(AG134&lt;&gt;"",", "&amp;AG134,""),IF(AK134&lt;&gt;"",", "&amp;AK134,""),IF(AO134&lt;&gt;"",", "&amp;AO134,""),"]"))</f>
        <v xml:space="preserve"> --Relics of the Physician, Ansur / Relikte des Mediziners Ansur   [The Banished Cells I, Spindleclutch I, Fungal Grotto I, Wayrest Sewers I, Elden Hollow I, Darkshade Caverns I]</v>
      </c>
      <c r="AV134" s="27" t="str">
        <f>IF(A134&lt;&gt;"",IF(VALUE(Q134)&gt;0,CONCATENATE("[",A134,"] = true,        --",C134, " / ", B134), ""),"")</f>
        <v/>
      </c>
    </row>
    <row r="135" spans="1:48" x14ac:dyDescent="0.25">
      <c r="A135" s="13">
        <v>118</v>
      </c>
      <c r="B135" t="s">
        <v>1669</v>
      </c>
      <c r="C135" t="s">
        <v>1671</v>
      </c>
      <c r="D135" t="s">
        <v>1670</v>
      </c>
      <c r="G135" s="3">
        <f>A135</f>
        <v>118</v>
      </c>
      <c r="J135" t="s">
        <v>2548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380</v>
      </c>
      <c r="S135" t="s">
        <v>142</v>
      </c>
      <c r="T135" s="24">
        <v>0</v>
      </c>
      <c r="U135" s="3" t="s">
        <v>93</v>
      </c>
      <c r="X135" s="3">
        <f>IF(Y135&lt;&gt;"",VLOOKUP(Y135,'ESO zone constants'!$E$3:$L$5000,8,FALSE),"")</f>
        <v>144</v>
      </c>
      <c r="Y135" t="s">
        <v>66</v>
      </c>
      <c r="AB135" s="3">
        <f>IF(AC135&lt;&gt;"",VLOOKUP(AC135,'ESO zone constants'!$E$3:$L$5000,8,FALSE),"")</f>
        <v>283</v>
      </c>
      <c r="AC135" t="s">
        <v>51</v>
      </c>
      <c r="AF135" s="3">
        <f>IF(AG135&lt;&gt;"",VLOOKUP(AG135,'ESO zone constants'!$E$3:$L$5000,8,FALSE),"")</f>
        <v>146</v>
      </c>
      <c r="AG135" t="s">
        <v>62</v>
      </c>
      <c r="AJ135" s="3">
        <f>IF(AK135&lt;&gt;"",VLOOKUP(AK135,'ESO zone constants'!$E$3:$L$5000,8,FALSE),"")</f>
        <v>126</v>
      </c>
      <c r="AK135" t="s">
        <v>43</v>
      </c>
      <c r="AN135" s="3">
        <f>IF(AO135&lt;&gt;"",VLOOKUP(AO135,'ESO zone constants'!$E$3:$L$5000,8,FALSE),"")</f>
        <v>63</v>
      </c>
      <c r="AO135" t="s">
        <v>61</v>
      </c>
      <c r="AR135" s="27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[118] = {wayshrines={-1,-1,-1,}, dlcId=0</v>
      </c>
      <c r="AS135" s="27" t="str">
        <f>IF(A135&lt;&gt;"",IF(R135&lt;&gt;"",CONCATENATE(", zoneIds={",R135),"")&amp;IF(X135&lt;&gt;"",CONCATENATE(",",X135),"")&amp;IF(AB135&lt;&gt;"",CONCATENATE(",",AB135),"")&amp;IF(AF135&lt;&gt;"",CONCATENATE(",",AF135),"")&amp;IF(AJ135&lt;&gt;"",CONCATENATE(",",AJ135),"")&amp;IF(AN135&lt;&gt;"",CONCATENATE(",",AN135),"")&amp;IF(R135&lt;&gt;"",CONCATENATE("}",""),"")&amp;IF(OR(L135="true",L135="false",L135&lt;&gt;""), CONCATENATE(", veteran=", L135), ""),"")</f>
        <v>, zoneIds={380,144,283,146,126,63}, veteran=false</v>
      </c>
      <c r="AT135" s="27" t="str">
        <f>IF(A135&lt;&gt;"",IF(J135="Trial",", isTrial=true",IF(J135="Arena",", isArena=true", IF(J135="Monster",", isMonster=true",IF(J135="Crafted",", isCrafted=true",IF(J135="Cyrodiil",", isCyrodiil=true",IF(J135="Dungeon",", isDungeon=true",IF(J135="PVP: Battleground",", isBattleground=true",IF(J135="PVP: Cyrodiil",", isCyrodiil=true",IF(J135="PVP: Imperial City",", isImperialCity=true",IF(J135="Special",", isSpecial=true",IF(J135="Daily random dungeon &amp; PVP: Imperial City",", isDailyRandomDungeonAndImperialCityReward=true",IF(J135="Overland",", isOverland=true","")))))))))))) &amp; IF(M135="true", CONCATENATE(", multiTrialSet=true"), ""),"") &amp; "},"</f>
        <v>, isDungeon=true},</v>
      </c>
      <c r="AU135" s="27" t="str">
        <f>IF(C135&lt;&gt;"",CONCATENATE(" --",C135," / ",B135,"   [",IF(S135&lt;&gt;"",S135,""),IF(Y135&lt;&gt;"",", "&amp;Y135,""),IF(AC135&lt;&gt;"",", "&amp;AC135,""),IF(AG135&lt;&gt;"",", "&amp;AG135,""),IF(AK135&lt;&gt;"",", "&amp;AK135,""),IF(AO135&lt;&gt;"",", "&amp;AO135,""),"]"))</f>
        <v xml:space="preserve"> --Treasures of the Earthforge / Schätze der Erdenschmiede   [The Banished Cells I, Spindleclutch I, Fungal Grotto I, Wayrest Sewers I, Elden Hollow I, Darkshade Caverns I]</v>
      </c>
      <c r="AV135" s="27" t="str">
        <f>IF(A135&lt;&gt;"",IF(VALUE(Q135)&gt;0,CONCATENATE("[",A135,"] = true,        --",C135, " / ", B135), ""),"")</f>
        <v/>
      </c>
    </row>
    <row r="136" spans="1:48" x14ac:dyDescent="0.25">
      <c r="A136" s="13">
        <v>119</v>
      </c>
      <c r="B136" t="s">
        <v>1672</v>
      </c>
      <c r="C136" t="s">
        <v>1674</v>
      </c>
      <c r="D136" t="s">
        <v>1673</v>
      </c>
      <c r="G136" s="3">
        <f>A136</f>
        <v>119</v>
      </c>
      <c r="J136" t="s">
        <v>2548</v>
      </c>
      <c r="L136" t="s">
        <v>101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380</v>
      </c>
      <c r="S136" t="s">
        <v>142</v>
      </c>
      <c r="T136" s="24">
        <v>0</v>
      </c>
      <c r="U136" s="3" t="s">
        <v>93</v>
      </c>
      <c r="X136" s="3">
        <f>IF(Y136&lt;&gt;"",VLOOKUP(Y136,'ESO zone constants'!$E$3:$L$5000,8,FALSE),"")</f>
        <v>144</v>
      </c>
      <c r="Y136" t="s">
        <v>66</v>
      </c>
      <c r="AB136" s="3">
        <f>IF(AC136&lt;&gt;"",VLOOKUP(AC136,'ESO zone constants'!$E$3:$L$5000,8,FALSE),"")</f>
        <v>283</v>
      </c>
      <c r="AC136" t="s">
        <v>51</v>
      </c>
      <c r="AF136" s="3">
        <f>IF(AG136&lt;&gt;"",VLOOKUP(AG136,'ESO zone constants'!$E$3:$L$5000,8,FALSE),"")</f>
        <v>146</v>
      </c>
      <c r="AG136" t="s">
        <v>62</v>
      </c>
      <c r="AJ136" s="3">
        <f>IF(AK136&lt;&gt;"",VLOOKUP(AK136,'ESO zone constants'!$E$3:$L$5000,8,FALSE),"")</f>
        <v>126</v>
      </c>
      <c r="AK136" t="s">
        <v>43</v>
      </c>
      <c r="AN136" s="3">
        <f>IF(AO136&lt;&gt;"",VLOOKUP(AO136,'ESO zone constants'!$E$3:$L$5000,8,FALSE),"")</f>
        <v>63</v>
      </c>
      <c r="AO136" t="s">
        <v>61</v>
      </c>
      <c r="AR136" s="27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[119] = {wayshrines={-1,-1,-1,}, dlcId=0</v>
      </c>
      <c r="AS136" s="27" t="str">
        <f>IF(A136&lt;&gt;"",IF(R136&lt;&gt;"",CONCATENATE(", zoneIds={",R136),"")&amp;IF(X136&lt;&gt;"",CONCATENATE(",",X136),"")&amp;IF(AB136&lt;&gt;"",CONCATENATE(",",AB136),"")&amp;IF(AF136&lt;&gt;"",CONCATENATE(",",AF136),"")&amp;IF(AJ136&lt;&gt;"",CONCATENATE(",",AJ136),"")&amp;IF(AN136&lt;&gt;"",CONCATENATE(",",AN136),"")&amp;IF(R136&lt;&gt;"",CONCATENATE("}",""),"")&amp;IF(OR(L136="true",L136="false",L136&lt;&gt;""), CONCATENATE(", veteran=", L136), ""),"")</f>
        <v>, zoneIds={380,144,283,146,126,63}, veteran=false</v>
      </c>
      <c r="AT136" s="27" t="str">
        <f>IF(A136&lt;&gt;"",IF(J136="Trial",", isTrial=true",IF(J136="Arena",", isArena=true", IF(J136="Monster",", isMonster=true",IF(J136="Crafted",", isCrafted=true",IF(J136="Cyrodiil",", isCyrodiil=true",IF(J136="Dungeon",", isDungeon=true",IF(J136="PVP: Battleground",", isBattleground=true",IF(J136="PVP: Cyrodiil",", isCyrodiil=true",IF(J136="PVP: Imperial City",", isImperialCity=true",IF(J136="Special",", isSpecial=true",IF(J136="Daily random dungeon &amp; PVP: Imperial City",", isDailyRandomDungeonAndImperialCityReward=true",IF(J136="Overland",", isOverland=true","")))))))))))) &amp; IF(M136="true", CONCATENATE(", multiTrialSet=true"), ""),"") &amp; "},"</f>
        <v>, isDungeon=true},</v>
      </c>
      <c r="AU136" s="27" t="str">
        <f>IF(C136&lt;&gt;"",CONCATENATE(" --",C136," / ",B136,"   [",IF(S136&lt;&gt;"",S136,""),IF(Y136&lt;&gt;"",", "&amp;Y136,""),IF(AC136&lt;&gt;"",", "&amp;AC136,""),IF(AG136&lt;&gt;"",", "&amp;AG136,""),IF(AK136&lt;&gt;"",", "&amp;AK136,""),IF(AO136&lt;&gt;"",", "&amp;AO136,""),"]"))</f>
        <v xml:space="preserve"> --Relics of the Rebellion / Relikte der Rebellion   [The Banished Cells I, Spindleclutch I, Fungal Grotto I, Wayrest Sewers I, Elden Hollow I, Darkshade Caverns I]</v>
      </c>
      <c r="AV136" s="27" t="str">
        <f>IF(A136&lt;&gt;"",IF(VALUE(Q136)&gt;0,CONCATENATE("[",A136,"] = true,        --",C136, " / ", B136), ""),"")</f>
        <v/>
      </c>
    </row>
    <row r="137" spans="1:48" x14ac:dyDescent="0.25">
      <c r="A137" s="13">
        <v>120</v>
      </c>
      <c r="B137" t="s">
        <v>1675</v>
      </c>
      <c r="C137" t="s">
        <v>1677</v>
      </c>
      <c r="D137" t="s">
        <v>1676</v>
      </c>
      <c r="G137" s="3">
        <f>A137</f>
        <v>120</v>
      </c>
      <c r="J137" t="s">
        <v>2548</v>
      </c>
      <c r="L137" t="s">
        <v>101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380</v>
      </c>
      <c r="S137" t="s">
        <v>142</v>
      </c>
      <c r="T137" s="24">
        <v>0</v>
      </c>
      <c r="U137" s="3" t="s">
        <v>93</v>
      </c>
      <c r="X137" s="3">
        <f>IF(Y137&lt;&gt;"",VLOOKUP(Y137,'ESO zone constants'!$E$3:$L$5000,8,FALSE),"")</f>
        <v>144</v>
      </c>
      <c r="Y137" t="s">
        <v>66</v>
      </c>
      <c r="AB137" s="3">
        <f>IF(AC137&lt;&gt;"",VLOOKUP(AC137,'ESO zone constants'!$E$3:$L$5000,8,FALSE),"")</f>
        <v>283</v>
      </c>
      <c r="AC137" t="s">
        <v>51</v>
      </c>
      <c r="AF137" s="3">
        <f>IF(AG137&lt;&gt;"",VLOOKUP(AG137,'ESO zone constants'!$E$3:$L$5000,8,FALSE),"")</f>
        <v>146</v>
      </c>
      <c r="AG137" t="s">
        <v>62</v>
      </c>
      <c r="AJ137" s="3">
        <f>IF(AK137&lt;&gt;"",VLOOKUP(AK137,'ESO zone constants'!$E$3:$L$5000,8,FALSE),"")</f>
        <v>126</v>
      </c>
      <c r="AK137" t="s">
        <v>43</v>
      </c>
      <c r="AN137" s="3">
        <f>IF(AO137&lt;&gt;"",VLOOKUP(AO137,'ESO zone constants'!$E$3:$L$5000,8,FALSE),"")</f>
        <v>63</v>
      </c>
      <c r="AO137" t="s">
        <v>61</v>
      </c>
      <c r="AR137" s="27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[120] = {wayshrines={-1,-1,-1,}, dlcId=0</v>
      </c>
      <c r="AS137" s="27" t="str">
        <f>IF(A137&lt;&gt;"",IF(R137&lt;&gt;"",CONCATENATE(", zoneIds={",R137),"")&amp;IF(X137&lt;&gt;"",CONCATENATE(",",X137),"")&amp;IF(AB137&lt;&gt;"",CONCATENATE(",",AB137),"")&amp;IF(AF137&lt;&gt;"",CONCATENATE(",",AF137),"")&amp;IF(AJ137&lt;&gt;"",CONCATENATE(",",AJ137),"")&amp;IF(AN137&lt;&gt;"",CONCATENATE(",",AN137),"")&amp;IF(R137&lt;&gt;"",CONCATENATE("}",""),"")&amp;IF(OR(L137="true",L137="false",L137&lt;&gt;""), CONCATENATE(", veteran=", L137), ""),"")</f>
        <v>, zoneIds={380,144,283,146,126,63}, veteran=false</v>
      </c>
      <c r="AT137" s="27" t="str">
        <f>IF(A137&lt;&gt;"",IF(J137="Trial",", isTrial=true",IF(J137="Arena",", isArena=true", IF(J137="Monster",", isMonster=true",IF(J137="Crafted",", isCrafted=true",IF(J137="Cyrodiil",", isCyrodiil=true",IF(J137="Dungeon",", isDungeon=true",IF(J137="PVP: Battleground",", isBattleground=true",IF(J137="PVP: Cyrodiil",", isCyrodiil=true",IF(J137="PVP: Imperial City",", isImperialCity=true",IF(J137="Special",", isSpecial=true",IF(J137="Daily random dungeon &amp; PVP: Imperial City",", isDailyRandomDungeonAndImperialCityReward=true",IF(J137="Overland",", isOverland=true","")))))))))))) &amp; IF(M137="true", CONCATENATE(", multiTrialSet=true"), ""),"") &amp; "},"</f>
        <v>, isDungeon=true},</v>
      </c>
      <c r="AU137" s="27" t="str">
        <f>IF(C137&lt;&gt;"",CONCATENATE(" --",C137," / ",B137,"   [",IF(S137&lt;&gt;"",S137,""),IF(Y137&lt;&gt;"",", "&amp;Y137,""),IF(AC137&lt;&gt;"",", "&amp;AC137,""),IF(AG137&lt;&gt;"",", "&amp;AG137,""),IF(AK137&lt;&gt;"",", "&amp;AK137,""),IF(AO137&lt;&gt;"",", "&amp;AO137,""),"]"))</f>
        <v xml:space="preserve"> --Arms of Infernace / Waffen Infernals   [The Banished Cells I, Spindleclutch I, Fungal Grotto I, Wayrest Sewers I, Elden Hollow I, Darkshade Caverns I]</v>
      </c>
      <c r="AV137" s="27" t="str">
        <f>IF(A137&lt;&gt;"",IF(VALUE(Q137)&gt;0,CONCATENATE("[",A137,"] = true,        --",C137, " / ", B137), ""),"")</f>
        <v/>
      </c>
    </row>
    <row r="138" spans="1:48" x14ac:dyDescent="0.25">
      <c r="A138" s="13">
        <v>121</v>
      </c>
      <c r="B138" t="s">
        <v>1678</v>
      </c>
      <c r="C138" t="s">
        <v>1680</v>
      </c>
      <c r="D138" t="s">
        <v>1679</v>
      </c>
      <c r="G138" s="3">
        <f>A138</f>
        <v>121</v>
      </c>
      <c r="J138" t="s">
        <v>2548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380</v>
      </c>
      <c r="S138" t="s">
        <v>142</v>
      </c>
      <c r="T138" s="24">
        <v>0</v>
      </c>
      <c r="U138" s="3" t="s">
        <v>93</v>
      </c>
      <c r="X138" s="3">
        <f>IF(Y138&lt;&gt;"",VLOOKUP(Y138,'ESO zone constants'!$E$3:$L$5000,8,FALSE),"")</f>
        <v>144</v>
      </c>
      <c r="Y138" t="s">
        <v>66</v>
      </c>
      <c r="AB138" s="3">
        <f>IF(AC138&lt;&gt;"",VLOOKUP(AC138,'ESO zone constants'!$E$3:$L$5000,8,FALSE),"")</f>
        <v>283</v>
      </c>
      <c r="AC138" t="s">
        <v>51</v>
      </c>
      <c r="AF138" s="3">
        <f>IF(AG138&lt;&gt;"",VLOOKUP(AG138,'ESO zone constants'!$E$3:$L$5000,8,FALSE),"")</f>
        <v>146</v>
      </c>
      <c r="AG138" t="s">
        <v>62</v>
      </c>
      <c r="AJ138" s="3">
        <f>IF(AK138&lt;&gt;"",VLOOKUP(AK138,'ESO zone constants'!$E$3:$L$5000,8,FALSE),"")</f>
        <v>126</v>
      </c>
      <c r="AK138" t="s">
        <v>43</v>
      </c>
      <c r="AN138" s="3">
        <f>IF(AO138&lt;&gt;"",VLOOKUP(AO138,'ESO zone constants'!$E$3:$L$5000,8,FALSE),"")</f>
        <v>63</v>
      </c>
      <c r="AO138" t="s">
        <v>61</v>
      </c>
      <c r="AR138" s="27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[121] = {wayshrines={-1,-1,-1,}, dlcId=0</v>
      </c>
      <c r="AS138" s="27" t="str">
        <f>IF(A138&lt;&gt;"",IF(R138&lt;&gt;"",CONCATENATE(", zoneIds={",R138),"")&amp;IF(X138&lt;&gt;"",CONCATENATE(",",X138),"")&amp;IF(AB138&lt;&gt;"",CONCATENATE(",",AB138),"")&amp;IF(AF138&lt;&gt;"",CONCATENATE(",",AF138),"")&amp;IF(AJ138&lt;&gt;"",CONCATENATE(",",AJ138),"")&amp;IF(AN138&lt;&gt;"",CONCATENATE(",",AN138),"")&amp;IF(R138&lt;&gt;"",CONCATENATE("}",""),"")&amp;IF(OR(L138="true",L138="false",L138&lt;&gt;""), CONCATENATE(", veteran=", L138), ""),"")</f>
        <v>, zoneIds={380,144,283,146,126,63}, veteran=false</v>
      </c>
      <c r="AT138" s="27" t="str">
        <f>IF(A138&lt;&gt;"",IF(J138="Trial",", isTrial=true",IF(J138="Arena",", isArena=true", IF(J138="Monster",", isMonster=true",IF(J138="Crafted",", isCrafted=true",IF(J138="Cyrodiil",", isCyrodiil=true",IF(J138="Dungeon",", isDungeon=true",IF(J138="PVP: Battleground",", isBattleground=true",IF(J138="PVP: Cyrodiil",", isCyrodiil=true",IF(J138="PVP: Imperial City",", isImperialCity=true",IF(J138="Special",", isSpecial=true",IF(J138="Daily random dungeon &amp; PVP: Imperial City",", isDailyRandomDungeonAndImperialCityReward=true",IF(J138="Overland",", isOverland=true","")))))))))))) &amp; IF(M138="true", CONCATENATE(", multiTrialSet=true"), ""),"") &amp; "},"</f>
        <v>, isDungeon=true},</v>
      </c>
      <c r="AU138" s="27" t="str">
        <f>IF(C138&lt;&gt;"",CONCATENATE(" --",C138," / ",B138,"   [",IF(S138&lt;&gt;"",S138,""),IF(Y138&lt;&gt;"",", "&amp;Y138,""),IF(AC138&lt;&gt;"",", "&amp;AC138,""),IF(AG138&lt;&gt;"",", "&amp;AG138,""),IF(AK138&lt;&gt;"",", "&amp;AK138,""),IF(AO138&lt;&gt;"",", "&amp;AO138,""),"]"))</f>
        <v xml:space="preserve"> --Arms of the Ancestors / Waffen der Ahnen   [The Banished Cells I, Spindleclutch I, Fungal Grotto I, Wayrest Sewers I, Elden Hollow I, Darkshade Caverns I]</v>
      </c>
      <c r="AV138" s="27" t="str">
        <f>IF(A138&lt;&gt;"",IF(VALUE(Q138)&gt;0,CONCATENATE("[",A138,"] = true,        --",C138, " / ", B138), ""),"")</f>
        <v/>
      </c>
    </row>
    <row r="139" spans="1:48" x14ac:dyDescent="0.25">
      <c r="A139" s="13">
        <v>122</v>
      </c>
      <c r="B139" t="s">
        <v>1681</v>
      </c>
      <c r="C139" t="s">
        <v>1683</v>
      </c>
      <c r="D139" t="s">
        <v>1682</v>
      </c>
      <c r="G139" s="3">
        <f>A139</f>
        <v>122</v>
      </c>
      <c r="J139" t="s">
        <v>2548</v>
      </c>
      <c r="L139" t="s">
        <v>101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130</v>
      </c>
      <c r="S139" t="s">
        <v>49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V139" s="30"/>
      <c r="X139" s="3">
        <f>IF(Y139&lt;&gt;"",VLOOKUP(Y139,'ESO zone constants'!$E$3:$L$5000,8,FALSE),"")</f>
        <v>932</v>
      </c>
      <c r="Y139" t="s">
        <v>55</v>
      </c>
      <c r="Z139" s="30"/>
      <c r="AB139" s="3" t="str">
        <f>IF(AC139&lt;&gt;"",VLOOKUP(AC139,'ESO zone constants'!$E$3:$L$5000,8,FALSE),"")</f>
        <v/>
      </c>
      <c r="AD139" s="30"/>
      <c r="AF139" s="3" t="str">
        <f>IF(AG139&lt;&gt;"",VLOOKUP(AG139,'ESO zone constants'!$E$3:$L$5000,8,FALSE),"")</f>
        <v/>
      </c>
      <c r="AJ139" s="3" t="str">
        <f>IF(AK139&lt;&gt;"",VLOOKUP(AK139,'ESO zone constants'!$E$3:$L$5000,8,FALSE),"")</f>
        <v/>
      </c>
      <c r="AN139" s="3" t="str">
        <f>IF(AO139&lt;&gt;"",VLOOKUP(AO139,'ESO zone constants'!$E$3:$L$5000,8,FALSE),"")</f>
        <v/>
      </c>
      <c r="AR139" s="27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[122] = {wayshrines={-1,-1,-1,}, dlcId=0</v>
      </c>
      <c r="AS139" s="27" t="str">
        <f>IF(A139&lt;&gt;"",IF(R139&lt;&gt;"",CONCATENATE(", zoneIds={",R139),"")&amp;IF(X139&lt;&gt;"",CONCATENATE(",",X139),"")&amp;IF(AB139&lt;&gt;"",CONCATENATE(",",AB139),"")&amp;IF(AF139&lt;&gt;"",CONCATENATE(",",AF139),"")&amp;IF(AJ139&lt;&gt;"",CONCATENATE(",",AJ139),"")&amp;IF(AN139&lt;&gt;"",CONCATENATE(",",AN139),"")&amp;IF(R139&lt;&gt;"",CONCATENATE("}",""),"")&amp;IF(OR(L139="true",L139="false",L139&lt;&gt;""), CONCATENATE(", veteran=", L139), ""),"")</f>
        <v>, zoneIds={130,932}, veteran=false</v>
      </c>
      <c r="AT139" s="27" t="str">
        <f>IF(A139&lt;&gt;"",IF(J139="Trial",", isTrial=true",IF(J139="Arena",", isArena=true", IF(J139="Monster",", isMonster=true",IF(J139="Crafted",", isCrafted=true",IF(J139="Cyrodiil",", isCyrodiil=true",IF(J139="Dungeon",", isDungeon=true",IF(J139="PVP: Battleground",", isBattleground=true",IF(J139="PVP: Cyrodiil",", isCyrodiil=true",IF(J139="PVP: Imperial City",", isImperialCity=true",IF(J139="Special",", isSpecial=true",IF(J139="Daily random dungeon &amp; PVP: Imperial City",", isDailyRandomDungeonAndImperialCityReward=true",IF(J139="Overland",", isOverland=true","")))))))))))) &amp; IF(M139="true", CONCATENATE(", multiTrialSet=true"), ""),"") &amp; "},"</f>
        <v>, isDungeon=true},</v>
      </c>
      <c r="AU139" s="27" t="str">
        <f>IF(C139&lt;&gt;"",CONCATENATE(" --",C139," / ",B139,"   [",IF(S139&lt;&gt;"",S139,""),IF(Y139&lt;&gt;"",", "&amp;Y139,""),IF(AC139&lt;&gt;"",", "&amp;AC139,""),IF(AG139&lt;&gt;"",", "&amp;AG139,""),IF(AK139&lt;&gt;"",", "&amp;AK139,""),IF(AO139&lt;&gt;"",", "&amp;AO139,""),"]"))</f>
        <v xml:space="preserve"> --Ebon Armory / Ebenerzarsenal   [Crypt of Hearts I, Crypt of Hearts II]</v>
      </c>
      <c r="AV139" s="27" t="str">
        <f>IF(A139&lt;&gt;"",IF(VALUE(Q139)&gt;0,CONCATENATE("[",A139,"] = true,        --",C139, " / ", B139), ""),"")</f>
        <v/>
      </c>
    </row>
    <row r="140" spans="1:48" x14ac:dyDescent="0.25">
      <c r="A140" s="13">
        <v>123</v>
      </c>
      <c r="B140" t="s">
        <v>1684</v>
      </c>
      <c r="C140" t="s">
        <v>1686</v>
      </c>
      <c r="D140" t="s">
        <v>1685</v>
      </c>
      <c r="G140" s="3">
        <f>A140</f>
        <v>123</v>
      </c>
      <c r="J140" t="s">
        <v>2548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31</v>
      </c>
      <c r="S140" t="s">
        <v>59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" t="str">
        <f>IF(AK140&lt;&gt;"",VLOOKUP(AK140,'ESO zone constants'!$E$3:$L$5000,8,FALSE),"")</f>
        <v/>
      </c>
      <c r="AN140" s="3" t="str">
        <f>IF(AO140&lt;&gt;"",VLOOKUP(AO140,'ESO zone constants'!$E$3:$L$5000,8,FALSE),"")</f>
        <v/>
      </c>
      <c r="AR140" s="27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[123] = {wayshrines={-1,-1,-1,}, dlcId=0</v>
      </c>
      <c r="AS140" s="27" t="str">
        <f>IF(A140&lt;&gt;"",IF(R140&lt;&gt;"",CONCATENATE(", zoneIds={",R140),"")&amp;IF(X140&lt;&gt;"",CONCATENATE(",",X140),"")&amp;IF(AB140&lt;&gt;"",CONCATENATE(",",AB140),"")&amp;IF(AF140&lt;&gt;"",CONCATENATE(",",AF140),"")&amp;IF(AJ140&lt;&gt;"",CONCATENATE(",",AJ140),"")&amp;IF(AN140&lt;&gt;"",CONCATENATE(",",AN140),"")&amp;IF(R140&lt;&gt;"",CONCATENATE("}",""),"")&amp;IF(OR(L140="true",L140="false",L140&lt;&gt;""), CONCATENATE(", veteran=", L140), ""),"")</f>
        <v>, zoneIds={31}, veteran=false</v>
      </c>
      <c r="AT140" s="27" t="str">
        <f>IF(A140&lt;&gt;"",IF(J140="Trial",", isTrial=true",IF(J140="Arena",", isArena=true", IF(J140="Monster",", isMonster=true",IF(J140="Crafted",", isCrafted=true",IF(J140="Cyrodiil",", isCyrodiil=true",IF(J140="Dungeon",", isDungeon=true",IF(J140="PVP: Battleground",", isBattleground=true",IF(J140="PVP: Cyrodiil",", isCyrodiil=true",IF(J140="PVP: Imperial City",", isImperialCity=true",IF(J140="Special",", isSpecial=true",IF(J140="Daily random dungeon &amp; PVP: Imperial City",", isDailyRandomDungeonAndImperialCityReward=true",IF(J140="Overland",", isOverland=true","")))))))))))) &amp; IF(M140="true", CONCATENATE(", multiTrialSet=true"), ""),"") &amp; "},"</f>
        <v>, isDungeon=true},</v>
      </c>
      <c r="AU140" s="27" t="str">
        <f>IF(C140&lt;&gt;"",CONCATENATE(" --",C140," / ",B140,"   [",IF(S140&lt;&gt;"",S140,""),IF(Y140&lt;&gt;"",", "&amp;Y140,""),IF(AC140&lt;&gt;"",", "&amp;AC140,""),IF(AG140&lt;&gt;"",", "&amp;AG140,""),IF(AK140&lt;&gt;"",", "&amp;AK140,""),IF(AO140&lt;&gt;"",", "&amp;AO140,""),"]"))</f>
        <v xml:space="preserve"> --Hircine's Veneer / Hircines Schein   [Selene's Web]</v>
      </c>
      <c r="AV140" s="27" t="str">
        <f>IF(A140&lt;&gt;"",IF(VALUE(Q140)&gt;0,CONCATENATE("[",A140,"] = true,        --",C140, " / ", B140), ""),"")</f>
        <v/>
      </c>
    </row>
    <row r="141" spans="1:48" x14ac:dyDescent="0.25">
      <c r="A141" s="13">
        <v>124</v>
      </c>
      <c r="B141" t="s">
        <v>1687</v>
      </c>
      <c r="C141" t="s">
        <v>1689</v>
      </c>
      <c r="D141" t="s">
        <v>1688</v>
      </c>
      <c r="G141" s="3">
        <f>A141</f>
        <v>124</v>
      </c>
      <c r="J141" t="s">
        <v>2548</v>
      </c>
      <c r="L141" t="s">
        <v>101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11</v>
      </c>
      <c r="S141" t="s">
        <v>47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" t="str">
        <f>IF(AK141&lt;&gt;"",VLOOKUP(AK141,'ESO zone constants'!$E$3:$L$5000,8,FALSE),"")</f>
        <v/>
      </c>
      <c r="AN141" s="3" t="str">
        <f>IF(AO141&lt;&gt;"",VLOOKUP(AO141,'ESO zone constants'!$E$3:$L$5000,8,FALSE),"")</f>
        <v/>
      </c>
      <c r="AR141" s="27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[124] = {wayshrines={-1,-1,-1,}, dlcId=0</v>
      </c>
      <c r="AS141" s="27" t="str">
        <f>IF(A141&lt;&gt;"",IF(R141&lt;&gt;"",CONCATENATE(", zoneIds={",R141),"")&amp;IF(X141&lt;&gt;"",CONCATENATE(",",X141),"")&amp;IF(AB141&lt;&gt;"",CONCATENATE(",",AB141),"")&amp;IF(AF141&lt;&gt;"",CONCATENATE(",",AF141),"")&amp;IF(AJ141&lt;&gt;"",CONCATENATE(",",AJ141),"")&amp;IF(AN141&lt;&gt;"",CONCATENATE(",",AN141),"")&amp;IF(R141&lt;&gt;"",CONCATENATE("}",""),"")&amp;IF(OR(L141="true",L141="false",L141&lt;&gt;""), CONCATENATE(", veteran=", L141), ""),"")</f>
        <v>, zoneIds={11}, veteran=false</v>
      </c>
      <c r="AT141" s="27" t="str">
        <f>IF(A141&lt;&gt;"",IF(J141="Trial",", isTrial=true",IF(J141="Arena",", isArena=true", IF(J141="Monster",", isMonster=true",IF(J141="Crafted",", isCrafted=true",IF(J141="Cyrodiil",", isCyrodiil=true",IF(J141="Dungeon",", isDungeon=true",IF(J141="PVP: Battleground",", isBattleground=true",IF(J141="PVP: Cyrodiil",", isCyrodiil=true",IF(J141="PVP: Imperial City",", isImperialCity=true",IF(J141="Special",", isSpecial=true",IF(J141="Daily random dungeon &amp; PVP: Imperial City",", isDailyRandomDungeonAndImperialCityReward=true",IF(J141="Overland",", isOverland=true","")))))))))))) &amp; IF(M141="true", CONCATENATE(", multiTrialSet=true"), ""),"") &amp; "},"</f>
        <v>, isDungeon=true},</v>
      </c>
      <c r="AU141" s="27" t="str">
        <f>IF(C141&lt;&gt;"",CONCATENATE(" --",C141," / ",B141,"   [",IF(S141&lt;&gt;"",S141,""),IF(Y141&lt;&gt;"",", "&amp;Y141,""),IF(AC141&lt;&gt;"",", "&amp;AC141,""),IF(AG141&lt;&gt;"",", "&amp;AG141,""),IF(AK141&lt;&gt;"",", "&amp;AK141,""),IF(AO141&lt;&gt;"",", "&amp;AO141,""),"]"))</f>
        <v xml:space="preserve"> --The Worm's Raiment / Garderobe des Wurms   [Vaults of Madness]</v>
      </c>
      <c r="AV141" s="27" t="str">
        <f>IF(A141&lt;&gt;"",IF(VALUE(Q141)&gt;0,CONCATENATE("[",A141,"] = true,        --",C141, " / ", B141), ""),"")</f>
        <v/>
      </c>
    </row>
    <row r="142" spans="1:48" x14ac:dyDescent="0.25">
      <c r="A142" s="13">
        <v>134</v>
      </c>
      <c r="B142" t="s">
        <v>1717</v>
      </c>
      <c r="C142" t="s">
        <v>1719</v>
      </c>
      <c r="D142" t="s">
        <v>1718</v>
      </c>
      <c r="G142" s="3">
        <f>A142</f>
        <v>134</v>
      </c>
      <c r="J142" t="s">
        <v>2548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V142" s="30"/>
      <c r="X142" s="3">
        <f>IF(Y142&lt;&gt;"",VLOOKUP(Y142,'ESO zone constants'!$E$3:$L$5000,8,FALSE),"")</f>
        <v>932</v>
      </c>
      <c r="Y142" t="s">
        <v>55</v>
      </c>
      <c r="Z142" s="30"/>
      <c r="AB142" s="3" t="str">
        <f>IF(AC142&lt;&gt;"",VLOOKUP(AC142,'ESO zone constants'!$E$3:$L$5000,8,FALSE),"")</f>
        <v/>
      </c>
      <c r="AD142" s="30"/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3" t="str">
        <f>IF(AO142&lt;&gt;"",VLOOKUP(AO142,'ESO zone constants'!$E$3:$L$5000,8,FALSE),"")</f>
        <v/>
      </c>
      <c r="AR142" s="27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[134] = {wayshrines={-1,-1,-1,}, dlcId=0</v>
      </c>
      <c r="AS142" s="27" t="str">
        <f>IF(A142&lt;&gt;"",IF(R142&lt;&gt;"",CONCATENATE(", zoneIds={",R142),"")&amp;IF(X142&lt;&gt;"",CONCATENATE(",",X142),"")&amp;IF(AB142&lt;&gt;"",CONCATENATE(",",AB142),"")&amp;IF(AF142&lt;&gt;"",CONCATENATE(",",AF142),"")&amp;IF(AJ142&lt;&gt;"",CONCATENATE(",",AJ142),"")&amp;IF(AN142&lt;&gt;"",CONCATENATE(",",AN142),"")&amp;IF(R142&lt;&gt;"",CONCATENATE("}",""),"")&amp;IF(OR(L142="true",L142="false",L142&lt;&gt;""), CONCATENATE(", veteran=", L142), ""),"")</f>
        <v>, zoneIds={130,932}, veteran=false</v>
      </c>
      <c r="AT142" s="27" t="str">
        <f>IF(A142&lt;&gt;"",IF(J142="Trial",", isTrial=true",IF(J142="Arena",", isArena=true", IF(J142="Monster",", isMonster=true",IF(J142="Crafted",", isCrafted=true",IF(J142="Cyrodiil",", isCyrodiil=true",IF(J142="Dungeon",", isDungeon=true",IF(J142="PVP: Battleground",", isBattleground=true",IF(J142="PVP: Cyrodiil",", isCyrodiil=true",IF(J142="PVP: Imperial City",", isImperialCity=true",IF(J142="Special",", isSpecial=true",IF(J142="Daily random dungeon &amp; PVP: Imperial City",", isDailyRandomDungeonAndImperialCityReward=true",IF(J142="Overland",", isOverland=true","")))))))))))) &amp; IF(M142="true", CONCATENATE(", multiTrialSet=true"), ""),"") &amp; "},"</f>
        <v>, isDungeon=true},</v>
      </c>
      <c r="AU142" s="27" t="str">
        <f>IF(C142&lt;&gt;"",CONCATENATE(" --",C142," / ",B142,"   [",IF(S142&lt;&gt;"",S142,""),IF(Y142&lt;&gt;"",", "&amp;Y142,""),IF(AC142&lt;&gt;"",", "&amp;AC142,""),IF(AG142&lt;&gt;"",", "&amp;AG142,""),IF(AK142&lt;&gt;"",", "&amp;AK142,""),IF(AO142&lt;&gt;"",", "&amp;AO142,""),"]"))</f>
        <v xml:space="preserve"> --Shroud of the Lich / Tuch des Lich   [Crypt of Hearts I, Crypt of Hearts II]</v>
      </c>
      <c r="AV142" s="27" t="str">
        <f>IF(A142&lt;&gt;"",IF(VALUE(Q142)&gt;0,CONCATENATE("[",A142,"] = true,        --",C142, " / ", B142), ""),"")</f>
        <v/>
      </c>
    </row>
    <row r="143" spans="1:48" x14ac:dyDescent="0.25">
      <c r="A143" s="13">
        <v>155</v>
      </c>
      <c r="B143" t="s">
        <v>1762</v>
      </c>
      <c r="C143" t="s">
        <v>1764</v>
      </c>
      <c r="D143" t="s">
        <v>1763</v>
      </c>
      <c r="G143" s="3">
        <f>A143</f>
        <v>155</v>
      </c>
      <c r="J143" t="s">
        <v>2548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126</v>
      </c>
      <c r="S143" t="s">
        <v>43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931</v>
      </c>
      <c r="Y143" t="s">
        <v>56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3" t="str">
        <f>IF(AO143&lt;&gt;"",VLOOKUP(AO143,'ESO zone constants'!$E$3:$L$5000,8,FALSE),"")</f>
        <v/>
      </c>
      <c r="AR143" s="27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[155] = {wayshrines={-1,-1,-1,}, dlcId=0</v>
      </c>
      <c r="AS143" s="27" t="str">
        <f>IF(A143&lt;&gt;"",IF(R143&lt;&gt;"",CONCATENATE(", zoneIds={",R143),"")&amp;IF(X143&lt;&gt;"",CONCATENATE(",",X143),"")&amp;IF(AB143&lt;&gt;"",CONCATENATE(",",AB143),"")&amp;IF(AF143&lt;&gt;"",CONCATENATE(",",AF143),"")&amp;IF(AJ143&lt;&gt;"",CONCATENATE(",",AJ143),"")&amp;IF(AN143&lt;&gt;"",CONCATENATE(",",AN143),"")&amp;IF(R143&lt;&gt;"",CONCATENATE("}",""),"")&amp;IF(OR(L143="true",L143="false",L143&lt;&gt;""), CONCATENATE(", veteran=", L143), ""),"")</f>
        <v>, zoneIds={126,931}, veteran=false</v>
      </c>
      <c r="AT143" s="27" t="str">
        <f>IF(A143&lt;&gt;"",IF(J143="Trial",", isTrial=true",IF(J143="Arena",", isArena=true", IF(J143="Monster",", isMonster=true",IF(J143="Crafted",", isCrafted=true",IF(J143="Cyrodiil",", isCyrodiil=true",IF(J143="Dungeon",", isDungeon=true",IF(J143="PVP: Battleground",", isBattleground=true",IF(J143="PVP: Cyrodiil",", isCyrodiil=true",IF(J143="PVP: Imperial City",", isImperialCity=true",IF(J143="Special",", isSpecial=true",IF(J143="Daily random dungeon &amp; PVP: Imperial City",", isDailyRandomDungeonAndImperialCityReward=true",IF(J143="Overland",", isOverland=true","")))))))))))) &amp; IF(M143="true", CONCATENATE(", multiTrialSet=true"), ""),"") &amp; "},"</f>
        <v>, isDungeon=true},</v>
      </c>
      <c r="AU143" s="27" t="str">
        <f>IF(C143&lt;&gt;"",CONCATENATE(" --",C143," / ",B143,"   [",IF(S143&lt;&gt;"",S143,""),IF(Y143&lt;&gt;"",", "&amp;Y143,""),IF(AC143&lt;&gt;"",", "&amp;AC143,""),IF(AG143&lt;&gt;"",", "&amp;AG143,""),IF(AK143&lt;&gt;"",", "&amp;AK143,""),IF(AO143&lt;&gt;"",", "&amp;AO143,""),"]"))</f>
        <v xml:space="preserve"> --Undaunted Bastion / Unerschrockenen-Bastion   [Elden Hollow I, Elden Hollow II]</v>
      </c>
      <c r="AV143" s="27" t="str">
        <f>IF(A143&lt;&gt;"",IF(VALUE(Q143)&gt;0,CONCATENATE("[",A143,"] = true,        --",C143, " / ", B143), ""),"")</f>
        <v/>
      </c>
    </row>
    <row r="144" spans="1:48" x14ac:dyDescent="0.25">
      <c r="A144" s="13">
        <v>156</v>
      </c>
      <c r="B144" t="s">
        <v>1765</v>
      </c>
      <c r="C144" t="s">
        <v>1767</v>
      </c>
      <c r="D144" t="s">
        <v>1766</v>
      </c>
      <c r="G144" s="3">
        <f>A144</f>
        <v>156</v>
      </c>
      <c r="J144" t="s">
        <v>2548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148</v>
      </c>
      <c r="S144" t="s">
        <v>60</v>
      </c>
      <c r="T144" s="24">
        <f>VLOOKUP(R144,'ESO zone constants'!$L$2:$N$9999,3,FALSE)</f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" t="str">
        <f>IF(AK144&lt;&gt;"",VLOOKUP(AK144,'ESO zone constants'!$E$3:$L$5000,8,FALSE),"")</f>
        <v/>
      </c>
      <c r="AN144" s="3" t="str">
        <f>IF(AO144&lt;&gt;"",VLOOKUP(AO144,'ESO zone constants'!$E$3:$L$5000,8,FALSE),"")</f>
        <v/>
      </c>
      <c r="AR144" s="27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[156] = {wayshrines={-1,-1,-1,}, dlcId=0</v>
      </c>
      <c r="AS144" s="27" t="str">
        <f>IF(A144&lt;&gt;"",IF(R144&lt;&gt;"",CONCATENATE(", zoneIds={",R144),"")&amp;IF(X144&lt;&gt;"",CONCATENATE(",",X144),"")&amp;IF(AB144&lt;&gt;"",CONCATENATE(",",AB144),"")&amp;IF(AF144&lt;&gt;"",CONCATENATE(",",AF144),"")&amp;IF(AJ144&lt;&gt;"",CONCATENATE(",",AJ144),"")&amp;IF(AN144&lt;&gt;"",CONCATENATE(",",AN144),"")&amp;IF(R144&lt;&gt;"",CONCATENATE("}",""),"")&amp;IF(OR(L144="true",L144="false",L144&lt;&gt;""), CONCATENATE(", veteran=", L144), ""),"")</f>
        <v>, zoneIds={148}, veteran=false</v>
      </c>
      <c r="AT144" s="27" t="str">
        <f>IF(A144&lt;&gt;"",IF(J144="Trial",", isTrial=true",IF(J144="Arena",", isArena=true", IF(J144="Monster",", isMonster=true",IF(J144="Crafted",", isCrafted=true",IF(J144="Cyrodiil",", isCyrodiil=true",IF(J144="Dungeon",", isDungeon=true",IF(J144="PVP: Battleground",", isBattleground=true",IF(J144="PVP: Cyrodiil",", isCyrodiil=true",IF(J144="PVP: Imperial City",", isImperialCity=true",IF(J144="Special",", isSpecial=true",IF(J144="Daily random dungeon &amp; PVP: Imperial City",", isDailyRandomDungeonAndImperialCityReward=true",IF(J144="Overland",", isOverland=true","")))))))))))) &amp; IF(M144="true", CONCATENATE(", multiTrialSet=true"), ""),"") &amp; "},"</f>
        <v>, isDungeon=true},</v>
      </c>
      <c r="AU144" s="27" t="str">
        <f>IF(C144&lt;&gt;"",CONCATENATE(" --",C144," / ",B144,"   [",IF(S144&lt;&gt;"",S144,""),IF(Y144&lt;&gt;"",", "&amp;Y144,""),IF(AC144&lt;&gt;"",", "&amp;AC144,""),IF(AG144&lt;&gt;"",", "&amp;AG144,""),IF(AK144&lt;&gt;"",", "&amp;AK144,""),IF(AO144&lt;&gt;"",", "&amp;AO144,""),"]"))</f>
        <v xml:space="preserve"> --Undaunted Infiltrator / Unerschrockener Infiltrator   [Arx Corinium]</v>
      </c>
      <c r="AV144" s="27" t="str">
        <f>IF(A144&lt;&gt;"",IF(VALUE(Q144)&gt;0,CONCATENATE("[",A144,"] = true,        --",C144, " / ", B144), ""),"")</f>
        <v/>
      </c>
    </row>
    <row r="145" spans="1:48" x14ac:dyDescent="0.25">
      <c r="A145" s="13">
        <v>157</v>
      </c>
      <c r="B145" t="s">
        <v>1768</v>
      </c>
      <c r="C145" t="s">
        <v>1770</v>
      </c>
      <c r="D145" t="s">
        <v>1769</v>
      </c>
      <c r="G145" s="3">
        <f>A145</f>
        <v>157</v>
      </c>
      <c r="J145" t="s">
        <v>2548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38</v>
      </c>
      <c r="S145" t="s">
        <v>57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7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[157] = {wayshrines={-1,-1,-1,}, dlcId=0</v>
      </c>
      <c r="AS145" s="27" t="str">
        <f>IF(A145&lt;&gt;"",IF(R145&lt;&gt;"",CONCATENATE(", zoneIds={",R145),"")&amp;IF(X145&lt;&gt;"",CONCATENATE(",",X145),"")&amp;IF(AB145&lt;&gt;"",CONCATENATE(",",AB145),"")&amp;IF(AF145&lt;&gt;"",CONCATENATE(",",AF145),"")&amp;IF(AJ145&lt;&gt;"",CONCATENATE(",",AJ145),"")&amp;IF(AN145&lt;&gt;"",CONCATENATE(",",AN145),"")&amp;IF(R145&lt;&gt;"",CONCATENATE("}",""),"")&amp;IF(OR(L145="true",L145="false",L145&lt;&gt;""), CONCATENATE(", veteran=", L145), ""),"")</f>
        <v>, zoneIds={38}, veteran=false</v>
      </c>
      <c r="AT145" s="27" t="str">
        <f>IF(A145&lt;&gt;"",IF(J145="Trial",", isTrial=true",IF(J145="Arena",", isArena=true", IF(J145="Monster",", isMonster=true",IF(J145="Crafted",", isCrafted=true",IF(J145="Cyrodiil",", isCyrodiil=true",IF(J145="Dungeon",", isDungeon=true",IF(J145="PVP: Battleground",", isBattleground=true",IF(J145="PVP: Cyrodiil",", isCyrodiil=true",IF(J145="PVP: Imperial City",", isImperialCity=true",IF(J145="Special",", isSpecial=true",IF(J145="Daily random dungeon &amp; PVP: Imperial City",", isDailyRandomDungeonAndImperialCityReward=true",IF(J145="Overland",", isOverland=true","")))))))))))) &amp; IF(M145="true", CONCATENATE(", multiTrialSet=true"), ""),"") &amp; "},"</f>
        <v>, isDungeon=true},</v>
      </c>
      <c r="AU145" s="27" t="str">
        <f>IF(C145&lt;&gt;"",CONCATENATE(" --",C145," / ",B145,"   [",IF(S145&lt;&gt;"",S145,""),IF(Y145&lt;&gt;"",", "&amp;Y145,""),IF(AC145&lt;&gt;"",", "&amp;AC145,""),IF(AG145&lt;&gt;"",", "&amp;AG145,""),IF(AK145&lt;&gt;"",", "&amp;AK145,""),IF(AO145&lt;&gt;"",", "&amp;AO145,""),"]"))</f>
        <v xml:space="preserve"> --Undaunted Unweaver / Unerschrockener Entflechter   [Blackheart Haven]</v>
      </c>
      <c r="AV145" s="27" t="str">
        <f>IF(A145&lt;&gt;"",IF(VALUE(Q145)&gt;0,CONCATENATE("[",A145,"] = true,        --",C145, " / ", B145), ""),"")</f>
        <v/>
      </c>
    </row>
    <row r="146" spans="1:48" x14ac:dyDescent="0.25">
      <c r="A146" s="13">
        <v>158</v>
      </c>
      <c r="B146" t="s">
        <v>1771</v>
      </c>
      <c r="C146" t="s">
        <v>1773</v>
      </c>
      <c r="D146" t="s">
        <v>1772</v>
      </c>
      <c r="G146" s="3">
        <f>A146</f>
        <v>158</v>
      </c>
      <c r="J146" t="s">
        <v>2548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176</v>
      </c>
      <c r="S146" t="s">
        <v>50</v>
      </c>
      <c r="T146" s="24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681</v>
      </c>
      <c r="Y146" t="s">
        <v>71</v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7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[158] = {wayshrines={-1,-1,-1,}, dlcId=0</v>
      </c>
      <c r="AS146" s="27" t="str">
        <f>IF(A146&lt;&gt;"",IF(R146&lt;&gt;"",CONCATENATE(", zoneIds={",R146),"")&amp;IF(X146&lt;&gt;"",CONCATENATE(",",X146),"")&amp;IF(AB146&lt;&gt;"",CONCATENATE(",",AB146),"")&amp;IF(AF146&lt;&gt;"",CONCATENATE(",",AF146),"")&amp;IF(AJ146&lt;&gt;"",CONCATENATE(",",AJ146),"")&amp;IF(AN146&lt;&gt;"",CONCATENATE(",",AN146),"")&amp;IF(R146&lt;&gt;"",CONCATENATE("}",""),"")&amp;IF(OR(L146="true",L146="false",L146&lt;&gt;""), CONCATENATE(", veteran=", L146), ""),"")</f>
        <v>, zoneIds={176,681}, veteran=false</v>
      </c>
      <c r="AT146" s="27" t="str">
        <f>IF(A146&lt;&gt;"",IF(J146="Trial",", isTrial=true",IF(J146="Arena",", isArena=true", IF(J146="Monster",", isMonster=true",IF(J146="Crafted",", isCrafted=true",IF(J146="Cyrodiil",", isCyrodiil=true",IF(J146="Dungeon",", isDungeon=true",IF(J146="PVP: Battleground",", isBattleground=true",IF(J146="PVP: Cyrodiil",", isCyrodiil=true",IF(J146="PVP: Imperial City",", isImperialCity=true",IF(J146="Special",", isSpecial=true",IF(J146="Daily random dungeon &amp; PVP: Imperial City",", isDailyRandomDungeonAndImperialCityReward=true",IF(J146="Overland",", isOverland=true","")))))))))))) &amp; IF(M146="true", CONCATENATE(", multiTrialSet=true"), ""),"") &amp; "},"</f>
        <v>, isDungeon=true},</v>
      </c>
      <c r="AU146" s="27" t="str">
        <f>IF(C146&lt;&gt;"",CONCATENATE(" --",C146," / ",B146,"   [",IF(S146&lt;&gt;"",S146,""),IF(Y146&lt;&gt;"",", "&amp;Y146,""),IF(AC146&lt;&gt;"",", "&amp;AC146,""),IF(AG146&lt;&gt;"",", "&amp;AG146,""),IF(AK146&lt;&gt;"",", "&amp;AK146,""),IF(AO146&lt;&gt;"",", "&amp;AO146,""),"]"))</f>
        <v xml:space="preserve"> --Embershield / Glutschild   [City of Ash I, City of Ash II]</v>
      </c>
      <c r="AV146" s="27" t="str">
        <f>IF(A146&lt;&gt;"",IF(VALUE(Q146)&gt;0,CONCATENATE("[",A146,"] = true,        --",C146, " / ", B146), ""),"")</f>
        <v/>
      </c>
    </row>
    <row r="147" spans="1:48" x14ac:dyDescent="0.25">
      <c r="A147" s="13">
        <v>159</v>
      </c>
      <c r="B147" t="s">
        <v>1774</v>
      </c>
      <c r="C147" t="s">
        <v>1776</v>
      </c>
      <c r="D147" t="s">
        <v>1775</v>
      </c>
      <c r="G147" s="3">
        <f>A147</f>
        <v>159</v>
      </c>
      <c r="J147" t="s">
        <v>2548</v>
      </c>
      <c r="L147" t="s">
        <v>101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176</v>
      </c>
      <c r="S147" t="s">
        <v>50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681</v>
      </c>
      <c r="Y147" t="s">
        <v>71</v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7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[159] = {wayshrines={-1,-1,-1,}, dlcId=0</v>
      </c>
      <c r="AS147" s="27" t="str">
        <f>IF(A147&lt;&gt;"",IF(R147&lt;&gt;"",CONCATENATE(", zoneIds={",R147),"")&amp;IF(X147&lt;&gt;"",CONCATENATE(",",X147),"")&amp;IF(AB147&lt;&gt;"",CONCATENATE(",",AB147),"")&amp;IF(AF147&lt;&gt;"",CONCATENATE(",",AF147),"")&amp;IF(AJ147&lt;&gt;"",CONCATENATE(",",AJ147),"")&amp;IF(AN147&lt;&gt;"",CONCATENATE(",",AN147),"")&amp;IF(R147&lt;&gt;"",CONCATENATE("}",""),"")&amp;IF(OR(L147="true",L147="false",L147&lt;&gt;""), CONCATENATE(", veteran=", L147), ""),"")</f>
        <v>, zoneIds={176,681}, veteran=false</v>
      </c>
      <c r="AT147" s="27" t="str">
        <f>IF(A147&lt;&gt;"",IF(J147="Trial",", isTrial=true",IF(J147="Arena",", isArena=true", IF(J147="Monster",", isMonster=true",IF(J147="Crafted",", isCrafted=true",IF(J147="Cyrodiil",", isCyrodiil=true",IF(J147="Dungeon",", isDungeon=true",IF(J147="PVP: Battleground",", isBattleground=true",IF(J147="PVP: Cyrodiil",", isCyrodiil=true",IF(J147="PVP: Imperial City",", isImperialCity=true",IF(J147="Special",", isSpecial=true",IF(J147="Daily random dungeon &amp; PVP: Imperial City",", isDailyRandomDungeonAndImperialCityReward=true",IF(J147="Overland",", isOverland=true","")))))))))))) &amp; IF(M147="true", CONCATENATE(", multiTrialSet=true"), ""),"") &amp; "},"</f>
        <v>, isDungeon=true},</v>
      </c>
      <c r="AU147" s="27" t="str">
        <f>IF(C147&lt;&gt;"",CONCATENATE(" --",C147," / ",B147,"   [",IF(S147&lt;&gt;"",S147,""),IF(Y147&lt;&gt;"",", "&amp;Y147,""),IF(AC147&lt;&gt;"",", "&amp;AC147,""),IF(AG147&lt;&gt;"",", "&amp;AG147,""),IF(AK147&lt;&gt;"",", "&amp;AK147,""),IF(AO147&lt;&gt;"",", "&amp;AO147,""),"]"))</f>
        <v xml:space="preserve"> --Sunderflame / Trennflamme   [City of Ash I, City of Ash II]</v>
      </c>
      <c r="AV147" s="27" t="str">
        <f>IF(A147&lt;&gt;"",IF(VALUE(Q147)&gt;0,CONCATENATE("[",A147,"] = true,        --",C147, " / ", B147), ""),"")</f>
        <v/>
      </c>
    </row>
    <row r="148" spans="1:48" x14ac:dyDescent="0.25">
      <c r="A148" s="13">
        <v>160</v>
      </c>
      <c r="B148" t="s">
        <v>1777</v>
      </c>
      <c r="C148" t="s">
        <v>1779</v>
      </c>
      <c r="D148" t="s">
        <v>1778</v>
      </c>
      <c r="G148" s="3">
        <f>A148</f>
        <v>160</v>
      </c>
      <c r="J148" t="s">
        <v>2548</v>
      </c>
      <c r="L148" t="s">
        <v>101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176</v>
      </c>
      <c r="S148" t="s">
        <v>50</v>
      </c>
      <c r="T148" s="24">
        <f>VLOOKUP(R148,'ESO zone constants'!$L$2:$N$9999,3,FALSE)</f>
        <v>0</v>
      </c>
      <c r="U148" s="3" t="str">
        <f>VLOOKUP(T148,'LibSets constants'!$A$2:$B$16,2,FALSE)</f>
        <v>Included in base game</v>
      </c>
      <c r="X148" s="3">
        <f>IF(Y148&lt;&gt;"",VLOOKUP(Y148,'ESO zone constants'!$E$3:$L$5000,8,FALSE),"")</f>
        <v>681</v>
      </c>
      <c r="Y148" t="s">
        <v>71</v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" t="str">
        <f>IF(AK148&lt;&gt;"",VLOOKUP(AK148,'ESO zone constants'!$E$3:$L$5000,8,FALSE),"")</f>
        <v/>
      </c>
      <c r="AN148" s="3" t="str">
        <f>IF(AO148&lt;&gt;"",VLOOKUP(AO148,'ESO zone constants'!$E$3:$L$5000,8,FALSE),"")</f>
        <v/>
      </c>
      <c r="AR148" s="27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[160] = {wayshrines={-1,-1,-1,}, dlcId=0</v>
      </c>
      <c r="AS148" s="27" t="str">
        <f>IF(A148&lt;&gt;"",IF(R148&lt;&gt;"",CONCATENATE(", zoneIds={",R148),"")&amp;IF(X148&lt;&gt;"",CONCATENATE(",",X148),"")&amp;IF(AB148&lt;&gt;"",CONCATENATE(",",AB148),"")&amp;IF(AF148&lt;&gt;"",CONCATENATE(",",AF148),"")&amp;IF(AJ148&lt;&gt;"",CONCATENATE(",",AJ148),"")&amp;IF(AN148&lt;&gt;"",CONCATENATE(",",AN148),"")&amp;IF(R148&lt;&gt;"",CONCATENATE("}",""),"")&amp;IF(OR(L148="true",L148="false",L148&lt;&gt;""), CONCATENATE(", veteran=", L148), ""),"")</f>
        <v>, zoneIds={176,681}, veteran=false</v>
      </c>
      <c r="AT148" s="27" t="str">
        <f>IF(A148&lt;&gt;"",IF(J148="Trial",", isTrial=true",IF(J148="Arena",", isArena=true", IF(J148="Monster",", isMonster=true",IF(J148="Crafted",", isCrafted=true",IF(J148="Cyrodiil",", isCyrodiil=true",IF(J148="Dungeon",", isDungeon=true",IF(J148="PVP: Battleground",", isBattleground=true",IF(J148="PVP: Cyrodiil",", isCyrodiil=true",IF(J148="PVP: Imperial City",", isImperialCity=true",IF(J148="Special",", isSpecial=true",IF(J148="Daily random dungeon &amp; PVP: Imperial City",", isDailyRandomDungeonAndImperialCityReward=true",IF(J148="Overland",", isOverland=true","")))))))))))) &amp; IF(M148="true", CONCATENATE(", multiTrialSet=true"), ""),"") &amp; "},"</f>
        <v>, isDungeon=true},</v>
      </c>
      <c r="AU148" s="27" t="str">
        <f>IF(C148&lt;&gt;"",CONCATENATE(" --",C148," / ",B148,"   [",IF(S148&lt;&gt;"",S148,""),IF(Y148&lt;&gt;"",", "&amp;Y148,""),IF(AC148&lt;&gt;"",", "&amp;AC148,""),IF(AG148&lt;&gt;"",", "&amp;AG148,""),IF(AK148&lt;&gt;"",", "&amp;AK148,""),IF(AO148&lt;&gt;"",", "&amp;AO148,""),"]"))</f>
        <v xml:space="preserve"> --Burning Spellweave / Branntzauberweber   [City of Ash I, City of Ash II]</v>
      </c>
      <c r="AV148" s="27" t="str">
        <f>IF(A148&lt;&gt;"",IF(VALUE(Q148)&gt;0,CONCATENATE("[",A148,"] = true,        --",C148, " / ", B148), ""),"")</f>
        <v/>
      </c>
    </row>
    <row r="149" spans="1:48" x14ac:dyDescent="0.25">
      <c r="A149" s="13">
        <v>184</v>
      </c>
      <c r="B149" t="s">
        <v>1825</v>
      </c>
      <c r="C149" t="s">
        <v>1827</v>
      </c>
      <c r="D149" t="s">
        <v>1826</v>
      </c>
      <c r="G149" s="3">
        <f>A149</f>
        <v>184</v>
      </c>
      <c r="J149" t="s">
        <v>2548</v>
      </c>
      <c r="L149" t="s">
        <v>101</v>
      </c>
      <c r="M149" t="s">
        <v>101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688</v>
      </c>
      <c r="S149" t="s">
        <v>54</v>
      </c>
      <c r="T149" s="24">
        <f>VLOOKUP(R149,'ESO zone constants'!$L$2:$N$9999,3,FALSE)</f>
        <v>1</v>
      </c>
      <c r="U149" s="3" t="str">
        <f>VLOOKUP(T149,'LibSets constants'!$A$2:$B$16,2,FALSE)</f>
        <v>Imperial City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" t="str">
        <f>IF(AK149&lt;&gt;"",VLOOKUP(AK149,'ESO zone constants'!$E$3:$L$5000,8,FALSE),"")</f>
        <v/>
      </c>
      <c r="AN149" s="3" t="str">
        <f>IF(AO149&lt;&gt;"",VLOOKUP(AO149,'ESO zone constants'!$E$3:$L$5000,8,FALSE),"")</f>
        <v/>
      </c>
      <c r="AR149" s="27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[184] = {wayshrines={-1,-1,-1,}, dlcId=1</v>
      </c>
      <c r="AS149" s="27" t="str">
        <f>IF(A149&lt;&gt;"",IF(R149&lt;&gt;"",CONCATENATE(", zoneIds={",R149),"")&amp;IF(X149&lt;&gt;"",CONCATENATE(",",X149),"")&amp;IF(AB149&lt;&gt;"",CONCATENATE(",",AB149),"")&amp;IF(AF149&lt;&gt;"",CONCATENATE(",",AF149),"")&amp;IF(AJ149&lt;&gt;"",CONCATENATE(",",AJ149),"")&amp;IF(AN149&lt;&gt;"",CONCATENATE(",",AN149),"")&amp;IF(R149&lt;&gt;"",CONCATENATE("}",""),"")&amp;IF(OR(L149="true",L149="false",L149&lt;&gt;""), CONCATENATE(", veteran=", L149), ""),"")</f>
        <v>, zoneIds={688}, veteran=false</v>
      </c>
      <c r="AT149" s="27" t="str">
        <f>IF(A149&lt;&gt;"",IF(J149="Trial",", isTrial=true",IF(J149="Arena",", isArena=true", IF(J149="Monster",", isMonster=true",IF(J149="Crafted",", isCrafted=true",IF(J149="Cyrodiil",", isCyrodiil=true",IF(J149="Dungeon",", isDungeon=true",IF(J149="PVP: Battleground",", isBattleground=true",IF(J149="PVP: Cyrodiil",", isCyrodiil=true",IF(J149="PVP: Imperial City",", isImperialCity=true",IF(J149="Special",", isSpecial=true",IF(J149="Daily random dungeon &amp; PVP: Imperial City",", isDailyRandomDungeonAndImperialCityReward=true",IF(J149="Overland",", isOverland=true","")))))))))))) &amp; IF(M149="true", CONCATENATE(", multiTrialSet=true"), ""),"") &amp; "},"</f>
        <v>, isDungeon=true},</v>
      </c>
      <c r="AU149" s="27" t="str">
        <f>IF(C149&lt;&gt;"",CONCATENATE(" --",C149," / ",B149,"   [",IF(S149&lt;&gt;"",S149,""),IF(Y149&lt;&gt;"",", "&amp;Y149,""),IF(AC149&lt;&gt;"",", "&amp;AC149,""),IF(AG149&lt;&gt;"",", "&amp;AG149,""),IF(AK149&lt;&gt;"",", "&amp;AK149,""),IF(AO149&lt;&gt;"",", "&amp;AO149,""),"]"))</f>
        <v xml:space="preserve"> --Brands of Imperium / Male des Kaiserreichs   [White-Gold Tower]</v>
      </c>
      <c r="AV149" s="27" t="str">
        <f>IF(A149&lt;&gt;"",IF(VALUE(Q149)&gt;0,CONCATENATE("[",A149,"] = true,        --",C149, " / ", B149), ""),"")</f>
        <v/>
      </c>
    </row>
    <row r="150" spans="1:48" x14ac:dyDescent="0.25">
      <c r="A150" s="13">
        <v>185</v>
      </c>
      <c r="B150" t="s">
        <v>1828</v>
      </c>
      <c r="C150" t="s">
        <v>1830</v>
      </c>
      <c r="D150" t="s">
        <v>1829</v>
      </c>
      <c r="G150" s="3">
        <f>A150</f>
        <v>185</v>
      </c>
      <c r="J150" t="s">
        <v>2548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688</v>
      </c>
      <c r="S150" t="s">
        <v>54</v>
      </c>
      <c r="T150" s="24">
        <f>VLOOKUP(R150,'ESO zone constants'!$L$2:$N$9999,3,FALSE)</f>
        <v>1</v>
      </c>
      <c r="U150" s="3" t="str">
        <f>VLOOKUP(T150,'LibSets constants'!$A$2:$B$16,2,FALSE)</f>
        <v>Imperial City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" t="str">
        <f>IF(AK150&lt;&gt;"",VLOOKUP(AK150,'ESO zone constants'!$E$3:$L$5000,8,FALSE),"")</f>
        <v/>
      </c>
      <c r="AN150" s="3" t="str">
        <f>IF(AO150&lt;&gt;"",VLOOKUP(AO150,'ESO zone constants'!$E$3:$L$5000,8,FALSE),"")</f>
        <v/>
      </c>
      <c r="AR150" s="27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[185] = {wayshrines={-1,-1,-1,}, dlcId=1</v>
      </c>
      <c r="AS150" s="27" t="str">
        <f>IF(A150&lt;&gt;"",IF(R150&lt;&gt;"",CONCATENATE(", zoneIds={",R150),"")&amp;IF(X150&lt;&gt;"",CONCATENATE(",",X150),"")&amp;IF(AB150&lt;&gt;"",CONCATENATE(",",AB150),"")&amp;IF(AF150&lt;&gt;"",CONCATENATE(",",AF150),"")&amp;IF(AJ150&lt;&gt;"",CONCATENATE(",",AJ150),"")&amp;IF(AN150&lt;&gt;"",CONCATENATE(",",AN150),"")&amp;IF(R150&lt;&gt;"",CONCATENATE("}",""),"")&amp;IF(OR(L150="true",L150="false",L150&lt;&gt;""), CONCATENATE(", veteran=", L150), ""),"")</f>
        <v>, zoneIds={688}, veteran=false</v>
      </c>
      <c r="AT150" s="27" t="str">
        <f>IF(A150&lt;&gt;"",IF(J150="Trial",", isTrial=true",IF(J150="Arena",", isArena=true", IF(J150="Monster",", isMonster=true",IF(J150="Crafted",", isCrafted=true",IF(J150="Cyrodiil",", isCyrodiil=true",IF(J150="Dungeon",", isDungeon=true",IF(J150="PVP: Battleground",", isBattleground=true",IF(J150="PVP: Cyrodiil",", isCyrodiil=true",IF(J150="PVP: Imperial City",", isImperialCity=true",IF(J150="Special",", isSpecial=true",IF(J150="Daily random dungeon &amp; PVP: Imperial City",", isDailyRandomDungeonAndImperialCityReward=true",IF(J150="Overland",", isOverland=true","")))))))))))) &amp; IF(M150="true", CONCATENATE(", multiTrialSet=true"), ""),"") &amp; "},"</f>
        <v>, isDungeon=true},</v>
      </c>
      <c r="AU150" s="27" t="str">
        <f>IF(C150&lt;&gt;"",CONCATENATE(" --",C150," / ",B150,"   [",IF(S150&lt;&gt;"",S150,""),IF(Y150&lt;&gt;"",", "&amp;Y150,""),IF(AC150&lt;&gt;"",", "&amp;AC150,""),IF(AG150&lt;&gt;"",", "&amp;AG150,""),IF(AK150&lt;&gt;"",", "&amp;AK150,""),IF(AO150&lt;&gt;"",", "&amp;AO150,""),"]"))</f>
        <v xml:space="preserve"> --Spell Power Cure / Magiekraftheilung   [White-Gold Tower]</v>
      </c>
      <c r="AV150" s="27" t="str">
        <f>IF(A150&lt;&gt;"",IF(VALUE(Q150)&gt;0,CONCATENATE("[",A150,"] = true,        --",C150, " / ", B150), ""),"")</f>
        <v/>
      </c>
    </row>
    <row r="151" spans="1:48" x14ac:dyDescent="0.25">
      <c r="A151" s="13">
        <v>186</v>
      </c>
      <c r="B151" t="s">
        <v>1831</v>
      </c>
      <c r="C151" t="s">
        <v>1833</v>
      </c>
      <c r="D151" t="s">
        <v>1832</v>
      </c>
      <c r="G151" s="3">
        <f>A151</f>
        <v>186</v>
      </c>
      <c r="J151" t="s">
        <v>2548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131</v>
      </c>
      <c r="S151" t="s">
        <v>65</v>
      </c>
      <c r="T151" s="24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7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[186] = {wayshrines={-1,-1,-1,}, dlcId=0</v>
      </c>
      <c r="AS151" s="27" t="str">
        <f>IF(A151&lt;&gt;"",IF(R151&lt;&gt;"",CONCATENATE(", zoneIds={",R151),"")&amp;IF(X151&lt;&gt;"",CONCATENATE(",",X151),"")&amp;IF(AB151&lt;&gt;"",CONCATENATE(",",AB151),"")&amp;IF(AF151&lt;&gt;"",CONCATENATE(",",AF151),"")&amp;IF(AJ151&lt;&gt;"",CONCATENATE(",",AJ151),"")&amp;IF(AN151&lt;&gt;"",CONCATENATE(",",AN151),"")&amp;IF(R151&lt;&gt;"",CONCATENATE("}",""),"")&amp;IF(OR(L151="true",L151="false",L151&lt;&gt;""), CONCATENATE(", veteran=", L151), ""),"")</f>
        <v>, zoneIds={131}, veteran=false</v>
      </c>
      <c r="AT151" s="27" t="str">
        <f>IF(A151&lt;&gt;"",IF(J151="Trial",", isTrial=true",IF(J151="Arena",", isArena=true", IF(J151="Monster",", isMonster=true",IF(J151="Crafted",", isCrafted=true",IF(J151="Cyrodiil",", isCyrodiil=true",IF(J151="Dungeon",", isDungeon=true",IF(J151="PVP: Battleground",", isBattleground=true",IF(J151="PVP: Cyrodiil",", isCyrodiil=true",IF(J151="PVP: Imperial City",", isImperialCity=true",IF(J151="Special",", isSpecial=true",IF(J151="Daily random dungeon &amp; PVP: Imperial City",", isDailyRandomDungeonAndImperialCityReward=true",IF(J151="Overland",", isOverland=true","")))))))))))) &amp; IF(M151="true", CONCATENATE(", multiTrialSet=true"), ""),"") &amp; "},"</f>
        <v>, isDungeon=true},</v>
      </c>
      <c r="AU151" s="27" t="str">
        <f>IF(C151&lt;&gt;"",CONCATENATE(" --",C151," / ",B151,"   [",IF(S151&lt;&gt;"",S151,""),IF(Y151&lt;&gt;"",", "&amp;Y151,""),IF(AC151&lt;&gt;"",", "&amp;AC151,""),IF(AG151&lt;&gt;"",", "&amp;AG151,""),IF(AK151&lt;&gt;"",", "&amp;AK151,""),IF(AO151&lt;&gt;"",", "&amp;AO151,""),"]"))</f>
        <v xml:space="preserve"> --Jolting Arms / Rüttelnde Rüstung   [Tempest Island]</v>
      </c>
      <c r="AV151" s="27" t="str">
        <f>IF(A151&lt;&gt;"",IF(VALUE(Q151)&gt;0,CONCATENATE("[",A151,"] = true,        --",C151, " / ", B151), ""),"")</f>
        <v/>
      </c>
    </row>
    <row r="152" spans="1:48" x14ac:dyDescent="0.25">
      <c r="A152" s="13">
        <v>188</v>
      </c>
      <c r="B152" t="s">
        <v>1837</v>
      </c>
      <c r="C152" t="s">
        <v>1839</v>
      </c>
      <c r="D152" t="s">
        <v>1838</v>
      </c>
      <c r="G152" s="3">
        <f>A152</f>
        <v>188</v>
      </c>
      <c r="J152" t="s">
        <v>2548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131</v>
      </c>
      <c r="S152" t="s">
        <v>65</v>
      </c>
      <c r="T152" s="24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7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[188] = {wayshrines={-1,-1,-1,}, dlcId=0</v>
      </c>
      <c r="AS152" s="27" t="str">
        <f>IF(A152&lt;&gt;"",IF(R152&lt;&gt;"",CONCATENATE(", zoneIds={",R152),"")&amp;IF(X152&lt;&gt;"",CONCATENATE(",",X152),"")&amp;IF(AB152&lt;&gt;"",CONCATENATE(",",AB152),"")&amp;IF(AF152&lt;&gt;"",CONCATENATE(",",AF152),"")&amp;IF(AJ152&lt;&gt;"",CONCATENATE(",",AJ152),"")&amp;IF(AN152&lt;&gt;"",CONCATENATE(",",AN152),"")&amp;IF(R152&lt;&gt;"",CONCATENATE("}",""),"")&amp;IF(OR(L152="true",L152="false",L152&lt;&gt;""), CONCATENATE(", veteran=", L152), ""),"")</f>
        <v>, zoneIds={131}, veteran=false</v>
      </c>
      <c r="AT152" s="27" t="str">
        <f>IF(A152&lt;&gt;"",IF(J152="Trial",", isTrial=true",IF(J152="Arena",", isArena=true", IF(J152="Monster",", isMonster=true",IF(J152="Crafted",", isCrafted=true",IF(J152="Cyrodiil",", isCyrodiil=true",IF(J152="Dungeon",", isDungeon=true",IF(J152="PVP: Battleground",", isBattleground=true",IF(J152="PVP: Cyrodiil",", isCyrodiil=true",IF(J152="PVP: Imperial City",", isImperialCity=true",IF(J152="Special",", isSpecial=true",IF(J152="Daily random dungeon &amp; PVP: Imperial City",", isDailyRandomDungeonAndImperialCityReward=true",IF(J152="Overland",", isOverland=true","")))))))))))) &amp; IF(M152="true", CONCATENATE(", multiTrialSet=true"), ""),"") &amp; "},"</f>
        <v>, isDungeon=true},</v>
      </c>
      <c r="AU152" s="27" t="str">
        <f>IF(C152&lt;&gt;"",CONCATENATE(" --",C152," / ",B152,"   [",IF(S152&lt;&gt;"",S152,""),IF(Y152&lt;&gt;"",", "&amp;Y152,""),IF(AC152&lt;&gt;"",", "&amp;AC152,""),IF(AG152&lt;&gt;"",", "&amp;AG152,""),IF(AK152&lt;&gt;"",", "&amp;AK152,""),IF(AO152&lt;&gt;"",", "&amp;AO152,""),"]"))</f>
        <v xml:space="preserve"> --Storm Master / Sturmmeister   [Tempest Island]</v>
      </c>
      <c r="AV152" s="27" t="str">
        <f>IF(A152&lt;&gt;"",IF(VALUE(Q152)&gt;0,CONCATENATE("[",A152,"] = true,        --",C152, " / ", B152), ""),"")</f>
        <v/>
      </c>
    </row>
    <row r="153" spans="1:48" x14ac:dyDescent="0.25">
      <c r="A153" s="13">
        <v>190</v>
      </c>
      <c r="B153" t="s">
        <v>1840</v>
      </c>
      <c r="C153" t="s">
        <v>1842</v>
      </c>
      <c r="D153" t="s">
        <v>1841</v>
      </c>
      <c r="G153" s="3">
        <f>A153</f>
        <v>190</v>
      </c>
      <c r="J153" t="s">
        <v>2548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678</v>
      </c>
      <c r="S153" t="s">
        <v>52</v>
      </c>
      <c r="T153" s="24">
        <f>VLOOKUP(R153,'ESO zone constants'!$L$2:$N$9999,3,FALSE)</f>
        <v>1</v>
      </c>
      <c r="U153" s="3" t="str">
        <f>VLOOKUP(T153,'LibSets constants'!$A$2:$B$16,2,FALSE)</f>
        <v>Imperial City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7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[190] = {wayshrines={-1,-1,-1,}, dlcId=1</v>
      </c>
      <c r="AS153" s="27" t="str">
        <f>IF(A153&lt;&gt;"",IF(R153&lt;&gt;"",CONCATENATE(", zoneIds={",R153),"")&amp;IF(X153&lt;&gt;"",CONCATENATE(",",X153),"")&amp;IF(AB153&lt;&gt;"",CONCATENATE(",",AB153),"")&amp;IF(AF153&lt;&gt;"",CONCATENATE(",",AF153),"")&amp;IF(AJ153&lt;&gt;"",CONCATENATE(",",AJ153),"")&amp;IF(AN153&lt;&gt;"",CONCATENATE(",",AN153),"")&amp;IF(R153&lt;&gt;"",CONCATENATE("}",""),"")&amp;IF(OR(L153="true",L153="false",L153&lt;&gt;""), CONCATENATE(", veteran=", L153), ""),"")</f>
        <v>, zoneIds={678}, veteran=false</v>
      </c>
      <c r="AT153" s="27" t="str">
        <f>IF(A153&lt;&gt;"",IF(J153="Trial",", isTrial=true",IF(J153="Arena",", isArena=true", IF(J153="Monster",", isMonster=true",IF(J153="Crafted",", isCrafted=true",IF(J153="Cyrodiil",", isCyrodiil=true",IF(J153="Dungeon",", isDungeon=true",IF(J153="PVP: Battleground",", isBattleground=true",IF(J153="PVP: Cyrodiil",", isCyrodiil=true",IF(J153="PVP: Imperial City",", isImperialCity=true",IF(J153="Special",", isSpecial=true",IF(J153="Daily random dungeon &amp; PVP: Imperial City",", isDailyRandomDungeonAndImperialCityReward=true",IF(J153="Overland",", isOverland=true","")))))))))))) &amp; IF(M153="true", CONCATENATE(", multiTrialSet=true"), ""),"") &amp; "},"</f>
        <v>, isDungeon=true},</v>
      </c>
      <c r="AU153" s="27" t="str">
        <f>IF(C153&lt;&gt;"",CONCATENATE(" --",C153," / ",B153,"   [",IF(S153&lt;&gt;"",S153,""),IF(Y153&lt;&gt;"",", "&amp;Y153,""),IF(AC153&lt;&gt;"",", "&amp;AC153,""),IF(AG153&lt;&gt;"",", "&amp;AG153,""),IF(AK153&lt;&gt;"",", "&amp;AK153,""),IF(AO153&lt;&gt;"",", "&amp;AO153,""),"]"))</f>
        <v xml:space="preserve"> --Scathing Mage / Verletzender Magier   [Imperial City Prison]</v>
      </c>
      <c r="AV153" s="27" t="str">
        <f>IF(A153&lt;&gt;"",IF(VALUE(Q153)&gt;0,CONCATENATE("[",A153,"] = true,        --",C153, " / ", B153), ""),"")</f>
        <v/>
      </c>
    </row>
    <row r="154" spans="1:48" x14ac:dyDescent="0.25">
      <c r="A154" s="13">
        <v>193</v>
      </c>
      <c r="B154" t="s">
        <v>1843</v>
      </c>
      <c r="C154" t="s">
        <v>1845</v>
      </c>
      <c r="D154" t="s">
        <v>1844</v>
      </c>
      <c r="G154" s="3">
        <f>A154</f>
        <v>193</v>
      </c>
      <c r="J154" t="s">
        <v>2548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131</v>
      </c>
      <c r="S154" t="s">
        <v>65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constants'!$E$3:$L$5000,8,FALSE),"")</f>
        <v/>
      </c>
      <c r="AN154" s="3" t="str">
        <f>IF(AO154&lt;&gt;"",VLOOKUP(AO154,'ESO zone constants'!$E$3:$L$5000,8,FALSE),"")</f>
        <v/>
      </c>
      <c r="AR154" s="27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[193] = {wayshrines={-1,-1,-1,}, dlcId=0</v>
      </c>
      <c r="AS154" s="27" t="str">
        <f>IF(A154&lt;&gt;"",IF(R154&lt;&gt;"",CONCATENATE(", zoneIds={",R154),"")&amp;IF(X154&lt;&gt;"",CONCATENATE(",",X154),"")&amp;IF(AB154&lt;&gt;"",CONCATENATE(",",AB154),"")&amp;IF(AF154&lt;&gt;"",CONCATENATE(",",AF154),"")&amp;IF(AJ154&lt;&gt;"",CONCATENATE(",",AJ154),"")&amp;IF(AN154&lt;&gt;"",CONCATENATE(",",AN154),"")&amp;IF(R154&lt;&gt;"",CONCATENATE("}",""),"")&amp;IF(OR(L154="true",L154="false",L154&lt;&gt;""), CONCATENATE(", veteran=", L154), ""),"")</f>
        <v>, zoneIds={131}, veteran=false</v>
      </c>
      <c r="AT154" s="27" t="str">
        <f>IF(A154&lt;&gt;"",IF(J154="Trial",", isTrial=true",IF(J154="Arena",", isArena=true", IF(J154="Monster",", isMonster=true",IF(J154="Crafted",", isCrafted=true",IF(J154="Cyrodiil",", isCyrodiil=true",IF(J154="Dungeon",", isDungeon=true",IF(J154="PVP: Battleground",", isBattleground=true",IF(J154="PVP: Cyrodiil",", isCyrodiil=true",IF(J154="PVP: Imperial City",", isImperialCity=true",IF(J154="Special",", isSpecial=true",IF(J154="Daily random dungeon &amp; PVP: Imperial City",", isDailyRandomDungeonAndImperialCityReward=true",IF(J154="Overland",", isOverland=true","")))))))))))) &amp; IF(M154="true", CONCATENATE(", multiTrialSet=true"), ""),"") &amp; "},"</f>
        <v>, isDungeon=true},</v>
      </c>
      <c r="AU154" s="27" t="str">
        <f>IF(C154&lt;&gt;"",CONCATENATE(" --",C154," / ",B154,"   [",IF(S154&lt;&gt;"",S154,""),IF(Y154&lt;&gt;"",", "&amp;Y154,""),IF(AC154&lt;&gt;"",", "&amp;AC154,""),IF(AG154&lt;&gt;"",", "&amp;AG154,""),IF(AK154&lt;&gt;"",", "&amp;AK154,""),IF(AO154&lt;&gt;"",", "&amp;AO154,""),"]"))</f>
        <v xml:space="preserve"> --Overwhelming Surge / Überwältigende Woge   [Tempest Island]</v>
      </c>
      <c r="AV154" s="27" t="str">
        <f>IF(A154&lt;&gt;"",IF(VALUE(Q154)&gt;0,CONCATENATE("[",A154,"] = true,        --",C154, " / ", B154), ""),"")</f>
        <v/>
      </c>
    </row>
    <row r="155" spans="1:48" x14ac:dyDescent="0.25">
      <c r="A155" s="13">
        <v>194</v>
      </c>
      <c r="B155" t="s">
        <v>1846</v>
      </c>
      <c r="C155" t="s">
        <v>1848</v>
      </c>
      <c r="D155" t="s">
        <v>1847</v>
      </c>
      <c r="G155" s="3">
        <f>A155</f>
        <v>194</v>
      </c>
      <c r="J155" t="s">
        <v>2548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146</v>
      </c>
      <c r="S155" t="s">
        <v>62</v>
      </c>
      <c r="T155" s="24">
        <f>VLOOKUP(R155,'ESO zone constants'!$L$2:$N$9999,3,FALSE)</f>
        <v>0</v>
      </c>
      <c r="U155" s="3" t="str">
        <f>VLOOKUP(T155,'LibSets constants'!$A$2:$B$16,2,FALSE)</f>
        <v>Included in base game</v>
      </c>
      <c r="X155" s="3">
        <f>IF(Y155&lt;&gt;"",VLOOKUP(Y155,'ESO zone constants'!$E$3:$L$5000,8,FALSE),"")</f>
        <v>933</v>
      </c>
      <c r="Y155" t="s">
        <v>58</v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7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[194] = {wayshrines={-1,-1,-1,}, dlcId=0</v>
      </c>
      <c r="AS155" s="27" t="str">
        <f>IF(A155&lt;&gt;"",IF(R155&lt;&gt;"",CONCATENATE(", zoneIds={",R155),"")&amp;IF(X155&lt;&gt;"",CONCATENATE(",",X155),"")&amp;IF(AB155&lt;&gt;"",CONCATENATE(",",AB155),"")&amp;IF(AF155&lt;&gt;"",CONCATENATE(",",AF155),"")&amp;IF(AJ155&lt;&gt;"",CONCATENATE(",",AJ155),"")&amp;IF(AN155&lt;&gt;"",CONCATENATE(",",AN155),"")&amp;IF(R155&lt;&gt;"",CONCATENATE("}",""),"")&amp;IF(OR(L155="true",L155="false",L155&lt;&gt;""), CONCATENATE(", veteran=", L155), ""),"")</f>
        <v>, zoneIds={146,933}, veteran=false</v>
      </c>
      <c r="AT155" s="27" t="str">
        <f>IF(A155&lt;&gt;"",IF(J155="Trial",", isTrial=true",IF(J155="Arena",", isArena=true", IF(J155="Monster",", isMonster=true",IF(J155="Crafted",", isCrafted=true",IF(J155="Cyrodiil",", isCyrodiil=true",IF(J155="Dungeon",", isDungeon=true",IF(J155="PVP: Battleground",", isBattleground=true",IF(J155="PVP: Cyrodiil",", isCyrodiil=true",IF(J155="PVP: Imperial City",", isImperialCity=true",IF(J155="Special",", isSpecial=true",IF(J155="Daily random dungeon &amp; PVP: Imperial City",", isDailyRandomDungeonAndImperialCityReward=true",IF(J155="Overland",", isOverland=true","")))))))))))) &amp; IF(M155="true", CONCATENATE(", multiTrialSet=true"), ""),"") &amp; "},"</f>
        <v>, isDungeon=true},</v>
      </c>
      <c r="AU155" s="27" t="str">
        <f>IF(C155&lt;&gt;"",CONCATENATE(" --",C155," / ",B155,"   [",IF(S155&lt;&gt;"",S155,""),IF(Y155&lt;&gt;"",", "&amp;Y155,""),IF(AC155&lt;&gt;"",", "&amp;AC155,""),IF(AG155&lt;&gt;"",", "&amp;AG155,""),IF(AK155&lt;&gt;"",", "&amp;AK155,""),IF(AO155&lt;&gt;"",", "&amp;AO155,""),"]"))</f>
        <v xml:space="preserve"> --Combat Physician / Feldarzt   [Wayrest Sewers I, Wayrest Sewers II]</v>
      </c>
      <c r="AV155" s="27" t="str">
        <f>IF(A155&lt;&gt;"",IF(VALUE(Q155)&gt;0,CONCATENATE("[",A155,"] = true,        --",C155, " / ", B155), ""),"")</f>
        <v/>
      </c>
    </row>
    <row r="156" spans="1:48" x14ac:dyDescent="0.25">
      <c r="A156" s="13">
        <v>195</v>
      </c>
      <c r="B156" t="s">
        <v>1849</v>
      </c>
      <c r="C156" t="s">
        <v>1851</v>
      </c>
      <c r="D156" t="s">
        <v>1850</v>
      </c>
      <c r="G156" s="3">
        <f>A156</f>
        <v>195</v>
      </c>
      <c r="J156" t="s">
        <v>2548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678</v>
      </c>
      <c r="S156" t="s">
        <v>52</v>
      </c>
      <c r="T156" s="24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constants'!$E$3:$L$5000,8,FALSE),"")</f>
        <v/>
      </c>
      <c r="AN156" s="3" t="str">
        <f>IF(AO156&lt;&gt;"",VLOOKUP(AO156,'ESO zone constants'!$E$3:$L$5000,8,FALSE),"")</f>
        <v/>
      </c>
      <c r="AR156" s="27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[195] = {wayshrines={-1,-1,-1,}, dlcId=1</v>
      </c>
      <c r="AS156" s="27" t="str">
        <f>IF(A156&lt;&gt;"",IF(R156&lt;&gt;"",CONCATENATE(", zoneIds={",R156),"")&amp;IF(X156&lt;&gt;"",CONCATENATE(",",X156),"")&amp;IF(AB156&lt;&gt;"",CONCATENATE(",",AB156),"")&amp;IF(AF156&lt;&gt;"",CONCATENATE(",",AF156),"")&amp;IF(AJ156&lt;&gt;"",CONCATENATE(",",AJ156),"")&amp;IF(AN156&lt;&gt;"",CONCATENATE(",",AN156),"")&amp;IF(R156&lt;&gt;"",CONCATENATE("}",""),"")&amp;IF(OR(L156="true",L156="false",L156&lt;&gt;""), CONCATENATE(", veteran=", L156), ""),"")</f>
        <v>, zoneIds={678}, veteran=false</v>
      </c>
      <c r="AT156" s="27" t="str">
        <f>IF(A156&lt;&gt;"",IF(J156="Trial",", isTrial=true",IF(J156="Arena",", isArena=true", IF(J156="Monster",", isMonster=true",IF(J156="Crafted",", isCrafted=true",IF(J156="Cyrodiil",", isCyrodiil=true",IF(J156="Dungeon",", isDungeon=true",IF(J156="PVP: Battleground",", isBattleground=true",IF(J156="PVP: Cyrodiil",", isCyrodiil=true",IF(J156="PVP: Imperial City",", isImperialCity=true",IF(J156="Special",", isSpecial=true",IF(J156="Daily random dungeon &amp; PVP: Imperial City",", isDailyRandomDungeonAndImperialCityReward=true",IF(J156="Overland",", isOverland=true","")))))))))))) &amp; IF(M156="true", CONCATENATE(", multiTrialSet=true"), ""),"") &amp; "},"</f>
        <v>, isDungeon=true},</v>
      </c>
      <c r="AU156" s="27" t="str">
        <f>IF(C156&lt;&gt;"",CONCATENATE(" --",C156," / ",B156,"   [",IF(S156&lt;&gt;"",S156,""),IF(Y156&lt;&gt;"",", "&amp;Y156,""),IF(AC156&lt;&gt;"",", "&amp;AC156,""),IF(AG156&lt;&gt;"",", "&amp;AG156,""),IF(AK156&lt;&gt;"",", "&amp;AK156,""),IF(AO156&lt;&gt;"",", "&amp;AO156,""),"]"))</f>
        <v xml:space="preserve"> --Sheer Venom / Reingift   [Imperial City Prison]</v>
      </c>
      <c r="AV156" s="27" t="str">
        <f>IF(A156&lt;&gt;"",IF(VALUE(Q156)&gt;0,CONCATENATE("[",A156,"] = true,        --",C156, " / ", B156), ""),"")</f>
        <v/>
      </c>
    </row>
    <row r="157" spans="1:48" x14ac:dyDescent="0.25">
      <c r="A157" s="13">
        <v>196</v>
      </c>
      <c r="B157" t="s">
        <v>1852</v>
      </c>
      <c r="C157" t="s">
        <v>1854</v>
      </c>
      <c r="D157" t="s">
        <v>1853</v>
      </c>
      <c r="G157" s="3">
        <f>A157</f>
        <v>196</v>
      </c>
      <c r="J157" t="s">
        <v>2548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678</v>
      </c>
      <c r="S157" t="s">
        <v>52</v>
      </c>
      <c r="T157" s="24">
        <f>VLOOKUP(R157,'ESO zone constants'!$L$2:$N$9999,3,FALSE)</f>
        <v>1</v>
      </c>
      <c r="U157" s="3" t="str">
        <f>VLOOKUP(T157,'LibSets constants'!$A$2:$B$16,2,FALSE)</f>
        <v>Imperial City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constants'!$E$3:$L$5000,8,FALSE),"")</f>
        <v/>
      </c>
      <c r="AN157" s="3" t="str">
        <f>IF(AO157&lt;&gt;"",VLOOKUP(AO157,'ESO zone constants'!$E$3:$L$5000,8,FALSE),"")</f>
        <v/>
      </c>
      <c r="AR157" s="27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[196] = {wayshrines={-1,-1,-1,}, dlcId=1</v>
      </c>
      <c r="AS157" s="27" t="str">
        <f>IF(A157&lt;&gt;"",IF(R157&lt;&gt;"",CONCATENATE(", zoneIds={",R157),"")&amp;IF(X157&lt;&gt;"",CONCATENATE(",",X157),"")&amp;IF(AB157&lt;&gt;"",CONCATENATE(",",AB157),"")&amp;IF(AF157&lt;&gt;"",CONCATENATE(",",AF157),"")&amp;IF(AJ157&lt;&gt;"",CONCATENATE(",",AJ157),"")&amp;IF(AN157&lt;&gt;"",CONCATENATE(",",AN157),"")&amp;IF(R157&lt;&gt;"",CONCATENATE("}",""),"")&amp;IF(OR(L157="true",L157="false",L157&lt;&gt;""), CONCATENATE(", veteran=", L157), ""),"")</f>
        <v>, zoneIds={678}, veteran=false</v>
      </c>
      <c r="AT157" s="27" t="str">
        <f>IF(A157&lt;&gt;"",IF(J157="Trial",", isTrial=true",IF(J157="Arena",", isArena=true", IF(J157="Monster",", isMonster=true",IF(J157="Crafted",", isCrafted=true",IF(J157="Cyrodiil",", isCyrodiil=true",IF(J157="Dungeon",", isDungeon=true",IF(J157="PVP: Battleground",", isBattleground=true",IF(J157="PVP: Cyrodiil",", isCyrodiil=true",IF(J157="PVP: Imperial City",", isImperialCity=true",IF(J157="Special",", isSpecial=true",IF(J157="Daily random dungeon &amp; PVP: Imperial City",", isDailyRandomDungeonAndImperialCityReward=true",IF(J157="Overland",", isOverland=true","")))))))))))) &amp; IF(M157="true", CONCATENATE(", multiTrialSet=true"), ""),"") &amp; "},"</f>
        <v>, isDungeon=true},</v>
      </c>
      <c r="AU157" s="27" t="str">
        <f>IF(C157&lt;&gt;"",CONCATENATE(" --",C157," / ",B157,"   [",IF(S157&lt;&gt;"",S157,""),IF(Y157&lt;&gt;"",", "&amp;Y157,""),IF(AC157&lt;&gt;"",", "&amp;AC157,""),IF(AG157&lt;&gt;"",", "&amp;AG157,""),IF(AK157&lt;&gt;"",", "&amp;AK157,""),IF(AO157&lt;&gt;"",", "&amp;AO157,""),"]"))</f>
        <v xml:space="preserve"> --Leeching Plate / Auslaugende Rüstung   [Imperial City Prison]</v>
      </c>
      <c r="AV157" s="27" t="str">
        <f>IF(A157&lt;&gt;"",IF(VALUE(Q157)&gt;0,CONCATENATE("[",A157,"] = true,        --",C157, " / ", B157), ""),"")</f>
        <v/>
      </c>
    </row>
    <row r="158" spans="1:48" x14ac:dyDescent="0.25">
      <c r="A158" s="13">
        <v>197</v>
      </c>
      <c r="B158" t="s">
        <v>1855</v>
      </c>
      <c r="C158" t="s">
        <v>1857</v>
      </c>
      <c r="D158" t="s">
        <v>1856</v>
      </c>
      <c r="G158" s="3">
        <f>A158</f>
        <v>197</v>
      </c>
      <c r="J158" t="s">
        <v>2548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380</v>
      </c>
      <c r="S158" t="s">
        <v>142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>
        <f>IF(Y158&lt;&gt;"",VLOOKUP(Y158,'ESO zone constants'!$E$3:$L$5000,8,FALSE),"")</f>
        <v>935</v>
      </c>
      <c r="Y158" t="s">
        <v>143</v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constants'!$E$3:$L$5000,8,FALSE),"")</f>
        <v/>
      </c>
      <c r="AN158" s="3" t="str">
        <f>IF(AO158&lt;&gt;"",VLOOKUP(AO158,'ESO zone constants'!$E$3:$L$5000,8,FALSE),"")</f>
        <v/>
      </c>
      <c r="AR158" s="27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[197] = {wayshrines={-1,-1,-1,}, dlcId=0</v>
      </c>
      <c r="AS158" s="27" t="str">
        <f>IF(A158&lt;&gt;"",IF(R158&lt;&gt;"",CONCATENATE(", zoneIds={",R158),"")&amp;IF(X158&lt;&gt;"",CONCATENATE(",",X158),"")&amp;IF(AB158&lt;&gt;"",CONCATENATE(",",AB158),"")&amp;IF(AF158&lt;&gt;"",CONCATENATE(",",AF158),"")&amp;IF(AJ158&lt;&gt;"",CONCATENATE(",",AJ158),"")&amp;IF(AN158&lt;&gt;"",CONCATENATE(",",AN158),"")&amp;IF(R158&lt;&gt;"",CONCATENATE("}",""),"")&amp;IF(OR(L158="true",L158="false",L158&lt;&gt;""), CONCATENATE(", veteran=", L158), ""),"")</f>
        <v>, zoneIds={380,935}, veteran=false</v>
      </c>
      <c r="AT158" s="27" t="str">
        <f>IF(A158&lt;&gt;"",IF(J158="Trial",", isTrial=true",IF(J158="Arena",", isArena=true", IF(J158="Monster",", isMonster=true",IF(J158="Crafted",", isCrafted=true",IF(J158="Cyrodiil",", isCyrodiil=true",IF(J158="Dungeon",", isDungeon=true",IF(J158="PVP: Battleground",", isBattleground=true",IF(J158="PVP: Cyrodiil",", isCyrodiil=true",IF(J158="PVP: Imperial City",", isImperialCity=true",IF(J158="Special",", isSpecial=true",IF(J158="Daily random dungeon &amp; PVP: Imperial City",", isDailyRandomDungeonAndImperialCityReward=true",IF(J158="Overland",", isOverland=true","")))))))))))) &amp; IF(M158="true", CONCATENATE(", multiTrialSet=true"), ""),"") &amp; "},"</f>
        <v>, isDungeon=true},</v>
      </c>
      <c r="AU158" s="27" t="str">
        <f>IF(C158&lt;&gt;"",CONCATENATE(" --",C158," / ",B158,"   [",IF(S158&lt;&gt;"",S158,""),IF(Y158&lt;&gt;"",", "&amp;Y158,""),IF(AC158&lt;&gt;"",", "&amp;AC158,""),IF(AG158&lt;&gt;"",", "&amp;AG158,""),IF(AK158&lt;&gt;"",", "&amp;AK158,""),IF(AO158&lt;&gt;"",", "&amp;AO158,""),"]"))</f>
        <v xml:space="preserve"> --Tormentor / Quälender   [The Banished Cells I, The Banished Cells II]</v>
      </c>
      <c r="AV158" s="27" t="str">
        <f>IF(A158&lt;&gt;"",IF(VALUE(Q158)&gt;0,CONCATENATE("[",A158,"] = true,        --",C158, " / ", B158), ""),"")</f>
        <v/>
      </c>
    </row>
    <row r="159" spans="1:48" x14ac:dyDescent="0.25">
      <c r="A159" s="13">
        <v>198</v>
      </c>
      <c r="B159" t="s">
        <v>1858</v>
      </c>
      <c r="C159" t="s">
        <v>1860</v>
      </c>
      <c r="D159" t="s">
        <v>1859</v>
      </c>
      <c r="G159" s="3">
        <f>A159</f>
        <v>198</v>
      </c>
      <c r="J159" t="s">
        <v>2548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688</v>
      </c>
      <c r="S159" t="s">
        <v>54</v>
      </c>
      <c r="T159" s="24">
        <f>VLOOKUP(R159,'ESO zone constants'!$L$2:$N$9999,3,FALSE)</f>
        <v>1</v>
      </c>
      <c r="U159" s="3" t="str">
        <f>VLOOKUP(T159,'LibSets constants'!$A$2:$B$16,2,FALSE)</f>
        <v>Imperial City</v>
      </c>
      <c r="V159" s="30"/>
      <c r="X159" s="3" t="str">
        <f>IF(Y159&lt;&gt;"",VLOOKUP(Y159,'ESO zone constants'!$E$3:$L$5000,8,FALSE),"")</f>
        <v/>
      </c>
      <c r="Z159" s="30"/>
      <c r="AB159" s="3" t="str">
        <f>IF(AC159&lt;&gt;"",VLOOKUP(AC159,'ESO zone constants'!$E$3:$L$5000,8,FALSE),"")</f>
        <v/>
      </c>
      <c r="AD159" s="30"/>
      <c r="AF159" s="3" t="str">
        <f>IF(AG159&lt;&gt;"",VLOOKUP(AG159,'ESO zone constants'!$E$3:$L$5000,8,FALSE),"")</f>
        <v/>
      </c>
      <c r="AJ159" s="3" t="str">
        <f>IF(AK159&lt;&gt;"",VLOOKUP(AK159,'ESO zone constants'!$E$3:$L$5000,8,FALSE),"")</f>
        <v/>
      </c>
      <c r="AN159" s="3" t="str">
        <f>IF(AO159&lt;&gt;"",VLOOKUP(AO159,'ESO zone constants'!$E$3:$L$5000,8,FALSE),"")</f>
        <v/>
      </c>
      <c r="AR159" s="27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[198] = {wayshrines={-1,-1,-1,}, dlcId=1</v>
      </c>
      <c r="AS159" s="27" t="str">
        <f>IF(A159&lt;&gt;"",IF(R159&lt;&gt;"",CONCATENATE(", zoneIds={",R159),"")&amp;IF(X159&lt;&gt;"",CONCATENATE(",",X159),"")&amp;IF(AB159&lt;&gt;"",CONCATENATE(",",AB159),"")&amp;IF(AF159&lt;&gt;"",CONCATENATE(",",AF159),"")&amp;IF(AJ159&lt;&gt;"",CONCATENATE(",",AJ159),"")&amp;IF(AN159&lt;&gt;"",CONCATENATE(",",AN159),"")&amp;IF(R159&lt;&gt;"",CONCATENATE("}",""),"")&amp;IF(OR(L159="true",L159="false",L159&lt;&gt;""), CONCATENATE(", veteran=", L159), ""),"")</f>
        <v>, zoneIds={688}, veteran=false</v>
      </c>
      <c r="AT159" s="27" t="str">
        <f>IF(A159&lt;&gt;"",IF(J159="Trial",", isTrial=true",IF(J159="Arena",", isArena=true", IF(J159="Monster",", isMonster=true",IF(J159="Crafted",", isCrafted=true",IF(J159="Cyrodiil",", isCyrodiil=true",IF(J159="Dungeon",", isDungeon=true",IF(J159="PVP: Battleground",", isBattleground=true",IF(J159="PVP: Cyrodiil",", isCyrodiil=true",IF(J159="PVP: Imperial City",", isImperialCity=true",IF(J159="Special",", isSpecial=true",IF(J159="Daily random dungeon &amp; PVP: Imperial City",", isDailyRandomDungeonAndImperialCityReward=true",IF(J159="Overland",", isOverland=true","")))))))))))) &amp; IF(M159="true", CONCATENATE(", multiTrialSet=true"), ""),"") &amp; "},"</f>
        <v>, isDungeon=true},</v>
      </c>
      <c r="AU159" s="27" t="str">
        <f>IF(C159&lt;&gt;"",CONCATENATE(" --",C159," / ",B159,"   [",IF(S159&lt;&gt;"",S159,""),IF(Y159&lt;&gt;"",", "&amp;Y159,""),IF(AC159&lt;&gt;"",", "&amp;AC159,""),IF(AG159&lt;&gt;"",", "&amp;AG159,""),IF(AK159&lt;&gt;"",", "&amp;AK159,""),IF(AO159&lt;&gt;"",", "&amp;AO159,""),"]"))</f>
        <v xml:space="preserve"> --Essence Thief / Essenzdieb   [White-Gold Tower]</v>
      </c>
      <c r="AV159" s="27" t="str">
        <f>IF(A159&lt;&gt;"",IF(VALUE(Q159)&gt;0,CONCATENATE("[",A159,"] = true,        --",C159, " / ", B159), ""),"")</f>
        <v/>
      </c>
    </row>
    <row r="160" spans="1:48" x14ac:dyDescent="0.25">
      <c r="A160" s="13">
        <v>258</v>
      </c>
      <c r="B160" t="s">
        <v>1987</v>
      </c>
      <c r="C160" t="s">
        <v>1989</v>
      </c>
      <c r="D160" t="s">
        <v>1988</v>
      </c>
      <c r="G160" s="3">
        <f>A160</f>
        <v>258</v>
      </c>
      <c r="J160" t="s">
        <v>2548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843</v>
      </c>
      <c r="S160" t="s">
        <v>53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constants'!$E$3:$L$5000,8,FALSE),"")</f>
        <v/>
      </c>
      <c r="AN160" s="3" t="str">
        <f>IF(AO160&lt;&gt;"",VLOOKUP(AO160,'ESO zone constants'!$E$3:$L$5000,8,FALSE),"")</f>
        <v/>
      </c>
      <c r="AR160" s="27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[258] = {wayshrines={-1,-1,-1,}, dlcId=0</v>
      </c>
      <c r="AS160" s="27" t="str">
        <f>IF(A160&lt;&gt;"",IF(R160&lt;&gt;"",CONCATENATE(", zoneIds={",R160),"")&amp;IF(X160&lt;&gt;"",CONCATENATE(",",X160),"")&amp;IF(AB160&lt;&gt;"",CONCATENATE(",",AB160),"")&amp;IF(AF160&lt;&gt;"",CONCATENATE(",",AF160),"")&amp;IF(AJ160&lt;&gt;"",CONCATENATE(",",AJ160),"")&amp;IF(AN160&lt;&gt;"",CONCATENATE(",",AN160),"")&amp;IF(R160&lt;&gt;"",CONCATENATE("}",""),"")&amp;IF(OR(L160="true",L160="false",L160&lt;&gt;""), CONCATENATE(", veteran=", L160), ""),"")</f>
        <v>, zoneIds={843}, veteran=false</v>
      </c>
      <c r="AT160" s="27" t="str">
        <f>IF(A160&lt;&gt;"",IF(J160="Trial",", isTrial=true",IF(J160="Arena",", isArena=true", IF(J160="Monster",", isMonster=true",IF(J160="Crafted",", isCrafted=true",IF(J160="Cyrodiil",", isCyrodiil=true",IF(J160="Dungeon",", isDungeon=true",IF(J160="PVP: Battleground",", isBattleground=true",IF(J160="PVP: Cyrodiil",", isCyrodiil=true",IF(J160="PVP: Imperial City",", isImperialCity=true",IF(J160="Special",", isSpecial=true",IF(J160="Daily random dungeon &amp; PVP: Imperial City",", isDailyRandomDungeonAndImperialCityReward=true",IF(J160="Overland",", isOverland=true","")))))))))))) &amp; IF(M160="true", CONCATENATE(", multiTrialSet=true"), ""),"") &amp; "},"</f>
        <v>, isDungeon=true},</v>
      </c>
      <c r="AU160" s="27" t="str">
        <f>IF(C160&lt;&gt;"",CONCATENATE(" --",C160," / ",B160,"   [",IF(S160&lt;&gt;"",S160,""),IF(Y160&lt;&gt;"",", "&amp;Y160,""),IF(AC160&lt;&gt;"",", "&amp;AC160,""),IF(AG160&lt;&gt;"",", "&amp;AG160,""),IF(AK160&lt;&gt;"",", "&amp;AK160,""),IF(AO160&lt;&gt;"",", "&amp;AO160,""),"]"))</f>
        <v xml:space="preserve"> --Amber Plasm / Bernsteinplasma   [Ruins of Mazzatun]</v>
      </c>
      <c r="AV160" s="27" t="str">
        <f>IF(A160&lt;&gt;"",IF(VALUE(Q160)&gt;0,CONCATENATE("[",A160,"] = true,        --",C160, " / ", B160), ""),"")</f>
        <v/>
      </c>
    </row>
    <row r="161" spans="1:48" x14ac:dyDescent="0.25">
      <c r="A161" s="13">
        <v>259</v>
      </c>
      <c r="B161" t="s">
        <v>1990</v>
      </c>
      <c r="C161" t="s">
        <v>1992</v>
      </c>
      <c r="D161" t="s">
        <v>1991</v>
      </c>
      <c r="G161" s="3">
        <f>A161</f>
        <v>259</v>
      </c>
      <c r="J161" t="s">
        <v>2548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843</v>
      </c>
      <c r="S161" t="s">
        <v>53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constants'!$E$3:$L$5000,8,FALSE),"")</f>
        <v/>
      </c>
      <c r="AN161" s="3" t="str">
        <f>IF(AO161&lt;&gt;"",VLOOKUP(AO161,'ESO zone constants'!$E$3:$L$5000,8,FALSE),"")</f>
        <v/>
      </c>
      <c r="AR161" s="27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[259] = {wayshrines={-1,-1,-1,}, dlcId=0</v>
      </c>
      <c r="AS161" s="27" t="str">
        <f>IF(A161&lt;&gt;"",IF(R161&lt;&gt;"",CONCATENATE(", zoneIds={",R161),"")&amp;IF(X161&lt;&gt;"",CONCATENATE(",",X161),"")&amp;IF(AB161&lt;&gt;"",CONCATENATE(",",AB161),"")&amp;IF(AF161&lt;&gt;"",CONCATENATE(",",AF161),"")&amp;IF(AJ161&lt;&gt;"",CONCATENATE(",",AJ161),"")&amp;IF(AN161&lt;&gt;"",CONCATENATE(",",AN161),"")&amp;IF(R161&lt;&gt;"",CONCATENATE("}",""),"")&amp;IF(OR(L161="true",L161="false",L161&lt;&gt;""), CONCATENATE(", veteran=", L161), ""),"")</f>
        <v>, zoneIds={843}, veteran=false</v>
      </c>
      <c r="AT161" s="27" t="str">
        <f>IF(A161&lt;&gt;"",IF(J161="Trial",", isTrial=true",IF(J161="Arena",", isArena=true", IF(J161="Monster",", isMonster=true",IF(J161="Crafted",", isCrafted=true",IF(J161="Cyrodiil",", isCyrodiil=true",IF(J161="Dungeon",", isDungeon=true",IF(J161="PVP: Battleground",", isBattleground=true",IF(J161="PVP: Cyrodiil",", isCyrodiil=true",IF(J161="PVP: Imperial City",", isImperialCity=true",IF(J161="Special",", isSpecial=true",IF(J161="Daily random dungeon &amp; PVP: Imperial City",", isDailyRandomDungeonAndImperialCityReward=true",IF(J161="Overland",", isOverland=true","")))))))))))) &amp; IF(M161="true", CONCATENATE(", multiTrialSet=true"), ""),"") &amp; "},"</f>
        <v>, isDungeon=true},</v>
      </c>
      <c r="AU161" s="27" t="str">
        <f>IF(C161&lt;&gt;"",CONCATENATE(" --",C161," / ",B161,"   [",IF(S161&lt;&gt;"",S161,""),IF(Y161&lt;&gt;"",", "&amp;Y161,""),IF(AC161&lt;&gt;"",", "&amp;AC161,""),IF(AG161&lt;&gt;"",", "&amp;AG161,""),IF(AK161&lt;&gt;"",", "&amp;AK161,""),IF(AO161&lt;&gt;"",", "&amp;AO161,""),"]"))</f>
        <v xml:space="preserve"> --Heem-Jas' Retribution / Heem-Jas' Vergeltung   [Ruins of Mazzatun]</v>
      </c>
      <c r="AV161" s="27" t="str">
        <f>IF(A161&lt;&gt;"",IF(VALUE(Q161)&gt;0,CONCATENATE("[",A161,"] = true,        --",C161, " / ", B161), ""),"")</f>
        <v/>
      </c>
    </row>
    <row r="162" spans="1:48" x14ac:dyDescent="0.25">
      <c r="A162" s="13">
        <v>260</v>
      </c>
      <c r="B162" t="s">
        <v>1993</v>
      </c>
      <c r="C162" t="s">
        <v>1995</v>
      </c>
      <c r="D162" t="s">
        <v>1994</v>
      </c>
      <c r="G162" s="3">
        <f>A162</f>
        <v>260</v>
      </c>
      <c r="J162" t="s">
        <v>2548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843</v>
      </c>
      <c r="S162" t="s">
        <v>53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constants'!$E$3:$L$5000,8,FALSE),"")</f>
        <v/>
      </c>
      <c r="AN162" s="3" t="str">
        <f>IF(AO162&lt;&gt;"",VLOOKUP(AO162,'ESO zone constants'!$E$3:$L$5000,8,FALSE),"")</f>
        <v/>
      </c>
      <c r="AR162" s="27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[260] = {wayshrines={-1,-1,-1,}, dlcId=0</v>
      </c>
      <c r="AS162" s="27" t="str">
        <f>IF(A162&lt;&gt;"",IF(R162&lt;&gt;"",CONCATENATE(", zoneIds={",R162),"")&amp;IF(X162&lt;&gt;"",CONCATENATE(",",X162),"")&amp;IF(AB162&lt;&gt;"",CONCATENATE(",",AB162),"")&amp;IF(AF162&lt;&gt;"",CONCATENATE(",",AF162),"")&amp;IF(AJ162&lt;&gt;"",CONCATENATE(",",AJ162),"")&amp;IF(AN162&lt;&gt;"",CONCATENATE(",",AN162),"")&amp;IF(R162&lt;&gt;"",CONCATENATE("}",""),"")&amp;IF(OR(L162="true",L162="false",L162&lt;&gt;""), CONCATENATE(", veteran=", L162), ""),"")</f>
        <v>, zoneIds={843}, veteran=false</v>
      </c>
      <c r="AT162" s="27" t="str">
        <f>IF(A162&lt;&gt;"",IF(J162="Trial",", isTrial=true",IF(J162="Arena",", isArena=true", IF(J162="Monster",", isMonster=true",IF(J162="Crafted",", isCrafted=true",IF(J162="Cyrodiil",", isCyrodiil=true",IF(J162="Dungeon",", isDungeon=true",IF(J162="PVP: Battleground",", isBattleground=true",IF(J162="PVP: Cyrodiil",", isCyrodiil=true",IF(J162="PVP: Imperial City",", isImperialCity=true",IF(J162="Special",", isSpecial=true",IF(J162="Daily random dungeon &amp; PVP: Imperial City",", isDailyRandomDungeonAndImperialCityReward=true",IF(J162="Overland",", isOverland=true","")))))))))))) &amp; IF(M162="true", CONCATENATE(", multiTrialSet=true"), ""),"") &amp; "},"</f>
        <v>, isDungeon=true},</v>
      </c>
      <c r="AU162" s="27" t="str">
        <f>IF(C162&lt;&gt;"",CONCATENATE(" --",C162," / ",B162,"   [",IF(S162&lt;&gt;"",S162,""),IF(Y162&lt;&gt;"",", "&amp;Y162,""),IF(AC162&lt;&gt;"",", "&amp;AC162,""),IF(AG162&lt;&gt;"",", "&amp;AG162,""),IF(AK162&lt;&gt;"",", "&amp;AK162,""),IF(AO162&lt;&gt;"",", "&amp;AO162,""),"]"))</f>
        <v xml:space="preserve"> --Aspect of Mazzatun / Aspekt von Mazzatun   [Ruins of Mazzatun]</v>
      </c>
      <c r="AV162" s="27" t="str">
        <f>IF(A162&lt;&gt;"",IF(VALUE(Q162)&gt;0,CONCATENATE("[",A162,"] = true,        --",C162, " / ", B162), ""),"")</f>
        <v/>
      </c>
    </row>
    <row r="163" spans="1:48" x14ac:dyDescent="0.25">
      <c r="A163" s="13">
        <v>261</v>
      </c>
      <c r="B163" t="s">
        <v>1996</v>
      </c>
      <c r="C163" t="s">
        <v>1998</v>
      </c>
      <c r="D163" t="s">
        <v>1997</v>
      </c>
      <c r="G163" s="3">
        <f>A163</f>
        <v>261</v>
      </c>
      <c r="J163" t="s">
        <v>2548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848</v>
      </c>
      <c r="S163" t="s">
        <v>72</v>
      </c>
      <c r="T163" s="24">
        <f>VLOOKUP(R163,'ESO zone constants'!$L$2:$N$9999,3,FALSE)</f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constants'!$E$3:$L$5000,8,FALSE),"")</f>
        <v/>
      </c>
      <c r="AN163" s="3" t="str">
        <f>IF(AO163&lt;&gt;"",VLOOKUP(AO163,'ESO zone constants'!$E$3:$L$5000,8,FALSE),"")</f>
        <v/>
      </c>
      <c r="AR163" s="27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[261] = {wayshrines={-1,-1,-1,}, dlcId=0</v>
      </c>
      <c r="AS163" s="27" t="str">
        <f>IF(A163&lt;&gt;"",IF(R163&lt;&gt;"",CONCATENATE(", zoneIds={",R163),"")&amp;IF(X163&lt;&gt;"",CONCATENATE(",",X163),"")&amp;IF(AB163&lt;&gt;"",CONCATENATE(",",AB163),"")&amp;IF(AF163&lt;&gt;"",CONCATENATE(",",AF163),"")&amp;IF(AJ163&lt;&gt;"",CONCATENATE(",",AJ163),"")&amp;IF(AN163&lt;&gt;"",CONCATENATE(",",AN163),"")&amp;IF(R163&lt;&gt;"",CONCATENATE("}",""),"")&amp;IF(OR(L163="true",L163="false",L163&lt;&gt;""), CONCATENATE(", veteran=", L163), ""),"")</f>
        <v>, zoneIds={848}, veteran=false</v>
      </c>
      <c r="AT163" s="27" t="str">
        <f>IF(A163&lt;&gt;"",IF(J163="Trial",", isTrial=true",IF(J163="Arena",", isArena=true", IF(J163="Monster",", isMonster=true",IF(J163="Crafted",", isCrafted=true",IF(J163="Cyrodiil",", isCyrodiil=true",IF(J163="Dungeon",", isDungeon=true",IF(J163="PVP: Battleground",", isBattleground=true",IF(J163="PVP: Cyrodiil",", isCyrodiil=true",IF(J163="PVP: Imperial City",", isImperialCity=true",IF(J163="Special",", isSpecial=true",IF(J163="Daily random dungeon &amp; PVP: Imperial City",", isDailyRandomDungeonAndImperialCityReward=true",IF(J163="Overland",", isOverland=true","")))))))))))) &amp; IF(M163="true", CONCATENATE(", multiTrialSet=true"), ""),"") &amp; "},"</f>
        <v>, isDungeon=true},</v>
      </c>
      <c r="AU163" s="27" t="str">
        <f>IF(C163&lt;&gt;"",CONCATENATE(" --",C163," / ",B163,"   [",IF(S163&lt;&gt;"",S163,""),IF(Y163&lt;&gt;"",", "&amp;Y163,""),IF(AC163&lt;&gt;"",", "&amp;AC163,""),IF(AG163&lt;&gt;"",", "&amp;AG163,""),IF(AK163&lt;&gt;"",", "&amp;AK163,""),IF(AO163&lt;&gt;"",", "&amp;AO163,""),"]"))</f>
        <v xml:space="preserve"> --Gossamer / Gespinst   [Cradle of Shadows]</v>
      </c>
      <c r="AV163" s="27" t="str">
        <f>IF(A163&lt;&gt;"",IF(VALUE(Q163)&gt;0,CONCATENATE("[",A163,"] = true,        --",C163, " / ", B163), ""),"")</f>
        <v/>
      </c>
    </row>
    <row r="164" spans="1:48" x14ac:dyDescent="0.25">
      <c r="A164" s="13">
        <v>262</v>
      </c>
      <c r="B164" t="s">
        <v>1999</v>
      </c>
      <c r="C164" t="s">
        <v>2001</v>
      </c>
      <c r="D164" t="s">
        <v>2000</v>
      </c>
      <c r="G164" s="3">
        <f>A164</f>
        <v>262</v>
      </c>
      <c r="J164" t="s">
        <v>2548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848</v>
      </c>
      <c r="S164" t="s">
        <v>72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constants'!$E$3:$L$5000,8,FALSE),"")</f>
        <v/>
      </c>
      <c r="AN164" s="3" t="str">
        <f>IF(AO164&lt;&gt;"",VLOOKUP(AO164,'ESO zone constants'!$E$3:$L$5000,8,FALSE),"")</f>
        <v/>
      </c>
      <c r="AR164" s="27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[262] = {wayshrines={-1,-1,-1,}, dlcId=0</v>
      </c>
      <c r="AS164" s="27" t="str">
        <f>IF(A164&lt;&gt;"",IF(R164&lt;&gt;"",CONCATENATE(", zoneIds={",R164),"")&amp;IF(X164&lt;&gt;"",CONCATENATE(",",X164),"")&amp;IF(AB164&lt;&gt;"",CONCATENATE(",",AB164),"")&amp;IF(AF164&lt;&gt;"",CONCATENATE(",",AF164),"")&amp;IF(AJ164&lt;&gt;"",CONCATENATE(",",AJ164),"")&amp;IF(AN164&lt;&gt;"",CONCATENATE(",",AN164),"")&amp;IF(R164&lt;&gt;"",CONCATENATE("}",""),"")&amp;IF(OR(L164="true",L164="false",L164&lt;&gt;""), CONCATENATE(", veteran=", L164), ""),"")</f>
        <v>, zoneIds={848}, veteran=false</v>
      </c>
      <c r="AT164" s="27" t="str">
        <f>IF(A164&lt;&gt;"",IF(J164="Trial",", isTrial=true",IF(J164="Arena",", isArena=true", IF(J164="Monster",", isMonster=true",IF(J164="Crafted",", isCrafted=true",IF(J164="Cyrodiil",", isCyrodiil=true",IF(J164="Dungeon",", isDungeon=true",IF(J164="PVP: Battleground",", isBattleground=true",IF(J164="PVP: Cyrodiil",", isCyrodiil=true",IF(J164="PVP: Imperial City",", isImperialCity=true",IF(J164="Special",", isSpecial=true",IF(J164="Daily random dungeon &amp; PVP: Imperial City",", isDailyRandomDungeonAndImperialCityReward=true",IF(J164="Overland",", isOverland=true","")))))))))))) &amp; IF(M164="true", CONCATENATE(", multiTrialSet=true"), ""),"") &amp; "},"</f>
        <v>, isDungeon=true},</v>
      </c>
      <c r="AU164" s="27" t="str">
        <f>IF(C164&lt;&gt;"",CONCATENATE(" --",C164," / ",B164,"   [",IF(S164&lt;&gt;"",S164,""),IF(Y164&lt;&gt;"",", "&amp;Y164,""),IF(AC164&lt;&gt;"",", "&amp;AC164,""),IF(AG164&lt;&gt;"",", "&amp;AG164,""),IF(AK164&lt;&gt;"",", "&amp;AK164,""),IF(AO164&lt;&gt;"",", "&amp;AO164,""),"]"))</f>
        <v xml:space="preserve"> --Widowmaker / Witwenmacher   [Cradle of Shadows]</v>
      </c>
      <c r="AV164" s="27" t="str">
        <f>IF(A164&lt;&gt;"",IF(VALUE(Q164)&gt;0,CONCATENATE("[",A164,"] = true,        --",C164, " / ", B164), ""),"")</f>
        <v/>
      </c>
    </row>
    <row r="165" spans="1:48" x14ac:dyDescent="0.25">
      <c r="A165" s="13">
        <v>263</v>
      </c>
      <c r="B165" t="s">
        <v>2002</v>
      </c>
      <c r="C165" t="s">
        <v>2004</v>
      </c>
      <c r="D165" t="s">
        <v>2003</v>
      </c>
      <c r="G165" s="3">
        <f>A165</f>
        <v>263</v>
      </c>
      <c r="J165" t="s">
        <v>2548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848</v>
      </c>
      <c r="S165" t="s">
        <v>72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 t="str">
        <f>IF(Y165&lt;&gt;"",VLOOKUP(Y165,'ESO zone constants'!$E$3:$L$5000,8,FALSE),"")</f>
        <v/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constants'!$E$3:$L$5000,8,FALSE),"")</f>
        <v/>
      </c>
      <c r="AN165" s="3" t="str">
        <f>IF(AO165&lt;&gt;"",VLOOKUP(AO165,'ESO zone constants'!$E$3:$L$5000,8,FALSE),"")</f>
        <v/>
      </c>
      <c r="AR165" s="27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[263] = {wayshrines={-1,-1,-1,}, dlcId=0</v>
      </c>
      <c r="AS165" s="27" t="str">
        <f>IF(A165&lt;&gt;"",IF(R165&lt;&gt;"",CONCATENATE(", zoneIds={",R165),"")&amp;IF(X165&lt;&gt;"",CONCATENATE(",",X165),"")&amp;IF(AB165&lt;&gt;"",CONCATENATE(",",AB165),"")&amp;IF(AF165&lt;&gt;"",CONCATENATE(",",AF165),"")&amp;IF(AJ165&lt;&gt;"",CONCATENATE(",",AJ165),"")&amp;IF(AN165&lt;&gt;"",CONCATENATE(",",AN165),"")&amp;IF(R165&lt;&gt;"",CONCATENATE("}",""),"")&amp;IF(OR(L165="true",L165="false",L165&lt;&gt;""), CONCATENATE(", veteran=", L165), ""),"")</f>
        <v>, zoneIds={848}, veteran=false</v>
      </c>
      <c r="AT165" s="27" t="str">
        <f>IF(A165&lt;&gt;"",IF(J165="Trial",", isTrial=true",IF(J165="Arena",", isArena=true", IF(J165="Monster",", isMonster=true",IF(J165="Crafted",", isCrafted=true",IF(J165="Cyrodiil",", isCyrodiil=true",IF(J165="Dungeon",", isDungeon=true",IF(J165="PVP: Battleground",", isBattleground=true",IF(J165="PVP: Cyrodiil",", isCyrodiil=true",IF(J165="PVP: Imperial City",", isImperialCity=true",IF(J165="Special",", isSpecial=true",IF(J165="Daily random dungeon &amp; PVP: Imperial City",", isDailyRandomDungeonAndImperialCityReward=true",IF(J165="Overland",", isOverland=true","")))))))))))) &amp; IF(M165="true", CONCATENATE(", multiTrialSet=true"), ""),"") &amp; "},"</f>
        <v>, isDungeon=true},</v>
      </c>
      <c r="AU165" s="27" t="str">
        <f>IF(C165&lt;&gt;"",CONCATENATE(" --",C165," / ",B165,"   [",IF(S165&lt;&gt;"",S165,""),IF(Y165&lt;&gt;"",", "&amp;Y165,""),IF(AC165&lt;&gt;"",", "&amp;AC165,""),IF(AG165&lt;&gt;"",", "&amp;AG165,""),IF(AK165&lt;&gt;"",", "&amp;AK165,""),IF(AO165&lt;&gt;"",", "&amp;AO165,""),"]"))</f>
        <v xml:space="preserve"> --Hand of Mephala / Hand von Mephala   [Cradle of Shadows]</v>
      </c>
      <c r="AV165" s="27" t="str">
        <f>IF(A165&lt;&gt;"",IF(VALUE(Q165)&gt;0,CONCATENATE("[",A165,"] = true,        --",C165, " / ", B165), ""),"")</f>
        <v/>
      </c>
    </row>
    <row r="166" spans="1:48" x14ac:dyDescent="0.25">
      <c r="A166" s="13">
        <v>295</v>
      </c>
      <c r="B166" t="s">
        <v>2074</v>
      </c>
      <c r="C166" t="s">
        <v>2076</v>
      </c>
      <c r="D166" t="s">
        <v>2075</v>
      </c>
      <c r="G166" s="3">
        <f>A166</f>
        <v>295</v>
      </c>
      <c r="J166" t="s">
        <v>2548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380</v>
      </c>
      <c r="S166" t="s">
        <v>142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935</v>
      </c>
      <c r="Y166" t="s">
        <v>143</v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constants'!$E$3:$L$5000,8,FALSE),"")</f>
        <v/>
      </c>
      <c r="AN166" s="3" t="str">
        <f>IF(AO166&lt;&gt;"",VLOOKUP(AO166,'ESO zone constants'!$E$3:$L$5000,8,FALSE),"")</f>
        <v/>
      </c>
      <c r="AR166" s="27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[295] = {wayshrines={-1,-1,-1,}, dlcId=0</v>
      </c>
      <c r="AS166" s="27" t="str">
        <f>IF(A166&lt;&gt;"",IF(R166&lt;&gt;"",CONCATENATE(", zoneIds={",R166),"")&amp;IF(X166&lt;&gt;"",CONCATENATE(",",X166),"")&amp;IF(AB166&lt;&gt;"",CONCATENATE(",",AB166),"")&amp;IF(AF166&lt;&gt;"",CONCATENATE(",",AF166),"")&amp;IF(AJ166&lt;&gt;"",CONCATENATE(",",AJ166),"")&amp;IF(AN166&lt;&gt;"",CONCATENATE(",",AN166),"")&amp;IF(R166&lt;&gt;"",CONCATENATE("}",""),"")&amp;IF(OR(L166="true",L166="false",L166&lt;&gt;""), CONCATENATE(", veteran=", L166), ""),"")</f>
        <v>, zoneIds={380,935}, veteran=false</v>
      </c>
      <c r="AT166" s="27" t="str">
        <f>IF(A166&lt;&gt;"",IF(J166="Trial",", isTrial=true",IF(J166="Arena",", isArena=true", IF(J166="Monster",", isMonster=true",IF(J166="Crafted",", isCrafted=true",IF(J166="Cyrodiil",", isCyrodiil=true",IF(J166="Dungeon",", isDungeon=true",IF(J166="PVP: Battleground",", isBattleground=true",IF(J166="PVP: Cyrodiil",", isCyrodiil=true",IF(J166="PVP: Imperial City",", isImperialCity=true",IF(J166="Special",", isSpecial=true",IF(J166="Daily random dungeon &amp; PVP: Imperial City",", isDailyRandomDungeonAndImperialCityReward=true",IF(J166="Overland",", isOverland=true","")))))))))))) &amp; IF(M166="true", CONCATENATE(", multiTrialSet=true"), ""),"") &amp; "},"</f>
        <v>, isDungeon=true},</v>
      </c>
      <c r="AU166" s="27" t="str">
        <f>IF(C166&lt;&gt;"",CONCATENATE(" --",C166," / ",B166,"   [",IF(S166&lt;&gt;"",S166,""),IF(Y166&lt;&gt;"",", "&amp;Y166,""),IF(AC166&lt;&gt;"",", "&amp;AC166,""),IF(AG166&lt;&gt;"",", "&amp;AG166,""),IF(AK166&lt;&gt;"",", "&amp;AK166,""),IF(AO166&lt;&gt;"",", "&amp;AO166,""),"]"))</f>
        <v xml:space="preserve"> --Jailbreaker / Ausbrecher   [The Banished Cells I, The Banished Cells II]</v>
      </c>
      <c r="AV166" s="27" t="str">
        <f>IF(A166&lt;&gt;"",IF(VALUE(Q166)&gt;0,CONCATENATE("[",A166,"] = true,        --",C166, " / ", B166), ""),"")</f>
        <v/>
      </c>
    </row>
    <row r="167" spans="1:48" x14ac:dyDescent="0.25">
      <c r="A167" s="13">
        <v>296</v>
      </c>
      <c r="B167" t="s">
        <v>2077</v>
      </c>
      <c r="C167" t="s">
        <v>2079</v>
      </c>
      <c r="D167" t="s">
        <v>2078</v>
      </c>
      <c r="G167" s="3">
        <f>A167</f>
        <v>296</v>
      </c>
      <c r="J167" t="s">
        <v>2548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144</v>
      </c>
      <c r="S167" t="s">
        <v>66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X167" s="3">
        <f>IF(Y167&lt;&gt;"",VLOOKUP(Y167,'ESO zone constants'!$E$3:$L$5000,8,FALSE),"")</f>
        <v>936</v>
      </c>
      <c r="Y167" t="s">
        <v>42</v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7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[296] = {wayshrines={-1,-1,-1,}, dlcId=0</v>
      </c>
      <c r="AS167" s="27" t="str">
        <f>IF(A167&lt;&gt;"",IF(R167&lt;&gt;"",CONCATENATE(", zoneIds={",R167),"")&amp;IF(X167&lt;&gt;"",CONCATENATE(",",X167),"")&amp;IF(AB167&lt;&gt;"",CONCATENATE(",",AB167),"")&amp;IF(AF167&lt;&gt;"",CONCATENATE(",",AF167),"")&amp;IF(AJ167&lt;&gt;"",CONCATENATE(",",AJ167),"")&amp;IF(AN167&lt;&gt;"",CONCATENATE(",",AN167),"")&amp;IF(R167&lt;&gt;"",CONCATENATE("}",""),"")&amp;IF(OR(L167="true",L167="false",L167&lt;&gt;""), CONCATENATE(", veteran=", L167), ""),"")</f>
        <v>, zoneIds={144,936}, veteran=false</v>
      </c>
      <c r="AT167" s="27" t="str">
        <f>IF(A167&lt;&gt;"",IF(J167="Trial",", isTrial=true",IF(J167="Arena",", isArena=true", IF(J167="Monster",", isMonster=true",IF(J167="Crafted",", isCrafted=true",IF(J167="Cyrodiil",", isCyrodiil=true",IF(J167="Dungeon",", isDungeon=true",IF(J167="PVP: Battleground",", isBattleground=true",IF(J167="PVP: Cyrodiil",", isCyrodiil=true",IF(J167="PVP: Imperial City",", isImperialCity=true",IF(J167="Special",", isSpecial=true",IF(J167="Daily random dungeon &amp; PVP: Imperial City",", isDailyRandomDungeonAndImperialCityReward=true",IF(J167="Overland",", isOverland=true","")))))))))))) &amp; IF(M167="true", CONCATENATE(", multiTrialSet=true"), ""),"") &amp; "},"</f>
        <v>, isDungeon=true},</v>
      </c>
      <c r="AU167" s="27" t="str">
        <f>IF(C167&lt;&gt;"",CONCATENATE(" --",C167," / ",B167,"   [",IF(S167&lt;&gt;"",S167,""),IF(Y167&lt;&gt;"",", "&amp;Y167,""),IF(AC167&lt;&gt;"",", "&amp;AC167,""),IF(AG167&lt;&gt;"",", "&amp;AG167,""),IF(AK167&lt;&gt;"",", "&amp;AK167,""),IF(AO167&lt;&gt;"",", "&amp;AO167,""),"]"))</f>
        <v xml:space="preserve"> --Spelunker / Höhlenforscher   [Spindleclutch I, Spindleclutch II]</v>
      </c>
      <c r="AV167" s="27" t="str">
        <f>IF(A167&lt;&gt;"",IF(VALUE(Q167)&gt;0,CONCATENATE("[",A167,"] = true,        --",C167, " / ", B167), ""),"")</f>
        <v/>
      </c>
    </row>
    <row r="168" spans="1:48" x14ac:dyDescent="0.25">
      <c r="A168" s="13">
        <v>297</v>
      </c>
      <c r="B168" t="s">
        <v>2080</v>
      </c>
      <c r="C168" t="s">
        <v>2082</v>
      </c>
      <c r="D168" t="s">
        <v>2081</v>
      </c>
      <c r="G168" s="3">
        <f>A168</f>
        <v>297</v>
      </c>
      <c r="J168" t="s">
        <v>2548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283</v>
      </c>
      <c r="S168" t="s">
        <v>51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934</v>
      </c>
      <c r="Y168" t="s">
        <v>63</v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7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[297] = {wayshrines={-1,-1,-1,}, dlcId=0</v>
      </c>
      <c r="AS168" s="27" t="str">
        <f>IF(A168&lt;&gt;"",IF(R168&lt;&gt;"",CONCATENATE(", zoneIds={",R168),"")&amp;IF(X168&lt;&gt;"",CONCATENATE(",",X168),"")&amp;IF(AB168&lt;&gt;"",CONCATENATE(",",AB168),"")&amp;IF(AF168&lt;&gt;"",CONCATENATE(",",AF168),"")&amp;IF(AJ168&lt;&gt;"",CONCATENATE(",",AJ168),"")&amp;IF(AN168&lt;&gt;"",CONCATENATE(",",AN168),"")&amp;IF(R168&lt;&gt;"",CONCATENATE("}",""),"")&amp;IF(OR(L168="true",L168="false",L168&lt;&gt;""), CONCATENATE(", veteran=", L168), ""),"")</f>
        <v>, zoneIds={283,934}, veteran=false</v>
      </c>
      <c r="AT168" s="27" t="str">
        <f>IF(A168&lt;&gt;"",IF(J168="Trial",", isTrial=true",IF(J168="Arena",", isArena=true", IF(J168="Monster",", isMonster=true",IF(J168="Crafted",", isCrafted=true",IF(J168="Cyrodiil",", isCyrodiil=true",IF(J168="Dungeon",", isDungeon=true",IF(J168="PVP: Battleground",", isBattleground=true",IF(J168="PVP: Cyrodiil",", isCyrodiil=true",IF(J168="PVP: Imperial City",", isImperialCity=true",IF(J168="Special",", isSpecial=true",IF(J168="Daily random dungeon &amp; PVP: Imperial City",", isDailyRandomDungeonAndImperialCityReward=true",IF(J168="Overland",", isOverland=true","")))))))))))) &amp; IF(M168="true", CONCATENATE(", multiTrialSet=true"), ""),"") &amp; "},"</f>
        <v>, isDungeon=true},</v>
      </c>
      <c r="AU168" s="27" t="str">
        <f>IF(C168&lt;&gt;"",CONCATENATE(" --",C168," / ",B168,"   [",IF(S168&lt;&gt;"",S168,""),IF(Y168&lt;&gt;"",", "&amp;Y168,""),IF(AC168&lt;&gt;"",", "&amp;AC168,""),IF(AG168&lt;&gt;"",", "&amp;AG168,""),IF(AK168&lt;&gt;"",", "&amp;AK168,""),IF(AO168&lt;&gt;"",", "&amp;AO168,""),"]"))</f>
        <v xml:space="preserve"> --Spider Cultist Cowl / Spinnenkultistenkutte   [Fungal Grotto I, Fungal Grotto II]</v>
      </c>
      <c r="AV168" s="27" t="str">
        <f>IF(A168&lt;&gt;"",IF(VALUE(Q168)&gt;0,CONCATENATE("[",A168,"] = true,        --",C168, " / ", B168), ""),"")</f>
        <v/>
      </c>
    </row>
    <row r="169" spans="1:48" x14ac:dyDescent="0.25">
      <c r="A169" s="13">
        <v>298</v>
      </c>
      <c r="B169" t="s">
        <v>2083</v>
      </c>
      <c r="C169" t="s">
        <v>2085</v>
      </c>
      <c r="D169" t="s">
        <v>2084</v>
      </c>
      <c r="G169" s="3">
        <f>A169</f>
        <v>298</v>
      </c>
      <c r="J169" t="s">
        <v>2548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126</v>
      </c>
      <c r="S169" t="s">
        <v>43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X169" s="3">
        <f>IF(Y169&lt;&gt;"",VLOOKUP(Y169,'ESO zone constants'!$E$3:$L$5000,8,FALSE),"")</f>
        <v>931</v>
      </c>
      <c r="Y169" t="s">
        <v>56</v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7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[298] = {wayshrines={-1,-1,-1,}, dlcId=0</v>
      </c>
      <c r="AS169" s="27" t="str">
        <f>IF(A169&lt;&gt;"",IF(R169&lt;&gt;"",CONCATENATE(", zoneIds={",R169),"")&amp;IF(X169&lt;&gt;"",CONCATENATE(",",X169),"")&amp;IF(AB169&lt;&gt;"",CONCATENATE(",",AB169),"")&amp;IF(AF169&lt;&gt;"",CONCATENATE(",",AF169),"")&amp;IF(AJ169&lt;&gt;"",CONCATENATE(",",AJ169),"")&amp;IF(AN169&lt;&gt;"",CONCATENATE(",",AN169),"")&amp;IF(R169&lt;&gt;"",CONCATENATE("}",""),"")&amp;IF(OR(L169="true",L169="false",L169&lt;&gt;""), CONCATENATE(", veteran=", L169), ""),"")</f>
        <v>, zoneIds={126,931}, veteran=false</v>
      </c>
      <c r="AT169" s="27" t="str">
        <f>IF(A169&lt;&gt;"",IF(J169="Trial",", isTrial=true",IF(J169="Arena",", isArena=true", IF(J169="Monster",", isMonster=true",IF(J169="Crafted",", isCrafted=true",IF(J169="Cyrodiil",", isCyrodiil=true",IF(J169="Dungeon",", isDungeon=true",IF(J169="PVP: Battleground",", isBattleground=true",IF(J169="PVP: Cyrodiil",", isCyrodiil=true",IF(J169="PVP: Imperial City",", isImperialCity=true",IF(J169="Special",", isSpecial=true",IF(J169="Daily random dungeon &amp; PVP: Imperial City",", isDailyRandomDungeonAndImperialCityReward=true",IF(J169="Overland",", isOverland=true","")))))))))))) &amp; IF(M169="true", CONCATENATE(", multiTrialSet=true"), ""),"") &amp; "},"</f>
        <v>, isDungeon=true},</v>
      </c>
      <c r="AU169" s="27" t="str">
        <f>IF(C169&lt;&gt;"",CONCATENATE(" --",C169," / ",B169,"   [",IF(S169&lt;&gt;"",S169,""),IF(Y169&lt;&gt;"",", "&amp;Y169,""),IF(AC169&lt;&gt;"",", "&amp;AC169,""),IF(AG169&lt;&gt;"",", "&amp;AG169,""),IF(AK169&lt;&gt;"",", "&amp;AK169,""),IF(AO169&lt;&gt;"",", "&amp;AO169,""),"]"))</f>
        <v xml:space="preserve"> --Light Speaker / Lichtsprecher   [Elden Hollow I, Elden Hollow II]</v>
      </c>
      <c r="AV169" s="27" t="str">
        <f>IF(A169&lt;&gt;"",IF(VALUE(Q169)&gt;0,CONCATENATE("[",A169,"] = true,        --",C169, " / ", B169), ""),"")</f>
        <v/>
      </c>
    </row>
    <row r="170" spans="1:48" x14ac:dyDescent="0.25">
      <c r="A170" s="13">
        <v>299</v>
      </c>
      <c r="B170" t="s">
        <v>2086</v>
      </c>
      <c r="C170" t="s">
        <v>2088</v>
      </c>
      <c r="D170" t="s">
        <v>2087</v>
      </c>
      <c r="G170" s="3">
        <f>A170</f>
        <v>299</v>
      </c>
      <c r="J170" t="s">
        <v>2548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146</v>
      </c>
      <c r="S170" t="s">
        <v>62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933</v>
      </c>
      <c r="Y170" t="s">
        <v>58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7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[299] = {wayshrines={-1,-1,-1,}, dlcId=0</v>
      </c>
      <c r="AS170" s="27" t="str">
        <f>IF(A170&lt;&gt;"",IF(R170&lt;&gt;"",CONCATENATE(", zoneIds={",R170),"")&amp;IF(X170&lt;&gt;"",CONCATENATE(",",X170),"")&amp;IF(AB170&lt;&gt;"",CONCATENATE(",",AB170),"")&amp;IF(AF170&lt;&gt;"",CONCATENATE(",",AF170),"")&amp;IF(AJ170&lt;&gt;"",CONCATENATE(",",AJ170),"")&amp;IF(AN170&lt;&gt;"",CONCATENATE(",",AN170),"")&amp;IF(R170&lt;&gt;"",CONCATENATE("}",""),"")&amp;IF(OR(L170="true",L170="false",L170&lt;&gt;""), CONCATENATE(", veteran=", L170), ""),"")</f>
        <v>, zoneIds={146,933}, veteran=false</v>
      </c>
      <c r="AT170" s="27" t="str">
        <f>IF(A170&lt;&gt;"",IF(J170="Trial",", isTrial=true",IF(J170="Arena",", isArena=true", IF(J170="Monster",", isMonster=true",IF(J170="Crafted",", isCrafted=true",IF(J170="Cyrodiil",", isCyrodiil=true",IF(J170="Dungeon",", isDungeon=true",IF(J170="PVP: Battleground",", isBattleground=true",IF(J170="PVP: Cyrodiil",", isCyrodiil=true",IF(J170="PVP: Imperial City",", isImperialCity=true",IF(J170="Special",", isSpecial=true",IF(J170="Daily random dungeon &amp; PVP: Imperial City",", isDailyRandomDungeonAndImperialCityReward=true",IF(J170="Overland",", isOverland=true","")))))))))))) &amp; IF(M170="true", CONCATENATE(", multiTrialSet=true"), ""),"") &amp; "},"</f>
        <v>, isDungeon=true},</v>
      </c>
      <c r="AU170" s="27" t="str">
        <f>IF(C170&lt;&gt;"",CONCATENATE(" --",C170," / ",B170,"   [",IF(S170&lt;&gt;"",S170,""),IF(Y170&lt;&gt;"",", "&amp;Y170,""),IF(AC170&lt;&gt;"",", "&amp;AC170,""),IF(AG170&lt;&gt;"",", "&amp;AG170,""),IF(AK170&lt;&gt;"",", "&amp;AK170,""),IF(AO170&lt;&gt;"",", "&amp;AO170,""),"]"))</f>
        <v xml:space="preserve"> --Toothrow / Zahnreihe   [Wayrest Sewers I, Wayrest Sewers II]</v>
      </c>
      <c r="AV170" s="27" t="str">
        <f>IF(A170&lt;&gt;"",IF(VALUE(Q170)&gt;0,CONCATENATE("[",A170,"] = true,        --",C170, " / ", B170), ""),"")</f>
        <v/>
      </c>
    </row>
    <row r="171" spans="1:48" x14ac:dyDescent="0.25">
      <c r="A171" s="13">
        <v>300</v>
      </c>
      <c r="B171" t="s">
        <v>2089</v>
      </c>
      <c r="C171" t="s">
        <v>2091</v>
      </c>
      <c r="D171" t="s">
        <v>2090</v>
      </c>
      <c r="G171" s="3">
        <f>A171</f>
        <v>300</v>
      </c>
      <c r="J171" t="s">
        <v>2548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63</v>
      </c>
      <c r="S171" t="s">
        <v>61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X171" s="3">
        <f>IF(Y171&lt;&gt;"",VLOOKUP(Y171,'ESO zone constants'!$E$3:$L$5000,8,FALSE),"")</f>
        <v>930</v>
      </c>
      <c r="Y171" t="s">
        <v>46</v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7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[300] = {wayshrines={-1,-1,-1,}, dlcId=0</v>
      </c>
      <c r="AS171" s="27" t="str">
        <f>IF(A171&lt;&gt;"",IF(R171&lt;&gt;"",CONCATENATE(", zoneIds={",R171),"")&amp;IF(X171&lt;&gt;"",CONCATENATE(",",X171),"")&amp;IF(AB171&lt;&gt;"",CONCATENATE(",",AB171),"")&amp;IF(AF171&lt;&gt;"",CONCATENATE(",",AF171),"")&amp;IF(AJ171&lt;&gt;"",CONCATENATE(",",AJ171),"")&amp;IF(AN171&lt;&gt;"",CONCATENATE(",",AN171),"")&amp;IF(R171&lt;&gt;"",CONCATENATE("}",""),"")&amp;IF(OR(L171="true",L171="false",L171&lt;&gt;""), CONCATENATE(", veteran=", L171), ""),"")</f>
        <v>, zoneIds={63,930}, veteran=false</v>
      </c>
      <c r="AT171" s="27" t="str">
        <f>IF(A171&lt;&gt;"",IF(J171="Trial",", isTrial=true",IF(J171="Arena",", isArena=true", IF(J171="Monster",", isMonster=true",IF(J171="Crafted",", isCrafted=true",IF(J171="Cyrodiil",", isCyrodiil=true",IF(J171="Dungeon",", isDungeon=true",IF(J171="PVP: Battleground",", isBattleground=true",IF(J171="PVP: Cyrodiil",", isCyrodiil=true",IF(J171="PVP: Imperial City",", isImperialCity=true",IF(J171="Special",", isSpecial=true",IF(J171="Daily random dungeon &amp; PVP: Imperial City",", isDailyRandomDungeonAndImperialCityReward=true",IF(J171="Overland",", isOverland=true","")))))))))))) &amp; IF(M171="true", CONCATENATE(", multiTrialSet=true"), ""),"") &amp; "},"</f>
        <v>, isDungeon=true},</v>
      </c>
      <c r="AU171" s="27" t="str">
        <f>IF(C171&lt;&gt;"",CONCATENATE(" --",C171," / ",B171,"   [",IF(S171&lt;&gt;"",S171,""),IF(Y171&lt;&gt;"",", "&amp;Y171,""),IF(AC171&lt;&gt;"",", "&amp;AC171,""),IF(AG171&lt;&gt;"",", "&amp;AG171,""),IF(AK171&lt;&gt;"",", "&amp;AK171,""),IF(AO171&lt;&gt;"",", "&amp;AO171,""),"]"))</f>
        <v xml:space="preserve"> --Netch's Touch / Berührung des Netch   [Darkshade Caverns I, Darkshade Caverns II]</v>
      </c>
      <c r="AV171" s="27" t="str">
        <f>IF(A171&lt;&gt;"",IF(VALUE(Q171)&gt;0,CONCATENATE("[",A171,"] = true,        --",C171, " / ", B171), ""),"")</f>
        <v/>
      </c>
    </row>
    <row r="172" spans="1:48" x14ac:dyDescent="0.25">
      <c r="A172" s="13">
        <v>301</v>
      </c>
      <c r="B172" t="s">
        <v>2092</v>
      </c>
      <c r="C172" t="s">
        <v>2094</v>
      </c>
      <c r="D172" t="s">
        <v>2093</v>
      </c>
      <c r="G172" s="3">
        <f>A172</f>
        <v>301</v>
      </c>
      <c r="J172" t="s">
        <v>2548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63</v>
      </c>
      <c r="S172" t="s">
        <v>61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X172" s="3">
        <f>IF(Y172&lt;&gt;"",VLOOKUP(Y172,'ESO zone constants'!$E$3:$L$5000,8,FALSE),"")</f>
        <v>930</v>
      </c>
      <c r="Y172" t="s">
        <v>46</v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7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[301] = {wayshrines={-1,-1,-1,}, dlcId=0</v>
      </c>
      <c r="AS172" s="27" t="str">
        <f>IF(A172&lt;&gt;"",IF(R172&lt;&gt;"",CONCATENATE(", zoneIds={",R172),"")&amp;IF(X172&lt;&gt;"",CONCATENATE(",",X172),"")&amp;IF(AB172&lt;&gt;"",CONCATENATE(",",AB172),"")&amp;IF(AF172&lt;&gt;"",CONCATENATE(",",AF172),"")&amp;IF(AJ172&lt;&gt;"",CONCATENATE(",",AJ172),"")&amp;IF(AN172&lt;&gt;"",CONCATENATE(",",AN172),"")&amp;IF(R172&lt;&gt;"",CONCATENATE("}",""),"")&amp;IF(OR(L172="true",L172="false",L172&lt;&gt;""), CONCATENATE(", veteran=", L172), ""),"")</f>
        <v>, zoneIds={63,930}, veteran=false</v>
      </c>
      <c r="AT172" s="27" t="str">
        <f>IF(A172&lt;&gt;"",IF(J172="Trial",", isTrial=true",IF(J172="Arena",", isArena=true", IF(J172="Monster",", isMonster=true",IF(J172="Crafted",", isCrafted=true",IF(J172="Cyrodiil",", isCyrodiil=true",IF(J172="Dungeon",", isDungeon=true",IF(J172="PVP: Battleground",", isBattleground=true",IF(J172="PVP: Cyrodiil",", isCyrodiil=true",IF(J172="PVP: Imperial City",", isImperialCity=true",IF(J172="Special",", isSpecial=true",IF(J172="Daily random dungeon &amp; PVP: Imperial City",", isDailyRandomDungeonAndImperialCityReward=true",IF(J172="Overland",", isOverland=true","")))))))))))) &amp; IF(M172="true", CONCATENATE(", multiTrialSet=true"), ""),"") &amp; "},"</f>
        <v>, isDungeon=true},</v>
      </c>
      <c r="AU172" s="27" t="str">
        <f>IF(C172&lt;&gt;"",CONCATENATE(" --",C172," / ",B172,"   [",IF(S172&lt;&gt;"",S172,""),IF(Y172&lt;&gt;"",", "&amp;Y172,""),IF(AC172&lt;&gt;"",", "&amp;AC172,""),IF(AG172&lt;&gt;"",", "&amp;AG172,""),IF(AK172&lt;&gt;"",", "&amp;AK172,""),IF(AO172&lt;&gt;"",", "&amp;AO172,""),"]"))</f>
        <v xml:space="preserve"> --Strength of the Automaton / Stärke des Automaten   [Darkshade Caverns I, Darkshade Caverns II]</v>
      </c>
      <c r="AV172" s="27" t="str">
        <f>IF(A172&lt;&gt;"",IF(VALUE(Q172)&gt;0,CONCATENATE("[",A172,"] = true,        --",C172, " / ", B172), ""),"")</f>
        <v/>
      </c>
    </row>
    <row r="173" spans="1:48" x14ac:dyDescent="0.25">
      <c r="A173" s="13">
        <v>302</v>
      </c>
      <c r="B173" t="s">
        <v>2095</v>
      </c>
      <c r="C173" t="s">
        <v>2095</v>
      </c>
      <c r="D173" t="s">
        <v>2096</v>
      </c>
      <c r="G173" s="3">
        <f>A173</f>
        <v>302</v>
      </c>
      <c r="J173" t="s">
        <v>2548</v>
      </c>
      <c r="L173" t="s">
        <v>101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130</v>
      </c>
      <c r="S173" t="s">
        <v>49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V173" s="30"/>
      <c r="X173" s="3">
        <f>IF(Y173&lt;&gt;"",VLOOKUP(Y173,'ESO zone constants'!$E$3:$L$5000,8,FALSE),"")</f>
        <v>932</v>
      </c>
      <c r="Y173" t="s">
        <v>55</v>
      </c>
      <c r="Z173" s="30"/>
      <c r="AB173" s="3" t="str">
        <f>IF(AC173&lt;&gt;"",VLOOKUP(AC173,'ESO zone constants'!$E$3:$L$5000,8,FALSE),"")</f>
        <v/>
      </c>
      <c r="AD173" s="30"/>
      <c r="AF173" s="3" t="str">
        <f>IF(AG173&lt;&gt;"",VLOOKUP(AG173,'ESO zone constants'!$E$3:$L$5000,8,FALSE),"")</f>
        <v/>
      </c>
      <c r="AJ173" s="3" t="str">
        <f>IF(AK173&lt;&gt;"",VLOOKUP(AK173,'ESO zone constants'!$E$3:$L$5000,8,FALSE),"")</f>
        <v/>
      </c>
      <c r="AN173" s="3" t="str">
        <f>IF(AO173&lt;&gt;"",VLOOKUP(AO173,'ESO zone constants'!$E$3:$L$5000,8,FALSE),"")</f>
        <v/>
      </c>
      <c r="AR173" s="27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[302] = {wayshrines={-1,-1,-1,}, dlcId=0</v>
      </c>
      <c r="AS173" s="27" t="str">
        <f>IF(A173&lt;&gt;"",IF(R173&lt;&gt;"",CONCATENATE(", zoneIds={",R173),"")&amp;IF(X173&lt;&gt;"",CONCATENATE(",",X173),"")&amp;IF(AB173&lt;&gt;"",CONCATENATE(",",AB173),"")&amp;IF(AF173&lt;&gt;"",CONCATENATE(",",AF173),"")&amp;IF(AJ173&lt;&gt;"",CONCATENATE(",",AJ173),"")&amp;IF(AN173&lt;&gt;"",CONCATENATE(",",AN173),"")&amp;IF(R173&lt;&gt;"",CONCATENATE("}",""),"")&amp;IF(OR(L173="true",L173="false",L173&lt;&gt;""), CONCATENATE(", veteran=", L173), ""),"")</f>
        <v>, zoneIds={130,932}, veteran=false</v>
      </c>
      <c r="AT173" s="27" t="str">
        <f>IF(A173&lt;&gt;"",IF(J173="Trial",", isTrial=true",IF(J173="Arena",", isArena=true", IF(J173="Monster",", isMonster=true",IF(J173="Crafted",", isCrafted=true",IF(J173="Cyrodiil",", isCyrodiil=true",IF(J173="Dungeon",", isDungeon=true",IF(J173="PVP: Battleground",", isBattleground=true",IF(J173="PVP: Cyrodiil",", isCyrodiil=true",IF(J173="PVP: Imperial City",", isImperialCity=true",IF(J173="Special",", isSpecial=true",IF(J173="Daily random dungeon &amp; PVP: Imperial City",", isDailyRandomDungeonAndImperialCityReward=true",IF(J173="Overland",", isOverland=true","")))))))))))) &amp; IF(M173="true", CONCATENATE(", multiTrialSet=true"), ""),"") &amp; "},"</f>
        <v>, isDungeon=true},</v>
      </c>
      <c r="AU173" s="27" t="str">
        <f>IF(C173&lt;&gt;"",CONCATENATE(" --",C173," / ",B173,"   [",IF(S173&lt;&gt;"",S173,""),IF(Y173&lt;&gt;"",", "&amp;Y173,""),IF(AC173&lt;&gt;"",", "&amp;AC173,""),IF(AG173&lt;&gt;"",", "&amp;AG173,""),IF(AK173&lt;&gt;"",", "&amp;AK173,""),IF(AO173&lt;&gt;"",", "&amp;AO173,""),"]"))</f>
        <v xml:space="preserve"> --Leviathan / Leviathan   [Crypt of Hearts I, Crypt of Hearts II]</v>
      </c>
      <c r="AV173" s="27" t="str">
        <f>IF(A173&lt;&gt;"",IF(VALUE(Q173)&gt;0,CONCATENATE("[",A173,"] = true,        --",C173, " / ", B173), ""),"")</f>
        <v/>
      </c>
    </row>
    <row r="174" spans="1:48" x14ac:dyDescent="0.25">
      <c r="A174" s="13">
        <v>303</v>
      </c>
      <c r="B174" t="s">
        <v>2097</v>
      </c>
      <c r="C174" t="s">
        <v>2099</v>
      </c>
      <c r="D174" t="s">
        <v>2098</v>
      </c>
      <c r="G174" s="3">
        <f>A174</f>
        <v>303</v>
      </c>
      <c r="J174" t="s">
        <v>2548</v>
      </c>
      <c r="L174" t="s">
        <v>101</v>
      </c>
      <c r="M174" t="s">
        <v>101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148</v>
      </c>
      <c r="S174" t="s">
        <v>60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constants'!$E$3:$L$5000,8,FALSE),"")</f>
        <v/>
      </c>
      <c r="AN174" s="3" t="str">
        <f>IF(AO174&lt;&gt;"",VLOOKUP(AO174,'ESO zone constants'!$E$3:$L$5000,8,FALSE),"")</f>
        <v/>
      </c>
      <c r="AR174" s="27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[303] = {wayshrines={-1,-1,-1,}, dlcId=0</v>
      </c>
      <c r="AS174" s="27" t="str">
        <f>IF(A174&lt;&gt;"",IF(R174&lt;&gt;"",CONCATENATE(", zoneIds={",R174),"")&amp;IF(X174&lt;&gt;"",CONCATENATE(",",X174),"")&amp;IF(AB174&lt;&gt;"",CONCATENATE(",",AB174),"")&amp;IF(AF174&lt;&gt;"",CONCATENATE(",",AF174),"")&amp;IF(AJ174&lt;&gt;"",CONCATENATE(",",AJ174),"")&amp;IF(AN174&lt;&gt;"",CONCATENATE(",",AN174),"")&amp;IF(R174&lt;&gt;"",CONCATENATE("}",""),"")&amp;IF(OR(L174="true",L174="false",L174&lt;&gt;""), CONCATENATE(", veteran=", L174), ""),"")</f>
        <v>, zoneIds={148}, veteran=false</v>
      </c>
      <c r="AT174" s="27" t="str">
        <f>IF(A174&lt;&gt;"",IF(J174="Trial",", isTrial=true",IF(J174="Arena",", isArena=true", IF(J174="Monster",", isMonster=true",IF(J174="Crafted",", isCrafted=true",IF(J174="Cyrodiil",", isCyrodiil=true",IF(J174="Dungeon",", isDungeon=true",IF(J174="PVP: Battleground",", isBattleground=true",IF(J174="PVP: Cyrodiil",", isCyrodiil=true",IF(J174="PVP: Imperial City",", isImperialCity=true",IF(J174="Special",", isSpecial=true",IF(J174="Daily random dungeon &amp; PVP: Imperial City",", isDailyRandomDungeonAndImperialCityReward=true",IF(J174="Overland",", isOverland=true","")))))))))))) &amp; IF(M174="true", CONCATENATE(", multiTrialSet=true"), ""),"") &amp; "},"</f>
        <v>, isDungeon=true},</v>
      </c>
      <c r="AU174" s="27" t="str">
        <f>IF(C174&lt;&gt;"",CONCATENATE(" --",C174," / ",B174,"   [",IF(S174&lt;&gt;"",S174,""),IF(Y174&lt;&gt;"",", "&amp;Y174,""),IF(AC174&lt;&gt;"",", "&amp;AC174,""),IF(AG174&lt;&gt;"",", "&amp;AG174,""),IF(AK174&lt;&gt;"",", "&amp;AK174,""),IF(AO174&lt;&gt;"",", "&amp;AO174,""),"]"))</f>
        <v xml:space="preserve"> --Lamia's Song / Lied der Lamie   [Arx Corinium]</v>
      </c>
      <c r="AV174" s="27" t="str">
        <f>IF(A174&lt;&gt;"",IF(VALUE(Q174)&gt;0,CONCATENATE("[",A174,"] = true,        --",C174, " / ", B174), ""),"")</f>
        <v/>
      </c>
    </row>
    <row r="175" spans="1:48" s="15" customFormat="1" x14ac:dyDescent="0.25">
      <c r="A175" s="13">
        <v>304</v>
      </c>
      <c r="B175" t="s">
        <v>2100</v>
      </c>
      <c r="C175" t="s">
        <v>2102</v>
      </c>
      <c r="D175" t="s">
        <v>2101</v>
      </c>
      <c r="E175"/>
      <c r="F175"/>
      <c r="G175" s="3">
        <f>A175</f>
        <v>304</v>
      </c>
      <c r="H175"/>
      <c r="I175"/>
      <c r="J175" t="s">
        <v>2548</v>
      </c>
      <c r="K175"/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148</v>
      </c>
      <c r="S175" t="s">
        <v>60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constants'!$E$3:$L$5000,8,FALSE),"")</f>
        <v/>
      </c>
      <c r="AK175"/>
      <c r="AL175"/>
      <c r="AM175"/>
      <c r="AN175" s="3" t="str">
        <f>IF(AO175&lt;&gt;"",VLOOKUP(AO175,'ESO zone constants'!$E$3:$L$5000,8,FALSE),"")</f>
        <v/>
      </c>
      <c r="AO175"/>
      <c r="AP175"/>
      <c r="AQ175"/>
      <c r="AR175" s="27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[304] = {wayshrines={-1,-1,-1,}, dlcId=0</v>
      </c>
      <c r="AS175" s="27" t="str">
        <f>IF(A175&lt;&gt;"",IF(R175&lt;&gt;"",CONCATENATE(", zoneIds={",R175),"")&amp;IF(X175&lt;&gt;"",CONCATENATE(",",X175),"")&amp;IF(AB175&lt;&gt;"",CONCATENATE(",",AB175),"")&amp;IF(AF175&lt;&gt;"",CONCATENATE(",",AF175),"")&amp;IF(AJ175&lt;&gt;"",CONCATENATE(",",AJ175),"")&amp;IF(AN175&lt;&gt;"",CONCATENATE(",",AN175),"")&amp;IF(R175&lt;&gt;"",CONCATENATE("}",""),"")&amp;IF(OR(L175="true",L175="false",L175&lt;&gt;""), CONCATENATE(", veteran=", L175), ""),"")</f>
        <v>, zoneIds={148}, veteran=false</v>
      </c>
      <c r="AT175" s="27" t="str">
        <f>IF(A175&lt;&gt;"",IF(J175="Trial",", isTrial=true",IF(J175="Arena",", isArena=true", IF(J175="Monster",", isMonster=true",IF(J175="Crafted",", isCrafted=true",IF(J175="Cyrodiil",", isCyrodiil=true",IF(J175="Dungeon",", isDungeon=true",IF(J175="PVP: Battleground",", isBattleground=true",IF(J175="PVP: Cyrodiil",", isCyrodiil=true",IF(J175="PVP: Imperial City",", isImperialCity=true",IF(J175="Special",", isSpecial=true",IF(J175="Daily random dungeon &amp; PVP: Imperial City",", isDailyRandomDungeonAndImperialCityReward=true",IF(J175="Overland",", isOverland=true","")))))))))))) &amp; IF(M175="true", CONCATENATE(", multiTrialSet=true"), ""),"") &amp; "},"</f>
        <v>, isDungeon=true},</v>
      </c>
      <c r="AU175" s="27" t="str">
        <f>IF(C175&lt;&gt;"",CONCATENATE(" --",C175," / ",B175,"   [",IF(S175&lt;&gt;"",S175,""),IF(Y175&lt;&gt;"",", "&amp;Y175,""),IF(AC175&lt;&gt;"",", "&amp;AC175,""),IF(AG175&lt;&gt;"",", "&amp;AG175,""),IF(AK175&lt;&gt;"",", "&amp;AK175,""),IF(AO175&lt;&gt;"",", "&amp;AO175,""),"]"))</f>
        <v xml:space="preserve"> --Medusa / Versteinernder Blick   [Arx Corinium]</v>
      </c>
      <c r="AV175" s="27" t="str">
        <f>IF(A175&lt;&gt;"",IF(VALUE(Q175)&gt;0,CONCATENATE("[",A175,"] = true,        --",C175, " / ", B175), ""),"")</f>
        <v/>
      </c>
    </row>
    <row r="176" spans="1:48" x14ac:dyDescent="0.25">
      <c r="A176" s="13">
        <v>305</v>
      </c>
      <c r="B176" t="s">
        <v>2103</v>
      </c>
      <c r="C176" t="s">
        <v>2105</v>
      </c>
      <c r="D176" t="s">
        <v>2104</v>
      </c>
      <c r="G176" s="3">
        <f>A176</f>
        <v>305</v>
      </c>
      <c r="J176" t="s">
        <v>2548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22</v>
      </c>
      <c r="S176" t="s">
        <v>68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constants'!$E$3:$L$5000,8,FALSE),"")</f>
        <v/>
      </c>
      <c r="AN176" s="3" t="str">
        <f>IF(AO176&lt;&gt;"",VLOOKUP(AO176,'ESO zone constants'!$E$3:$L$5000,8,FALSE),"")</f>
        <v/>
      </c>
      <c r="AR176" s="27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[305] = {wayshrines={-1,-1,-1,}, dlcId=0</v>
      </c>
      <c r="AS176" s="27" t="str">
        <f>IF(A176&lt;&gt;"",IF(R176&lt;&gt;"",CONCATENATE(", zoneIds={",R176),"")&amp;IF(X176&lt;&gt;"",CONCATENATE(",",X176),"")&amp;IF(AB176&lt;&gt;"",CONCATENATE(",",AB176),"")&amp;IF(AF176&lt;&gt;"",CONCATENATE(",",AF176),"")&amp;IF(AJ176&lt;&gt;"",CONCATENATE(",",AJ176),"")&amp;IF(AN176&lt;&gt;"",CONCATENATE(",",AN176),"")&amp;IF(R176&lt;&gt;"",CONCATENATE("}",""),"")&amp;IF(OR(L176="true",L176="false",L176&lt;&gt;""), CONCATENATE(", veteran=", L176), ""),"")</f>
        <v>, zoneIds={22}, veteran=false</v>
      </c>
      <c r="AT176" s="27" t="str">
        <f>IF(A176&lt;&gt;"",IF(J176="Trial",", isTrial=true",IF(J176="Arena",", isArena=true", IF(J176="Monster",", isMonster=true",IF(J176="Crafted",", isCrafted=true",IF(J176="Cyrodiil",", isCyrodiil=true",IF(J176="Dungeon",", isDungeon=true",IF(J176="PVP: Battleground",", isBattleground=true",IF(J176="PVP: Cyrodiil",", isCyrodiil=true",IF(J176="PVP: Imperial City",", isImperialCity=true",IF(J176="Special",", isSpecial=true",IF(J176="Daily random dungeon &amp; PVP: Imperial City",", isDailyRandomDungeonAndImperialCityReward=true",IF(J176="Overland",", isOverland=true","")))))))))))) &amp; IF(M176="true", CONCATENATE(", multiTrialSet=true"), ""),"") &amp; "},"</f>
        <v>, isDungeon=true},</v>
      </c>
      <c r="AU176" s="27" t="str">
        <f>IF(C176&lt;&gt;"",CONCATENATE(" --",C176," / ",B176,"   [",IF(S176&lt;&gt;"",S176,""),IF(Y176&lt;&gt;"",", "&amp;Y176,""),IF(AC176&lt;&gt;"",", "&amp;AC176,""),IF(AG176&lt;&gt;"",", "&amp;AG176,""),IF(AK176&lt;&gt;"",", "&amp;AK176,""),IF(AO176&lt;&gt;"",", "&amp;AO176,""),"]"))</f>
        <v xml:space="preserve"> --Treasure Hunter / Schatzjäger   [Volenfell]</v>
      </c>
      <c r="AV176" s="27" t="str">
        <f>IF(A176&lt;&gt;"",IF(VALUE(Q176)&gt;0,CONCATENATE("[",A176,"] = true,        --",C176, " / ", B176), ""),"")</f>
        <v/>
      </c>
    </row>
    <row r="177" spans="1:48" x14ac:dyDescent="0.25">
      <c r="A177" s="13">
        <v>307</v>
      </c>
      <c r="B177" t="s">
        <v>2106</v>
      </c>
      <c r="C177" t="s">
        <v>2108</v>
      </c>
      <c r="D177" t="s">
        <v>2107</v>
      </c>
      <c r="G177" s="3">
        <f>A177</f>
        <v>307</v>
      </c>
      <c r="J177" t="s">
        <v>2548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449</v>
      </c>
      <c r="S177" t="s">
        <v>48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constants'!$E$3:$L$5000,8,FALSE),"")</f>
        <v/>
      </c>
      <c r="AN177" s="3" t="str">
        <f>IF(AO177&lt;&gt;"",VLOOKUP(AO177,'ESO zone constants'!$E$3:$L$5000,8,FALSE),"")</f>
        <v/>
      </c>
      <c r="AR177" s="27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[307] = {wayshrines={-1,-1,-1,}, dlcId=0</v>
      </c>
      <c r="AS177" s="27" t="str">
        <f>IF(A177&lt;&gt;"",IF(R177&lt;&gt;"",CONCATENATE(", zoneIds={",R177),"")&amp;IF(X177&lt;&gt;"",CONCATENATE(",",X177),"")&amp;IF(AB177&lt;&gt;"",CONCATENATE(",",AB177),"")&amp;IF(AF177&lt;&gt;"",CONCATENATE(",",AF177),"")&amp;IF(AJ177&lt;&gt;"",CONCATENATE(",",AJ177),"")&amp;IF(AN177&lt;&gt;"",CONCATENATE(",",AN177),"")&amp;IF(R177&lt;&gt;"",CONCATENATE("}",""),"")&amp;IF(OR(L177="true",L177="false",L177&lt;&gt;""), CONCATENATE(", veteran=", L177), ""),"")</f>
        <v>, zoneIds={449}, veteran=false</v>
      </c>
      <c r="AT177" s="27" t="str">
        <f>IF(A177&lt;&gt;"",IF(J177="Trial",", isTrial=true",IF(J177="Arena",", isArena=true", IF(J177="Monster",", isMonster=true",IF(J177="Crafted",", isCrafted=true",IF(J177="Cyrodiil",", isCyrodiil=true",IF(J177="Dungeon",", isDungeon=true",IF(J177="PVP: Battleground",", isBattleground=true",IF(J177="PVP: Cyrodiil",", isCyrodiil=true",IF(J177="PVP: Imperial City",", isImperialCity=true",IF(J177="Special",", isSpecial=true",IF(J177="Daily random dungeon &amp; PVP: Imperial City",", isDailyRandomDungeonAndImperialCityReward=true",IF(J177="Overland",", isOverland=true","")))))))))))) &amp; IF(M177="true", CONCATENATE(", multiTrialSet=true"), ""),"") &amp; "},"</f>
        <v>, isDungeon=true},</v>
      </c>
      <c r="AU177" s="27" t="str">
        <f>IF(C177&lt;&gt;"",CONCATENATE(" --",C177," / ",B177,"   [",IF(S177&lt;&gt;"",S177,""),IF(Y177&lt;&gt;"",", "&amp;Y177,""),IF(AC177&lt;&gt;"",", "&amp;AC177,""),IF(AG177&lt;&gt;"",", "&amp;AG177,""),IF(AK177&lt;&gt;"",", "&amp;AK177,""),IF(AO177&lt;&gt;"",", "&amp;AO177,""),"]"))</f>
        <v xml:space="preserve"> --Draugr Hulk / Schwerfälliger Draugr   [Direfrost Keep]</v>
      </c>
      <c r="AV177" s="27" t="str">
        <f>IF(A177&lt;&gt;"",IF(VALUE(Q177)&gt;0,CONCATENATE("[",A177,"] = true,        --",C177, " / ", B177), ""),"")</f>
        <v/>
      </c>
    </row>
    <row r="178" spans="1:48" x14ac:dyDescent="0.25">
      <c r="A178" s="13">
        <v>308</v>
      </c>
      <c r="B178" t="s">
        <v>2109</v>
      </c>
      <c r="C178" t="s">
        <v>2111</v>
      </c>
      <c r="D178" t="s">
        <v>2110</v>
      </c>
      <c r="G178" s="3">
        <f>A178</f>
        <v>308</v>
      </c>
      <c r="J178" t="s">
        <v>2548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38</v>
      </c>
      <c r="S178" t="s">
        <v>57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7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[308] = {wayshrines={-1,-1,-1,}, dlcId=0</v>
      </c>
      <c r="AS178" s="27" t="str">
        <f>IF(A178&lt;&gt;"",IF(R178&lt;&gt;"",CONCATENATE(", zoneIds={",R178),"")&amp;IF(X178&lt;&gt;"",CONCATENATE(",",X178),"")&amp;IF(AB178&lt;&gt;"",CONCATENATE(",",AB178),"")&amp;IF(AF178&lt;&gt;"",CONCATENATE(",",AF178),"")&amp;IF(AJ178&lt;&gt;"",CONCATENATE(",",AJ178),"")&amp;IF(AN178&lt;&gt;"",CONCATENATE(",",AN178),"")&amp;IF(R178&lt;&gt;"",CONCATENATE("}",""),"")&amp;IF(OR(L178="true",L178="false",L178&lt;&gt;""), CONCATENATE(", veteran=", L178), ""),"")</f>
        <v>, zoneIds={38}, veteran=false</v>
      </c>
      <c r="AT178" s="27" t="str">
        <f>IF(A178&lt;&gt;"",IF(J178="Trial",", isTrial=true",IF(J178="Arena",", isArena=true", IF(J178="Monster",", isMonster=true",IF(J178="Crafted",", isCrafted=true",IF(J178="Cyrodiil",", isCyrodiil=true",IF(J178="Dungeon",", isDungeon=true",IF(J178="PVP: Battleground",", isBattleground=true",IF(J178="PVP: Cyrodiil",", isCyrodiil=true",IF(J178="PVP: Imperial City",", isImperialCity=true",IF(J178="Special",", isSpecial=true",IF(J178="Daily random dungeon &amp; PVP: Imperial City",", isDailyRandomDungeonAndImperialCityReward=true",IF(J178="Overland",", isOverland=true","")))))))))))) &amp; IF(M178="true", CONCATENATE(", multiTrialSet=true"), ""),"") &amp; "},"</f>
        <v>, isDungeon=true},</v>
      </c>
      <c r="AU178" s="27" t="str">
        <f>IF(C178&lt;&gt;"",CONCATENATE(" --",C178," / ",B178,"   [",IF(S178&lt;&gt;"",S178,""),IF(Y178&lt;&gt;"",", "&amp;Y178,""),IF(AC178&lt;&gt;"",", "&amp;AC178,""),IF(AG178&lt;&gt;"",", "&amp;AG178,""),IF(AK178&lt;&gt;"",", "&amp;AK178,""),IF(AO178&lt;&gt;"",", "&amp;AO178,""),"]"))</f>
        <v xml:space="preserve"> --Bone Pirate's Tatters / Lumpen des Knochenpiraten   [Blackheart Haven]</v>
      </c>
      <c r="AV178" s="27" t="str">
        <f>IF(A178&lt;&gt;"",IF(VALUE(Q178)&gt;0,CONCATENATE("[",A178,"] = true,        --",C178, " / ", B178), ""),"")</f>
        <v/>
      </c>
    </row>
    <row r="179" spans="1:48" x14ac:dyDescent="0.25">
      <c r="A179" s="13">
        <v>309</v>
      </c>
      <c r="B179" t="s">
        <v>2112</v>
      </c>
      <c r="C179" t="s">
        <v>2114</v>
      </c>
      <c r="D179" t="s">
        <v>2113</v>
      </c>
      <c r="G179" s="3">
        <f>A179</f>
        <v>309</v>
      </c>
      <c r="J179" t="s">
        <v>2548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</v>
      </c>
      <c r="S179" t="s">
        <v>57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" t="str">
        <f>IF(AK179&lt;&gt;"",VLOOKUP(AK179,'ESO zone constants'!$E$3:$L$5000,8,FALSE),"")</f>
        <v/>
      </c>
      <c r="AN179" s="3" t="str">
        <f>IF(AO179&lt;&gt;"",VLOOKUP(AO179,'ESO zone constants'!$E$3:$L$5000,8,FALSE),"")</f>
        <v/>
      </c>
      <c r="AR179" s="27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[309] = {wayshrines={-1,-1,-1,}, dlcId=0</v>
      </c>
      <c r="AS179" s="27" t="str">
        <f>IF(A179&lt;&gt;"",IF(R179&lt;&gt;"",CONCATENATE(", zoneIds={",R179),"")&amp;IF(X179&lt;&gt;"",CONCATENATE(",",X179),"")&amp;IF(AB179&lt;&gt;"",CONCATENATE(",",AB179),"")&amp;IF(AF179&lt;&gt;"",CONCATENATE(",",AF179),"")&amp;IF(AJ179&lt;&gt;"",CONCATENATE(",",AJ179),"")&amp;IF(AN179&lt;&gt;"",CONCATENATE(",",AN179),"")&amp;IF(R179&lt;&gt;"",CONCATENATE("}",""),"")&amp;IF(OR(L179="true",L179="false",L179&lt;&gt;""), CONCATENATE(", veteran=", L179), ""),"")</f>
        <v>, zoneIds={38}, veteran=false</v>
      </c>
      <c r="AT179" s="27" t="str">
        <f>IF(A179&lt;&gt;"",IF(J179="Trial",", isTrial=true",IF(J179="Arena",", isArena=true", IF(J179="Monster",", isMonster=true",IF(J179="Crafted",", isCrafted=true",IF(J179="Cyrodiil",", isCyrodiil=true",IF(J179="Dungeon",", isDungeon=true",IF(J179="PVP: Battleground",", isBattleground=true",IF(J179="PVP: Cyrodiil",", isCyrodiil=true",IF(J179="PVP: Imperial City",", isImperialCity=true",IF(J179="Special",", isSpecial=true",IF(J179="Daily random dungeon &amp; PVP: Imperial City",", isDailyRandomDungeonAndImperialCityReward=true",IF(J179="Overland",", isOverland=true","")))))))))))) &amp; IF(M179="true", CONCATENATE(", multiTrialSet=true"), ""),"") &amp; "},"</f>
        <v>, isDungeon=true},</v>
      </c>
      <c r="AU179" s="27" t="str">
        <f>IF(C179&lt;&gt;"",CONCATENATE(" --",C179," / ",B179,"   [",IF(S179&lt;&gt;"",S179,""),IF(Y179&lt;&gt;"",", "&amp;Y179,""),IF(AC179&lt;&gt;"",", "&amp;AC179,""),IF(AG179&lt;&gt;"",", "&amp;AG179,""),IF(AK179&lt;&gt;"",", "&amp;AK179,""),IF(AO179&lt;&gt;"",", "&amp;AO179,""),"]"))</f>
        <v xml:space="preserve"> --Knight-errant's Mail / Platten des Wanderritters   [Blackheart Haven]</v>
      </c>
      <c r="AV179" s="27" t="str">
        <f>IF(A179&lt;&gt;"",IF(VALUE(Q179)&gt;0,CONCATENATE("[",A179,"] = true,        --",C179, " / ", B179), ""),"")</f>
        <v/>
      </c>
    </row>
    <row r="180" spans="1:48" x14ac:dyDescent="0.25">
      <c r="A180" s="13">
        <v>310</v>
      </c>
      <c r="B180" t="s">
        <v>2115</v>
      </c>
      <c r="C180" t="s">
        <v>2117</v>
      </c>
      <c r="D180" t="s">
        <v>2116</v>
      </c>
      <c r="G180" s="3">
        <f>A180</f>
        <v>310</v>
      </c>
      <c r="J180" t="s">
        <v>2548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64</v>
      </c>
      <c r="S180" t="s">
        <v>70</v>
      </c>
      <c r="T180" s="24">
        <f>VLOOKUP(R180,'ESO zone constants'!$L$2:$N$9999,3,FALSE)</f>
        <v>0</v>
      </c>
      <c r="U180" s="3" t="str">
        <f>VLOOKUP(T180,'LibSets constants'!$A$2:$B$16,2,FALSE)</f>
        <v>Included in base game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7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[310] = {wayshrines={-1,-1,-1,}, dlcId=0</v>
      </c>
      <c r="AS180" s="27" t="str">
        <f>IF(A180&lt;&gt;"",IF(R180&lt;&gt;"",CONCATENATE(", zoneIds={",R180),"")&amp;IF(X180&lt;&gt;"",CONCATENATE(",",X180),"")&amp;IF(AB180&lt;&gt;"",CONCATENATE(",",AB180),"")&amp;IF(AF180&lt;&gt;"",CONCATENATE(",",AF180),"")&amp;IF(AJ180&lt;&gt;"",CONCATENATE(",",AJ180),"")&amp;IF(AN180&lt;&gt;"",CONCATENATE(",",AN180),"")&amp;IF(R180&lt;&gt;"",CONCATENATE("}",""),"")&amp;IF(OR(L180="true",L180="false",L180&lt;&gt;""), CONCATENATE(", veteran=", L180), ""),"")</f>
        <v>, zoneIds={64}, veteran=false</v>
      </c>
      <c r="AT180" s="27" t="str">
        <f>IF(A180&lt;&gt;"",IF(J180="Trial",", isTrial=true",IF(J180="Arena",", isArena=true", IF(J180="Monster",", isMonster=true",IF(J180="Crafted",", isCrafted=true",IF(J180="Cyrodiil",", isCyrodiil=true",IF(J180="Dungeon",", isDungeon=true",IF(J180="PVP: Battleground",", isBattleground=true",IF(J180="PVP: Cyrodiil",", isCyrodiil=true",IF(J180="PVP: Imperial City",", isImperialCity=true",IF(J180="Special",", isSpecial=true",IF(J180="Daily random dungeon &amp; PVP: Imperial City",", isDailyRandomDungeonAndImperialCityReward=true",IF(J180="Overland",", isOverland=true","")))))))))))) &amp; IF(M180="true", CONCATENATE(", multiTrialSet=true"), ""),"") &amp; "},"</f>
        <v>, isDungeon=true},</v>
      </c>
      <c r="AU180" s="27" t="str">
        <f>IF(C180&lt;&gt;"",CONCATENATE(" --",C180," / ",B180,"   [",IF(S180&lt;&gt;"",S180,""),IF(Y180&lt;&gt;"",", "&amp;Y180,""),IF(AC180&lt;&gt;"",", "&amp;AC180,""),IF(AG180&lt;&gt;"",", "&amp;AG180,""),IF(AK180&lt;&gt;"",", "&amp;AK180,""),IF(AO180&lt;&gt;"",", "&amp;AO180,""),"]"))</f>
        <v xml:space="preserve"> --Sword Dancer / Schwerttänzer   [Blessed Crucible]</v>
      </c>
      <c r="AV180" s="27" t="str">
        <f>IF(A180&lt;&gt;"",IF(VALUE(Q180)&gt;0,CONCATENATE("[",A180,"] = true,        --",C180, " / ", B180), ""),"")</f>
        <v/>
      </c>
    </row>
    <row r="181" spans="1:48" x14ac:dyDescent="0.25">
      <c r="A181" s="13">
        <v>311</v>
      </c>
      <c r="B181" t="s">
        <v>2118</v>
      </c>
      <c r="C181" t="s">
        <v>2120</v>
      </c>
      <c r="D181" t="s">
        <v>2119</v>
      </c>
      <c r="G181" s="3">
        <f>A181</f>
        <v>311</v>
      </c>
      <c r="J181" t="s">
        <v>2548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11</v>
      </c>
      <c r="S181" t="s">
        <v>47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constants'!$E$3:$L$5000,8,FALSE),"")</f>
        <v/>
      </c>
      <c r="AN181" s="3" t="str">
        <f>IF(AO181&lt;&gt;"",VLOOKUP(AO181,'ESO zone constants'!$E$3:$L$5000,8,FALSE),"")</f>
        <v/>
      </c>
      <c r="AR181" s="27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[311] = {wayshrines={-1,-1,-1,}, dlcId=0</v>
      </c>
      <c r="AS181" s="27" t="str">
        <f>IF(A181&lt;&gt;"",IF(R181&lt;&gt;"",CONCATENATE(", zoneIds={",R181),"")&amp;IF(X181&lt;&gt;"",CONCATENATE(",",X181),"")&amp;IF(AB181&lt;&gt;"",CONCATENATE(",",AB181),"")&amp;IF(AF181&lt;&gt;"",CONCATENATE(",",AF181),"")&amp;IF(AJ181&lt;&gt;"",CONCATENATE(",",AJ181),"")&amp;IF(AN181&lt;&gt;"",CONCATENATE(",",AN181),"")&amp;IF(R181&lt;&gt;"",CONCATENATE("}",""),"")&amp;IF(OR(L181="true",L181="false",L181&lt;&gt;""), CONCATENATE(", veteran=", L181), ""),"")</f>
        <v>, zoneIds={11}, veteran=false</v>
      </c>
      <c r="AT181" s="27" t="str">
        <f>IF(A181&lt;&gt;"",IF(J181="Trial",", isTrial=true",IF(J181="Arena",", isArena=true", IF(J181="Monster",", isMonster=true",IF(J181="Crafted",", isCrafted=true",IF(J181="Cyrodiil",", isCyrodiil=true",IF(J181="Dungeon",", isDungeon=true",IF(J181="PVP: Battleground",", isBattleground=true",IF(J181="PVP: Cyrodiil",", isCyrodiil=true",IF(J181="PVP: Imperial City",", isImperialCity=true",IF(J181="Special",", isSpecial=true",IF(J181="Daily random dungeon &amp; PVP: Imperial City",", isDailyRandomDungeonAndImperialCityReward=true",IF(J181="Overland",", isOverland=true","")))))))))))) &amp; IF(M181="true", CONCATENATE(", multiTrialSet=true"), ""),"") &amp; "},"</f>
        <v>, isDungeon=true},</v>
      </c>
      <c r="AU181" s="27" t="str">
        <f>IF(C181&lt;&gt;"",CONCATENATE(" --",C181," / ",B181,"   [",IF(S181&lt;&gt;"",S181,""),IF(Y181&lt;&gt;"",", "&amp;Y181,""),IF(AC181&lt;&gt;"",", "&amp;AC181,""),IF(AG181&lt;&gt;"",", "&amp;AG181,""),IF(AK181&lt;&gt;"",", "&amp;AK181,""),IF(AO181&lt;&gt;"",", "&amp;AO181,""),"]"))</f>
        <v xml:space="preserve"> --Rattlecage / Klapperkäfig   [Vaults of Madness]</v>
      </c>
      <c r="AV181" s="27" t="str">
        <f>IF(A181&lt;&gt;"",IF(VALUE(Q181)&gt;0,CONCATENATE("[",A181,"] = true,        --",C181, " / ", B181), ""),"")</f>
        <v/>
      </c>
    </row>
    <row r="182" spans="1:48" x14ac:dyDescent="0.25">
      <c r="A182" s="13">
        <v>335</v>
      </c>
      <c r="B182" t="s">
        <v>2184</v>
      </c>
      <c r="C182" t="s">
        <v>2186</v>
      </c>
      <c r="D182" t="s">
        <v>2185</v>
      </c>
      <c r="G182" s="3">
        <f>A182</f>
        <v>335</v>
      </c>
      <c r="J182" t="s">
        <v>2548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974</v>
      </c>
      <c r="S182" t="s">
        <v>44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constants'!$E$3:$L$5000,8,FALSE),"")</f>
        <v/>
      </c>
      <c r="AN182" s="3" t="str">
        <f>IF(AO182&lt;&gt;"",VLOOKUP(AO182,'ESO zone constants'!$E$3:$L$5000,8,FALSE),"")</f>
        <v/>
      </c>
      <c r="AR182" s="27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[335] = {wayshrines={-1,-1,-1,}, dlcId=0</v>
      </c>
      <c r="AS182" s="27" t="str">
        <f>IF(A182&lt;&gt;"",IF(R182&lt;&gt;"",CONCATENATE(", zoneIds={",R182),"")&amp;IF(X182&lt;&gt;"",CONCATENATE(",",X182),"")&amp;IF(AB182&lt;&gt;"",CONCATENATE(",",AB182),"")&amp;IF(AF182&lt;&gt;"",CONCATENATE(",",AF182),"")&amp;IF(AJ182&lt;&gt;"",CONCATENATE(",",AJ182),"")&amp;IF(AN182&lt;&gt;"",CONCATENATE(",",AN182),"")&amp;IF(R182&lt;&gt;"",CONCATENATE("}",""),"")&amp;IF(OR(L182="true",L182="false",L182&lt;&gt;""), CONCATENATE(", veteran=", L182), ""),"")</f>
        <v>, zoneIds={974}, veteran=false</v>
      </c>
      <c r="AT182" s="27" t="str">
        <f>IF(A182&lt;&gt;"",IF(J182="Trial",", isTrial=true",IF(J182="Arena",", isArena=true", IF(J182="Monster",", isMonster=true",IF(J182="Crafted",", isCrafted=true",IF(J182="Cyrodiil",", isCyrodiil=true",IF(J182="Dungeon",", isDungeon=true",IF(J182="PVP: Battleground",", isBattleground=true",IF(J182="PVP: Cyrodiil",", isCyrodiil=true",IF(J182="PVP: Imperial City",", isImperialCity=true",IF(J182="Special",", isSpecial=true",IF(J182="Daily random dungeon &amp; PVP: Imperial City",", isDailyRandomDungeonAndImperialCityReward=true",IF(J182="Overland",", isOverland=true","")))))))))))) &amp; IF(M182="true", CONCATENATE(", multiTrialSet=true"), ""),"") &amp; "},"</f>
        <v>, isDungeon=true},</v>
      </c>
      <c r="AU182" s="27" t="str">
        <f>IF(C182&lt;&gt;"",CONCATENATE(" --",C182," / ",B182,"   [",IF(S182&lt;&gt;"",S182,""),IF(Y182&lt;&gt;"",", "&amp;Y182,""),IF(AC182&lt;&gt;"",", "&amp;AC182,""),IF(AG182&lt;&gt;"",", "&amp;AG182,""),IF(AK182&lt;&gt;"",", "&amp;AK182,""),IF(AO182&lt;&gt;"",", "&amp;AO182,""),"]"))</f>
        <v xml:space="preserve"> --Draugr's Rest / Draugrruhe   [Falkreath Hold]</v>
      </c>
      <c r="AV182" s="27" t="str">
        <f>IF(A182&lt;&gt;"",IF(VALUE(Q182)&gt;0,CONCATENATE("[",A182,"] = true,        --",C182, " / ", B182), ""),"")</f>
        <v/>
      </c>
    </row>
    <row r="183" spans="1:48" x14ac:dyDescent="0.25">
      <c r="A183" s="13">
        <v>336</v>
      </c>
      <c r="B183" t="s">
        <v>2187</v>
      </c>
      <c r="C183" t="s">
        <v>2189</v>
      </c>
      <c r="D183" t="s">
        <v>2188</v>
      </c>
      <c r="G183" s="3">
        <f>A183</f>
        <v>336</v>
      </c>
      <c r="J183" t="s">
        <v>2548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974</v>
      </c>
      <c r="S183" t="s">
        <v>44</v>
      </c>
      <c r="T183" s="24">
        <f>VLOOKUP(R183,'ESO zone constants'!$L$2:$N$9999,3,FALSE)</f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3" t="str">
        <f>IF(AO183&lt;&gt;"",VLOOKUP(AO183,'ESO zone constants'!$E$3:$L$5000,8,FALSE),"")</f>
        <v/>
      </c>
      <c r="AR183" s="27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[336] = {wayshrines={-1,-1,-1,}, dlcId=0</v>
      </c>
      <c r="AS183" s="27" t="str">
        <f>IF(A183&lt;&gt;"",IF(R183&lt;&gt;"",CONCATENATE(", zoneIds={",R183),"")&amp;IF(X183&lt;&gt;"",CONCATENATE(",",X183),"")&amp;IF(AB183&lt;&gt;"",CONCATENATE(",",AB183),"")&amp;IF(AF183&lt;&gt;"",CONCATENATE(",",AF183),"")&amp;IF(AJ183&lt;&gt;"",CONCATENATE(",",AJ183),"")&amp;IF(AN183&lt;&gt;"",CONCATENATE(",",AN183),"")&amp;IF(R183&lt;&gt;"",CONCATENATE("}",""),"")&amp;IF(OR(L183="true",L183="false",L183&lt;&gt;""), CONCATENATE(", veteran=", L183), ""),"")</f>
        <v>, zoneIds={974}, veteran=false</v>
      </c>
      <c r="AT183" s="27" t="str">
        <f>IF(A183&lt;&gt;"",IF(J183="Trial",", isTrial=true",IF(J183="Arena",", isArena=true", IF(J183="Monster",", isMonster=true",IF(J183="Crafted",", isCrafted=true",IF(J183="Cyrodiil",", isCyrodiil=true",IF(J183="Dungeon",", isDungeon=true",IF(J183="PVP: Battleground",", isBattleground=true",IF(J183="PVP: Cyrodiil",", isCyrodiil=true",IF(J183="PVP: Imperial City",", isImperialCity=true",IF(J183="Special",", isSpecial=true",IF(J183="Daily random dungeon &amp; PVP: Imperial City",", isDailyRandomDungeonAndImperialCityReward=true",IF(J183="Overland",", isOverland=true","")))))))))))) &amp; IF(M183="true", CONCATENATE(", multiTrialSet=true"), ""),"") &amp; "},"</f>
        <v>, isDungeon=true},</v>
      </c>
      <c r="AU183" s="27" t="str">
        <f>IF(C183&lt;&gt;"",CONCATENATE(" --",C183," / ",B183,"   [",IF(S183&lt;&gt;"",S183,""),IF(Y183&lt;&gt;"",", "&amp;Y183,""),IF(AC183&lt;&gt;"",", "&amp;AC183,""),IF(AG183&lt;&gt;"",", "&amp;AG183,""),IF(AK183&lt;&gt;"",", "&amp;AK183,""),IF(AO183&lt;&gt;"",", "&amp;AO183,""),"]"))</f>
        <v xml:space="preserve"> --Pillar of Nirn / Säulen von Nirn   [Falkreath Hold]</v>
      </c>
      <c r="AV183" s="27" t="str">
        <f>IF(A183&lt;&gt;"",IF(VALUE(Q183)&gt;0,CONCATENATE("[",A183,"] = true,        --",C183, " / ", B183), ""),"")</f>
        <v/>
      </c>
    </row>
    <row r="184" spans="1:48" x14ac:dyDescent="0.25">
      <c r="A184" s="13">
        <v>337</v>
      </c>
      <c r="B184" t="s">
        <v>2190</v>
      </c>
      <c r="C184" t="s">
        <v>2192</v>
      </c>
      <c r="D184" t="s">
        <v>2191</v>
      </c>
      <c r="G184" s="3">
        <f>A184</f>
        <v>337</v>
      </c>
      <c r="J184" t="s">
        <v>2548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974</v>
      </c>
      <c r="S184" t="s">
        <v>44</v>
      </c>
      <c r="T184" s="24">
        <f>VLOOKUP(R184,'ESO zone constants'!$L$2:$N$9999,3,FALSE)</f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constants'!$E$3:$L$5000,8,FALSE),"")</f>
        <v/>
      </c>
      <c r="AN184" s="3" t="str">
        <f>IF(AO184&lt;&gt;"",VLOOKUP(AO184,'ESO zone constants'!$E$3:$L$5000,8,FALSE),"")</f>
        <v/>
      </c>
      <c r="AR184" s="27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[337] = {wayshrines={-1,-1,-1,}, dlcId=0</v>
      </c>
      <c r="AS184" s="27" t="str">
        <f>IF(A184&lt;&gt;"",IF(R184&lt;&gt;"",CONCATENATE(", zoneIds={",R184),"")&amp;IF(X184&lt;&gt;"",CONCATENATE(",",X184),"")&amp;IF(AB184&lt;&gt;"",CONCATENATE(",",AB184),"")&amp;IF(AF184&lt;&gt;"",CONCATENATE(",",AF184),"")&amp;IF(AJ184&lt;&gt;"",CONCATENATE(",",AJ184),"")&amp;IF(AN184&lt;&gt;"",CONCATENATE(",",AN184),"")&amp;IF(R184&lt;&gt;"",CONCATENATE("}",""),"")&amp;IF(OR(L184="true",L184="false",L184&lt;&gt;""), CONCATENATE(", veteran=", L184), ""),"")</f>
        <v>, zoneIds={974}, veteran=false</v>
      </c>
      <c r="AT184" s="27" t="str">
        <f>IF(A184&lt;&gt;"",IF(J184="Trial",", isTrial=true",IF(J184="Arena",", isArena=true", IF(J184="Monster",", isMonster=true",IF(J184="Crafted",", isCrafted=true",IF(J184="Cyrodiil",", isCyrodiil=true",IF(J184="Dungeon",", isDungeon=true",IF(J184="PVP: Battleground",", isBattleground=true",IF(J184="PVP: Cyrodiil",", isCyrodiil=true",IF(J184="PVP: Imperial City",", isImperialCity=true",IF(J184="Special",", isSpecial=true",IF(J184="Daily random dungeon &amp; PVP: Imperial City",", isDailyRandomDungeonAndImperialCityReward=true",IF(J184="Overland",", isOverland=true","")))))))))))) &amp; IF(M184="true", CONCATENATE(", multiTrialSet=true"), ""),"") &amp; "},"</f>
        <v>, isDungeon=true},</v>
      </c>
      <c r="AU184" s="27" t="str">
        <f>IF(C184&lt;&gt;"",CONCATENATE(" --",C184," / ",B184,"   [",IF(S184&lt;&gt;"",S184,""),IF(Y184&lt;&gt;"",", "&amp;Y184,""),IF(AC184&lt;&gt;"",", "&amp;AC184,""),IF(AG184&lt;&gt;"",", "&amp;AG184,""),IF(AK184&lt;&gt;"",", "&amp;AK184,""),IF(AO184&lt;&gt;"",", "&amp;AO184,""),"]"))</f>
        <v xml:space="preserve"> --Ironblood / Eisenblut   [Falkreath Hold]</v>
      </c>
      <c r="AV184" s="27" t="str">
        <f>IF(A184&lt;&gt;"",IF(VALUE(Q184)&gt;0,CONCATENATE("[",A184,"] = true,        --",C184, " / ", B184), ""),"")</f>
        <v/>
      </c>
    </row>
    <row r="185" spans="1:48" x14ac:dyDescent="0.25">
      <c r="A185" s="13">
        <v>338</v>
      </c>
      <c r="B185" t="s">
        <v>2193</v>
      </c>
      <c r="C185" t="s">
        <v>2195</v>
      </c>
      <c r="D185" t="s">
        <v>2194</v>
      </c>
      <c r="G185" s="3">
        <f>A185</f>
        <v>338</v>
      </c>
      <c r="J185" t="s">
        <v>2548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973</v>
      </c>
      <c r="S185" t="s">
        <v>45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constants'!$E$3:$L$5000,8,FALSE),"")</f>
        <v/>
      </c>
      <c r="AN185" s="3" t="str">
        <f>IF(AO185&lt;&gt;"",VLOOKUP(AO185,'ESO zone constants'!$E$3:$L$5000,8,FALSE),"")</f>
        <v/>
      </c>
      <c r="AR185" s="27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[338] = {wayshrines={-1,-1,-1,}, dlcId=0</v>
      </c>
      <c r="AS185" s="27" t="str">
        <f>IF(A185&lt;&gt;"",IF(R185&lt;&gt;"",CONCATENATE(", zoneIds={",R185),"")&amp;IF(X185&lt;&gt;"",CONCATENATE(",",X185),"")&amp;IF(AB185&lt;&gt;"",CONCATENATE(",",AB185),"")&amp;IF(AF185&lt;&gt;"",CONCATENATE(",",AF185),"")&amp;IF(AJ185&lt;&gt;"",CONCATENATE(",",AJ185),"")&amp;IF(AN185&lt;&gt;"",CONCATENATE(",",AN185),"")&amp;IF(R185&lt;&gt;"",CONCATENATE("}",""),"")&amp;IF(OR(L185="true",L185="false",L185&lt;&gt;""), CONCATENATE(", veteran=", L185), ""),"")</f>
        <v>, zoneIds={973}, veteran=false</v>
      </c>
      <c r="AT185" s="27" t="str">
        <f>IF(A185&lt;&gt;"",IF(J185="Trial",", isTrial=true",IF(J185="Arena",", isArena=true", IF(J185="Monster",", isMonster=true",IF(J185="Crafted",", isCrafted=true",IF(J185="Cyrodiil",", isCyrodiil=true",IF(J185="Dungeon",", isDungeon=true",IF(J185="PVP: Battleground",", isBattleground=true",IF(J185="PVP: Cyrodiil",", isCyrodiil=true",IF(J185="PVP: Imperial City",", isImperialCity=true",IF(J185="Special",", isSpecial=true",IF(J185="Daily random dungeon &amp; PVP: Imperial City",", isDailyRandomDungeonAndImperialCityReward=true",IF(J185="Overland",", isOverland=true","")))))))))))) &amp; IF(M185="true", CONCATENATE(", multiTrialSet=true"), ""),"") &amp; "},"</f>
        <v>, isDungeon=true},</v>
      </c>
      <c r="AU185" s="27" t="str">
        <f>IF(C185&lt;&gt;"",CONCATENATE(" --",C185," / ",B185,"   [",IF(S185&lt;&gt;"",S185,""),IF(Y185&lt;&gt;"",", "&amp;Y185,""),IF(AC185&lt;&gt;"",", "&amp;AC185,""),IF(AG185&lt;&gt;"",", "&amp;AG185,""),IF(AK185&lt;&gt;"",", "&amp;AK185,""),IF(AO185&lt;&gt;"",", "&amp;AO185,""),"]"))</f>
        <v xml:space="preserve"> --Flame Blossom / Flammenblüte   [Bloodroot Forge]</v>
      </c>
      <c r="AV185" s="27" t="str">
        <f>IF(A185&lt;&gt;"",IF(VALUE(Q185)&gt;0,CONCATENATE("[",A185,"] = true,        --",C185, " / ", B185), ""),"")</f>
        <v/>
      </c>
    </row>
    <row r="186" spans="1:48" x14ac:dyDescent="0.25">
      <c r="A186" s="13">
        <v>339</v>
      </c>
      <c r="B186" t="s">
        <v>2196</v>
      </c>
      <c r="C186" t="s">
        <v>2198</v>
      </c>
      <c r="D186" t="s">
        <v>2197</v>
      </c>
      <c r="G186" s="3">
        <f>A186</f>
        <v>339</v>
      </c>
      <c r="J186" t="s">
        <v>2548</v>
      </c>
      <c r="L186" t="s">
        <v>101</v>
      </c>
      <c r="M186" t="s">
        <v>101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973</v>
      </c>
      <c r="S186" t="s">
        <v>45</v>
      </c>
      <c r="T186" s="24">
        <f>VLOOKUP(R186,'ESO zone constants'!$L$2:$N$9999,3,FALSE)</f>
        <v>0</v>
      </c>
      <c r="U186" s="3" t="str">
        <f>VLOOKUP(T186,'LibSets constants'!$A$2:$B$16,2,FALSE)</f>
        <v>Included in base game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constants'!$E$3:$L$5000,8,FALSE),"")</f>
        <v/>
      </c>
      <c r="AN186" s="3" t="str">
        <f>IF(AO186&lt;&gt;"",VLOOKUP(AO186,'ESO zone constants'!$E$3:$L$5000,8,FALSE),"")</f>
        <v/>
      </c>
      <c r="AR186" s="27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[339] = {wayshrines={-1,-1,-1,}, dlcId=0</v>
      </c>
      <c r="AS186" s="27" t="str">
        <f>IF(A186&lt;&gt;"",IF(R186&lt;&gt;"",CONCATENATE(", zoneIds={",R186),"")&amp;IF(X186&lt;&gt;"",CONCATENATE(",",X186),"")&amp;IF(AB186&lt;&gt;"",CONCATENATE(",",AB186),"")&amp;IF(AF186&lt;&gt;"",CONCATENATE(",",AF186),"")&amp;IF(AJ186&lt;&gt;"",CONCATENATE(",",AJ186),"")&amp;IF(AN186&lt;&gt;"",CONCATENATE(",",AN186),"")&amp;IF(R186&lt;&gt;"",CONCATENATE("}",""),"")&amp;IF(OR(L186="true",L186="false",L186&lt;&gt;""), CONCATENATE(", veteran=", L186), ""),"")</f>
        <v>, zoneIds={973}, veteran=false</v>
      </c>
      <c r="AT186" s="27" t="str">
        <f>IF(A186&lt;&gt;"",IF(J186="Trial",", isTrial=true",IF(J186="Arena",", isArena=true", IF(J186="Monster",", isMonster=true",IF(J186="Crafted",", isCrafted=true",IF(J186="Cyrodiil",", isCyrodiil=true",IF(J186="Dungeon",", isDungeon=true",IF(J186="PVP: Battleground",", isBattleground=true",IF(J186="PVP: Cyrodiil",", isCyrodiil=true",IF(J186="PVP: Imperial City",", isImperialCity=true",IF(J186="Special",", isSpecial=true",IF(J186="Daily random dungeon &amp; PVP: Imperial City",", isDailyRandomDungeonAndImperialCityReward=true",IF(J186="Overland",", isOverland=true","")))))))))))) &amp; IF(M186="true", CONCATENATE(", multiTrialSet=true"), ""),"") &amp; "},"</f>
        <v>, isDungeon=true},</v>
      </c>
      <c r="AU186" s="27" t="str">
        <f>IF(C186&lt;&gt;"",CONCATENATE(" --",C186," / ",B186,"   [",IF(S186&lt;&gt;"",S186,""),IF(Y186&lt;&gt;"",", "&amp;Y186,""),IF(AC186&lt;&gt;"",", "&amp;AC186,""),IF(AG186&lt;&gt;"",", "&amp;AG186,""),IF(AK186&lt;&gt;"",", "&amp;AK186,""),IF(AO186&lt;&gt;"",", "&amp;AO186,""),"]"))</f>
        <v xml:space="preserve"> --Blooddrinker / Bluttrinker   [Bloodroot Forge]</v>
      </c>
      <c r="AV186" s="27" t="str">
        <f>IF(A186&lt;&gt;"",IF(VALUE(Q186)&gt;0,CONCATENATE("[",A186,"] = true,        --",C186, " / ", B186), ""),"")</f>
        <v/>
      </c>
    </row>
    <row r="187" spans="1:48" x14ac:dyDescent="0.25">
      <c r="A187" s="13">
        <v>340</v>
      </c>
      <c r="B187" t="s">
        <v>2199</v>
      </c>
      <c r="C187" t="s">
        <v>2201</v>
      </c>
      <c r="D187" t="s">
        <v>2200</v>
      </c>
      <c r="G187" s="3">
        <f>A187</f>
        <v>340</v>
      </c>
      <c r="J187" t="s">
        <v>2548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973</v>
      </c>
      <c r="S187" t="s">
        <v>45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 t="str">
        <f>IF(Y187&lt;&gt;"",VLOOKUP(Y187,'ESO zone constants'!$E$3:$L$5000,8,FALSE),"")</f>
        <v/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" t="str">
        <f>IF(AK187&lt;&gt;"",VLOOKUP(AK187,'ESO zone constants'!$E$3:$L$5000,8,FALSE),"")</f>
        <v/>
      </c>
      <c r="AN187" s="3" t="str">
        <f>IF(AO187&lt;&gt;"",VLOOKUP(AO187,'ESO zone constants'!$E$3:$L$5000,8,FALSE),"")</f>
        <v/>
      </c>
      <c r="AR187" s="27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[340] = {wayshrines={-1,-1,-1,}, dlcId=0</v>
      </c>
      <c r="AS187" s="27" t="str">
        <f>IF(A187&lt;&gt;"",IF(R187&lt;&gt;"",CONCATENATE(", zoneIds={",R187),"")&amp;IF(X187&lt;&gt;"",CONCATENATE(",",X187),"")&amp;IF(AB187&lt;&gt;"",CONCATENATE(",",AB187),"")&amp;IF(AF187&lt;&gt;"",CONCATENATE(",",AF187),"")&amp;IF(AJ187&lt;&gt;"",CONCATENATE(",",AJ187),"")&amp;IF(AN187&lt;&gt;"",CONCATENATE(",",AN187),"")&amp;IF(R187&lt;&gt;"",CONCATENATE("}",""),"")&amp;IF(OR(L187="true",L187="false",L187&lt;&gt;""), CONCATENATE(", veteran=", L187), ""),"")</f>
        <v>, zoneIds={973}, veteran=false</v>
      </c>
      <c r="AT187" s="27" t="str">
        <f>IF(A187&lt;&gt;"",IF(J187="Trial",", isTrial=true",IF(J187="Arena",", isArena=true", IF(J187="Monster",", isMonster=true",IF(J187="Crafted",", isCrafted=true",IF(J187="Cyrodiil",", isCyrodiil=true",IF(J187="Dungeon",", isDungeon=true",IF(J187="PVP: Battleground",", isBattleground=true",IF(J187="PVP: Cyrodiil",", isCyrodiil=true",IF(J187="PVP: Imperial City",", isImperialCity=true",IF(J187="Special",", isSpecial=true",IF(J187="Daily random dungeon &amp; PVP: Imperial City",", isDailyRandomDungeonAndImperialCityReward=true",IF(J187="Overland",", isOverland=true","")))))))))))) &amp; IF(M187="true", CONCATENATE(", multiTrialSet=true"), ""),"") &amp; "},"</f>
        <v>, isDungeon=true},</v>
      </c>
      <c r="AU187" s="27" t="str">
        <f>IF(C187&lt;&gt;"",CONCATENATE(" --",C187," / ",B187,"   [",IF(S187&lt;&gt;"",S187,""),IF(Y187&lt;&gt;"",", "&amp;Y187,""),IF(AC187&lt;&gt;"",", "&amp;AC187,""),IF(AG187&lt;&gt;"",", "&amp;AG187,""),IF(AK187&lt;&gt;"",", "&amp;AK187,""),IF(AO187&lt;&gt;"",", "&amp;AO187,""),"]"))</f>
        <v xml:space="preserve"> --Hagraven's Garden / Vettelgarten   [Bloodroot Forge]</v>
      </c>
      <c r="AV187" s="27" t="str">
        <f>IF(A187&lt;&gt;"",IF(VALUE(Q187)&gt;0,CONCATENATE("[",A187,"] = true,        --",C187, " / ", B187), ""),"")</f>
        <v/>
      </c>
    </row>
    <row r="188" spans="1:48" x14ac:dyDescent="0.25">
      <c r="A188" s="13">
        <v>343</v>
      </c>
      <c r="B188" t="s">
        <v>2204</v>
      </c>
      <c r="C188" t="s">
        <v>2206</v>
      </c>
      <c r="D188" t="s">
        <v>2205</v>
      </c>
      <c r="G188" s="3">
        <f>A188</f>
        <v>343</v>
      </c>
      <c r="J188" t="s">
        <v>2548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1009</v>
      </c>
      <c r="S188" t="s">
        <v>69</v>
      </c>
      <c r="T188" s="24">
        <f>VLOOKUP(R188,'ESO zone constants'!$L$2:$N$9999,3,FALSE)</f>
        <v>0</v>
      </c>
      <c r="U188" s="3" t="str">
        <f>VLOOKUP(T188,'LibSets constants'!$A$2:$B$16,2,FALSE)</f>
        <v>Included in base game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constants'!$E$3:$L$5000,8,FALSE),"")</f>
        <v/>
      </c>
      <c r="AN188" s="3" t="str">
        <f>IF(AO188&lt;&gt;"",VLOOKUP(AO188,'ESO zone constants'!$E$3:$L$5000,8,FALSE),"")</f>
        <v/>
      </c>
      <c r="AR188" s="27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[343] = {wayshrines={-1,-1,-1,}, dlcId=0</v>
      </c>
      <c r="AS188" s="27" t="str">
        <f>IF(A188&lt;&gt;"",IF(R188&lt;&gt;"",CONCATENATE(", zoneIds={",R188),"")&amp;IF(X188&lt;&gt;"",CONCATENATE(",",X188),"")&amp;IF(AB188&lt;&gt;"",CONCATENATE(",",AB188),"")&amp;IF(AF188&lt;&gt;"",CONCATENATE(",",AF188),"")&amp;IF(AJ188&lt;&gt;"",CONCATENATE(",",AJ188),"")&amp;IF(AN188&lt;&gt;"",CONCATENATE(",",AN188),"")&amp;IF(R188&lt;&gt;"",CONCATENATE("}",""),"")&amp;IF(OR(L188="true",L188="false",L188&lt;&gt;""), CONCATENATE(", veteran=", L188), ""),"")</f>
        <v>, zoneIds={1009}, veteran=false</v>
      </c>
      <c r="AT188" s="27" t="str">
        <f>IF(A188&lt;&gt;"",IF(J188="Trial",", isTrial=true",IF(J188="Arena",", isArena=true", IF(J188="Monster",", isMonster=true",IF(J188="Crafted",", isCrafted=true",IF(J188="Cyrodiil",", isCyrodiil=true",IF(J188="Dungeon",", isDungeon=true",IF(J188="PVP: Battleground",", isBattleground=true",IF(J188="PVP: Cyrodiil",", isCyrodiil=true",IF(J188="PVP: Imperial City",", isImperialCity=true",IF(J188="Special",", isSpecial=true",IF(J188="Daily random dungeon &amp; PVP: Imperial City",", isDailyRandomDungeonAndImperialCityReward=true",IF(J188="Overland",", isOverland=true","")))))))))))) &amp; IF(M188="true", CONCATENATE(", multiTrialSet=true"), ""),"") &amp; "},"</f>
        <v>, isDungeon=true},</v>
      </c>
      <c r="AU188" s="27" t="str">
        <f>IF(C188&lt;&gt;"",CONCATENATE(" --",C188," / ",B188,"   [",IF(S188&lt;&gt;"",S188,""),IF(Y188&lt;&gt;"",", "&amp;Y188,""),IF(AC188&lt;&gt;"",", "&amp;AC188,""),IF(AG188&lt;&gt;"",", "&amp;AG188,""),IF(AK188&lt;&gt;"",", "&amp;AK188,""),IF(AO188&lt;&gt;"",", "&amp;AO188,""),"]"))</f>
        <v xml:space="preserve"> --Caluurion's Legacy / Caluurions Erbe   [Fang Lair]</v>
      </c>
      <c r="AV188" s="27" t="str">
        <f>IF(A188&lt;&gt;"",IF(VALUE(Q188)&gt;0,CONCATENATE("[",A188,"] = true,        --",C188, " / ", B188), ""),"")</f>
        <v/>
      </c>
    </row>
    <row r="189" spans="1:48" x14ac:dyDescent="0.25">
      <c r="A189" s="13">
        <v>344</v>
      </c>
      <c r="B189" t="s">
        <v>2207</v>
      </c>
      <c r="C189" t="s">
        <v>2209</v>
      </c>
      <c r="D189" t="s">
        <v>2208</v>
      </c>
      <c r="G189" s="3">
        <f>A189</f>
        <v>344</v>
      </c>
      <c r="J189" t="s">
        <v>2548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1009</v>
      </c>
      <c r="S189" t="s">
        <v>69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7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[344] = {wayshrines={-1,-1,-1,}, dlcId=0</v>
      </c>
      <c r="AS189" s="27" t="str">
        <f>IF(A189&lt;&gt;"",IF(R189&lt;&gt;"",CONCATENATE(", zoneIds={",R189),"")&amp;IF(X189&lt;&gt;"",CONCATENATE(",",X189),"")&amp;IF(AB189&lt;&gt;"",CONCATENATE(",",AB189),"")&amp;IF(AF189&lt;&gt;"",CONCATENATE(",",AF189),"")&amp;IF(AJ189&lt;&gt;"",CONCATENATE(",",AJ189),"")&amp;IF(AN189&lt;&gt;"",CONCATENATE(",",AN189),"")&amp;IF(R189&lt;&gt;"",CONCATENATE("}",""),"")&amp;IF(OR(L189="true",L189="false",L189&lt;&gt;""), CONCATENATE(", veteran=", L189), ""),"")</f>
        <v>, zoneIds={1009}, veteran=false</v>
      </c>
      <c r="AT189" s="27" t="str">
        <f>IF(A189&lt;&gt;"",IF(J189="Trial",", isTrial=true",IF(J189="Arena",", isArena=true", IF(J189="Monster",", isMonster=true",IF(J189="Crafted",", isCrafted=true",IF(J189="Cyrodiil",", isCyrodiil=true",IF(J189="Dungeon",", isDungeon=true",IF(J189="PVP: Battleground",", isBattleground=true",IF(J189="PVP: Cyrodiil",", isCyrodiil=true",IF(J189="PVP: Imperial City",", isImperialCity=true",IF(J189="Special",", isSpecial=true",IF(J189="Daily random dungeon &amp; PVP: Imperial City",", isDailyRandomDungeonAndImperialCityReward=true",IF(J189="Overland",", isOverland=true","")))))))))))) &amp; IF(M189="true", CONCATENATE(", multiTrialSet=true"), ""),"") &amp; "},"</f>
        <v>, isDungeon=true},</v>
      </c>
      <c r="AU189" s="27" t="str">
        <f>IF(C189&lt;&gt;"",CONCATENATE(" --",C189," / ",B189,"   [",IF(S189&lt;&gt;"",S189,""),IF(Y189&lt;&gt;"",", "&amp;Y189,""),IF(AC189&lt;&gt;"",", "&amp;AC189,""),IF(AG189&lt;&gt;"",", "&amp;AG189,""),IF(AK189&lt;&gt;"",", "&amp;AK189,""),IF(AO189&lt;&gt;"",", "&amp;AO189,""),"]"))</f>
        <v xml:space="preserve"> --Trappings of Invigoration / Stärkungsprunk   [Fang Lair]</v>
      </c>
      <c r="AV189" s="27" t="str">
        <f>IF(A189&lt;&gt;"",IF(VALUE(Q189)&gt;0,CONCATENATE("[",A189,"] = true,        --",C189, " / ", B189), ""),"")</f>
        <v/>
      </c>
    </row>
    <row r="190" spans="1:48" x14ac:dyDescent="0.25">
      <c r="A190" s="13">
        <v>345</v>
      </c>
      <c r="B190" t="s">
        <v>2210</v>
      </c>
      <c r="C190" t="s">
        <v>2212</v>
      </c>
      <c r="D190" t="s">
        <v>2211</v>
      </c>
      <c r="G190" s="3">
        <f>A190</f>
        <v>345</v>
      </c>
      <c r="J190" t="s">
        <v>2548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1009</v>
      </c>
      <c r="S190" t="s">
        <v>69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constants'!$E$3:$L$5000,8,FALSE),"")</f>
        <v/>
      </c>
      <c r="AN190" s="3" t="str">
        <f>IF(AO190&lt;&gt;"",VLOOKUP(AO190,'ESO zone constants'!$E$3:$L$5000,8,FALSE),"")</f>
        <v/>
      </c>
      <c r="AR190" s="27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[345] = {wayshrines={-1,-1,-1,}, dlcId=0</v>
      </c>
      <c r="AS190" s="27" t="str">
        <f>IF(A190&lt;&gt;"",IF(R190&lt;&gt;"",CONCATENATE(", zoneIds={",R190),"")&amp;IF(X190&lt;&gt;"",CONCATENATE(",",X190),"")&amp;IF(AB190&lt;&gt;"",CONCATENATE(",",AB190),"")&amp;IF(AF190&lt;&gt;"",CONCATENATE(",",AF190),"")&amp;IF(AJ190&lt;&gt;"",CONCATENATE(",",AJ190),"")&amp;IF(AN190&lt;&gt;"",CONCATENATE(",",AN190),"")&amp;IF(R190&lt;&gt;"",CONCATENATE("}",""),"")&amp;IF(OR(L190="true",L190="false",L190&lt;&gt;""), CONCATENATE(", veteran=", L190), ""),"")</f>
        <v>, zoneIds={1009}, veteran=false</v>
      </c>
      <c r="AT190" s="27" t="str">
        <f>IF(A190&lt;&gt;"",IF(J190="Trial",", isTrial=true",IF(J190="Arena",", isArena=true", IF(J190="Monster",", isMonster=true",IF(J190="Crafted",", isCrafted=true",IF(J190="Cyrodiil",", isCyrodiil=true",IF(J190="Dungeon",", isDungeon=true",IF(J190="PVP: Battleground",", isBattleground=true",IF(J190="PVP: Cyrodiil",", isCyrodiil=true",IF(J190="PVP: Imperial City",", isImperialCity=true",IF(J190="Special",", isSpecial=true",IF(J190="Daily random dungeon &amp; PVP: Imperial City",", isDailyRandomDungeonAndImperialCityReward=true",IF(J190="Overland",", isOverland=true","")))))))))))) &amp; IF(M190="true", CONCATENATE(", multiTrialSet=true"), ""),"") &amp; "},"</f>
        <v>, isDungeon=true},</v>
      </c>
      <c r="AU190" s="27" t="str">
        <f>IF(C190&lt;&gt;"",CONCATENATE(" --",C190," / ",B190,"   [",IF(S190&lt;&gt;"",S190,""),IF(Y190&lt;&gt;"",", "&amp;Y190,""),IF(AC190&lt;&gt;"",", "&amp;AC190,""),IF(AG190&lt;&gt;"",", "&amp;AG190,""),IF(AK190&lt;&gt;"",", "&amp;AK190,""),IF(AO190&lt;&gt;"",", "&amp;AO190,""),"]"))</f>
        <v xml:space="preserve"> --Ulfnor's Favor / Ulfnors Gunst   [Fang Lair]</v>
      </c>
      <c r="AV190" s="27" t="str">
        <f>IF(A190&lt;&gt;"",IF(VALUE(Q190)&gt;0,CONCATENATE("[",A190,"] = true,        --",C190, " / ", B190), ""),"")</f>
        <v/>
      </c>
    </row>
    <row r="191" spans="1:48" x14ac:dyDescent="0.25">
      <c r="A191" s="13">
        <v>346</v>
      </c>
      <c r="B191" t="s">
        <v>2213</v>
      </c>
      <c r="C191" t="s">
        <v>2215</v>
      </c>
      <c r="D191" t="s">
        <v>2214</v>
      </c>
      <c r="G191" s="3">
        <f>A191</f>
        <v>346</v>
      </c>
      <c r="J191" t="s">
        <v>2548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1010</v>
      </c>
      <c r="S191" t="s">
        <v>74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7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[346] = {wayshrines={-1,-1,-1,}, dlcId=0</v>
      </c>
      <c r="AS191" s="27" t="str">
        <f>IF(A191&lt;&gt;"",IF(R191&lt;&gt;"",CONCATENATE(", zoneIds={",R191),"")&amp;IF(X191&lt;&gt;"",CONCATENATE(",",X191),"")&amp;IF(AB191&lt;&gt;"",CONCATENATE(",",AB191),"")&amp;IF(AF191&lt;&gt;"",CONCATENATE(",",AF191),"")&amp;IF(AJ191&lt;&gt;"",CONCATENATE(",",AJ191),"")&amp;IF(AN191&lt;&gt;"",CONCATENATE(",",AN191),"")&amp;IF(R191&lt;&gt;"",CONCATENATE("}",""),"")&amp;IF(OR(L191="true",L191="false",L191&lt;&gt;""), CONCATENATE(", veteran=", L191), ""),"")</f>
        <v>, zoneIds={1010}, veteran=false</v>
      </c>
      <c r="AT191" s="27" t="str">
        <f>IF(A191&lt;&gt;"",IF(J191="Trial",", isTrial=true",IF(J191="Arena",", isArena=true", IF(J191="Monster",", isMonster=true",IF(J191="Crafted",", isCrafted=true",IF(J191="Cyrodiil",", isCyrodiil=true",IF(J191="Dungeon",", isDungeon=true",IF(J191="PVP: Battleground",", isBattleground=true",IF(J191="PVP: Cyrodiil",", isCyrodiil=true",IF(J191="PVP: Imperial City",", isImperialCity=true",IF(J191="Special",", isSpecial=true",IF(J191="Daily random dungeon &amp; PVP: Imperial City",", isDailyRandomDungeonAndImperialCityReward=true",IF(J191="Overland",", isOverland=true","")))))))))))) &amp; IF(M191="true", CONCATENATE(", multiTrialSet=true"), ""),"") &amp; "},"</f>
        <v>, isDungeon=true},</v>
      </c>
      <c r="AU191" s="27" t="str">
        <f>IF(C191&lt;&gt;"",CONCATENATE(" --",C191," / ",B191,"   [",IF(S191&lt;&gt;"",S191,""),IF(Y191&lt;&gt;"",", "&amp;Y191,""),IF(AC191&lt;&gt;"",", "&amp;AC191,""),IF(AG191&lt;&gt;"",", "&amp;AG191,""),IF(AK191&lt;&gt;"",", "&amp;AK191,""),IF(AO191&lt;&gt;"",", "&amp;AO191,""),"]"))</f>
        <v xml:space="preserve"> --Jorvuld's Guidance / Jorvulds Führung   [Scalecaller Peak]</v>
      </c>
      <c r="AV191" s="27" t="str">
        <f>IF(A191&lt;&gt;"",IF(VALUE(Q191)&gt;0,CONCATENATE("[",A191,"] = true,        --",C191, " / ", B191), ""),"")</f>
        <v/>
      </c>
    </row>
    <row r="192" spans="1:48" x14ac:dyDescent="0.25">
      <c r="A192" s="13">
        <v>347</v>
      </c>
      <c r="B192" t="s">
        <v>2216</v>
      </c>
      <c r="C192" t="s">
        <v>2218</v>
      </c>
      <c r="D192" t="s">
        <v>2217</v>
      </c>
      <c r="G192" s="3">
        <f>A192</f>
        <v>347</v>
      </c>
      <c r="J192" t="s">
        <v>2548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1010</v>
      </c>
      <c r="S192" t="s">
        <v>74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7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[347] = {wayshrines={-1,-1,-1,}, dlcId=0</v>
      </c>
      <c r="AS192" s="27" t="str">
        <f>IF(A192&lt;&gt;"",IF(R192&lt;&gt;"",CONCATENATE(", zoneIds={",R192),"")&amp;IF(X192&lt;&gt;"",CONCATENATE(",",X192),"")&amp;IF(AB192&lt;&gt;"",CONCATENATE(",",AB192),"")&amp;IF(AF192&lt;&gt;"",CONCATENATE(",",AF192),"")&amp;IF(AJ192&lt;&gt;"",CONCATENATE(",",AJ192),"")&amp;IF(AN192&lt;&gt;"",CONCATENATE(",",AN192),"")&amp;IF(R192&lt;&gt;"",CONCATENATE("}",""),"")&amp;IF(OR(L192="true",L192="false",L192&lt;&gt;""), CONCATENATE(", veteran=", L192), ""),"")</f>
        <v>, zoneIds={1010}, veteran=false</v>
      </c>
      <c r="AT192" s="27" t="str">
        <f>IF(A192&lt;&gt;"",IF(J192="Trial",", isTrial=true",IF(J192="Arena",", isArena=true", IF(J192="Monster",", isMonster=true",IF(J192="Crafted",", isCrafted=true",IF(J192="Cyrodiil",", isCyrodiil=true",IF(J192="Dungeon",", isDungeon=true",IF(J192="PVP: Battleground",", isBattleground=true",IF(J192="PVP: Cyrodiil",", isCyrodiil=true",IF(J192="PVP: Imperial City",", isImperialCity=true",IF(J192="Special",", isSpecial=true",IF(J192="Daily random dungeon &amp; PVP: Imperial City",", isDailyRandomDungeonAndImperialCityReward=true",IF(J192="Overland",", isOverland=true","")))))))))))) &amp; IF(M192="true", CONCATENATE(", multiTrialSet=true"), ""),"") &amp; "},"</f>
        <v>, isDungeon=true},</v>
      </c>
      <c r="AU192" s="27" t="str">
        <f>IF(C192&lt;&gt;"",CONCATENATE(" --",C192," / ",B192,"   [",IF(S192&lt;&gt;"",S192,""),IF(Y192&lt;&gt;"",", "&amp;Y192,""),IF(AC192&lt;&gt;"",", "&amp;AC192,""),IF(AG192&lt;&gt;"",", "&amp;AG192,""),IF(AK192&lt;&gt;"",", "&amp;AK192,""),IF(AO192&lt;&gt;"",", "&amp;AO192,""),"]"))</f>
        <v xml:space="preserve"> --Plague Slinger / Seuchenschleuder   [Scalecaller Peak]</v>
      </c>
      <c r="AV192" s="27" t="str">
        <f>IF(A192&lt;&gt;"",IF(VALUE(Q192)&gt;0,CONCATENATE("[",A192,"] = true,        --",C192, " / ", B192), ""),"")</f>
        <v/>
      </c>
    </row>
    <row r="193" spans="1:48" x14ac:dyDescent="0.25">
      <c r="A193" s="13">
        <v>348</v>
      </c>
      <c r="B193" t="s">
        <v>2219</v>
      </c>
      <c r="C193" t="s">
        <v>2221</v>
      </c>
      <c r="D193" t="s">
        <v>2220</v>
      </c>
      <c r="G193" s="3">
        <f>A193</f>
        <v>348</v>
      </c>
      <c r="J193" t="s">
        <v>2548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1010</v>
      </c>
      <c r="S193" t="s">
        <v>74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7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[348] = {wayshrines={-1,-1,-1,}, dlcId=0</v>
      </c>
      <c r="AS193" s="27" t="str">
        <f>IF(A193&lt;&gt;"",IF(R193&lt;&gt;"",CONCATENATE(", zoneIds={",R193),"")&amp;IF(X193&lt;&gt;"",CONCATENATE(",",X193),"")&amp;IF(AB193&lt;&gt;"",CONCATENATE(",",AB193),"")&amp;IF(AF193&lt;&gt;"",CONCATENATE(",",AF193),"")&amp;IF(AJ193&lt;&gt;"",CONCATENATE(",",AJ193),"")&amp;IF(AN193&lt;&gt;"",CONCATENATE(",",AN193),"")&amp;IF(R193&lt;&gt;"",CONCATENATE("}",""),"")&amp;IF(OR(L193="true",L193="false",L193&lt;&gt;""), CONCATENATE(", veteran=", L193), ""),"")</f>
        <v>, zoneIds={1010}, veteran=false</v>
      </c>
      <c r="AT193" s="27" t="str">
        <f>IF(A193&lt;&gt;"",IF(J193="Trial",", isTrial=true",IF(J193="Arena",", isArena=true", IF(J193="Monster",", isMonster=true",IF(J193="Crafted",", isCrafted=true",IF(J193="Cyrodiil",", isCyrodiil=true",IF(J193="Dungeon",", isDungeon=true",IF(J193="PVP: Battleground",", isBattleground=true",IF(J193="PVP: Cyrodiil",", isCyrodiil=true",IF(J193="PVP: Imperial City",", isImperialCity=true",IF(J193="Special",", isSpecial=true",IF(J193="Daily random dungeon &amp; PVP: Imperial City",", isDailyRandomDungeonAndImperialCityReward=true",IF(J193="Overland",", isOverland=true","")))))))))))) &amp; IF(M193="true", CONCATENATE(", multiTrialSet=true"), ""),"") &amp; "},"</f>
        <v>, isDungeon=true},</v>
      </c>
      <c r="AU193" s="27" t="str">
        <f>IF(C193&lt;&gt;"",CONCATENATE(" --",C193," / ",B193,"   [",IF(S193&lt;&gt;"",S193,""),IF(Y193&lt;&gt;"",", "&amp;Y193,""),IF(AC193&lt;&gt;"",", "&amp;AC193,""),IF(AG193&lt;&gt;"",", "&amp;AG193,""),IF(AK193&lt;&gt;"",", "&amp;AK193,""),IF(AO193&lt;&gt;"",", "&amp;AO193,""),"]"))</f>
        <v xml:space="preserve"> --Curse of Doylemish / Fluch von Doylemish   [Scalecaller Peak]</v>
      </c>
      <c r="AV193" s="27" t="str">
        <f>IF(A193&lt;&gt;"",IF(VALUE(Q193)&gt;0,CONCATENATE("[",A193,"] = true,        --",C193, " / ", B193), ""),"")</f>
        <v/>
      </c>
    </row>
    <row r="194" spans="1:48" x14ac:dyDescent="0.25">
      <c r="A194" s="13">
        <v>399</v>
      </c>
      <c r="B194" t="s">
        <v>2341</v>
      </c>
      <c r="C194" t="s">
        <v>2343</v>
      </c>
      <c r="D194" t="s">
        <v>2342</v>
      </c>
      <c r="G194" s="3">
        <f>A194</f>
        <v>399</v>
      </c>
      <c r="J194" t="s">
        <v>2548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1055</v>
      </c>
      <c r="S194" t="s">
        <v>41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7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[399] = {wayshrines={-1,-1,-1,}, dlcId=0</v>
      </c>
      <c r="AS194" s="27" t="str">
        <f>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</f>
        <v>, zoneIds={1055}, veteran=false</v>
      </c>
      <c r="AT194" s="27" t="str">
        <f>IF(A194&lt;&gt;"",IF(J194="Trial",", isTrial=true",IF(J194="Arena",", isArena=true", IF(J194="Monster",", isMonster=true",IF(J194="Crafted",", isCrafted=true",IF(J194="Cyrodiil",", isCyrodiil=true",IF(J194="Dungeon",", isDungeon=true",IF(J194="PVP: Battleground",", isBattleground=true",IF(J194="PVP: Cyrodiil",", isCyrodiil=true",IF(J194="PVP: Imperial City",", isImperialCity=true",IF(J194="Special",", isSpecial=true",IF(J194="Daily random dungeon &amp; PVP: Imperial City",", isDailyRandomDungeonAndImperialCityReward=true",IF(J194="Overland",", isOverland=true","")))))))))))) &amp; IF(M194="true", CONCATENATE(", multiTrialSet=true"), ""),"") &amp; "},"</f>
        <v>, isDungeon=true},</v>
      </c>
      <c r="AU194" s="27" t="str">
        <f>IF(C194&lt;&gt;"",CONCATENATE(" --",C194," / ",B194,"   [",IF(S194&lt;&gt;"",S194,""),IF(Y194&lt;&gt;"",", "&amp;Y194,""),IF(AC194&lt;&gt;"",", "&amp;AC194,""),IF(AG194&lt;&gt;"",", "&amp;AG194,""),IF(AK194&lt;&gt;"",", "&amp;AK194,""),IF(AO194&lt;&gt;"",", "&amp;AO194,""),"]"))</f>
        <v xml:space="preserve"> --Hanu's Compassion / Hanus Mitgefühl   [March of Sacrifices]</v>
      </c>
      <c r="AV194" s="27" t="str">
        <f>IF(A194&lt;&gt;"",IF(VALUE(Q194)&gt;0,CONCATENATE("[",A194,"] = true,        --",C194, " / ", B194), ""),"")</f>
        <v/>
      </c>
    </row>
    <row r="195" spans="1:48" x14ac:dyDescent="0.25">
      <c r="A195" s="13">
        <v>400</v>
      </c>
      <c r="B195" t="s">
        <v>2344</v>
      </c>
      <c r="C195" t="s">
        <v>2346</v>
      </c>
      <c r="D195" t="s">
        <v>2345</v>
      </c>
      <c r="G195" s="3">
        <f>A195</f>
        <v>400</v>
      </c>
      <c r="J195" t="s">
        <v>2548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1055</v>
      </c>
      <c r="S195" t="s">
        <v>41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7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[400] = {wayshrines={-1,-1,-1,}, dlcId=0</v>
      </c>
      <c r="AS195" s="27" t="str">
        <f>IF(A195&lt;&gt;"",IF(R195&lt;&gt;"",CONCATENATE(", zoneIds={",R195),"")&amp;IF(X195&lt;&gt;"",CONCATENATE(",",X195),"")&amp;IF(AB195&lt;&gt;"",CONCATENATE(",",AB195),"")&amp;IF(AF195&lt;&gt;"",CONCATENATE(",",AF195),"")&amp;IF(AJ195&lt;&gt;"",CONCATENATE(",",AJ195),"")&amp;IF(AN195&lt;&gt;"",CONCATENATE(",",AN195),"")&amp;IF(R195&lt;&gt;"",CONCATENATE("}",""),"")&amp;IF(OR(L195="true",L195="false",L195&lt;&gt;""), CONCATENATE(", veteran=", L195), ""),"")</f>
        <v>, zoneIds={1055}, veteran=false</v>
      </c>
      <c r="AT195" s="27" t="str">
        <f>IF(A195&lt;&gt;"",IF(J195="Trial",", isTrial=true",IF(J195="Arena",", isArena=true", IF(J195="Monster",", isMonster=true",IF(J195="Crafted",", isCrafted=true",IF(J195="Cyrodiil",", isCyrodiil=true",IF(J195="Dungeon",", isDungeon=true",IF(J195="PVP: Battleground",", isBattleground=true",IF(J195="PVP: Cyrodiil",", isCyrodiil=true",IF(J195="PVP: Imperial City",", isImperialCity=true",IF(J195="Special",", isSpecial=true",IF(J195="Daily random dungeon &amp; PVP: Imperial City",", isDailyRandomDungeonAndImperialCityReward=true",IF(J195="Overland",", isOverland=true","")))))))))))) &amp; IF(M195="true", CONCATENATE(", multiTrialSet=true"), ""),"") &amp; "},"</f>
        <v>, isDungeon=true},</v>
      </c>
      <c r="AU195" s="27" t="str">
        <f>IF(C195&lt;&gt;"",CONCATENATE(" --",C195," / ",B195,"   [",IF(S195&lt;&gt;"",S195,""),IF(Y195&lt;&gt;"",", "&amp;Y195,""),IF(AC195&lt;&gt;"",", "&amp;AC195,""),IF(AG195&lt;&gt;"",", "&amp;AG195,""),IF(AK195&lt;&gt;"",", "&amp;AK195,""),IF(AO195&lt;&gt;"",", "&amp;AO195,""),"]"))</f>
        <v xml:space="preserve"> --Blood Moon / Blutmond   [March of Sacrifices]</v>
      </c>
      <c r="AV195" s="27" t="str">
        <f>IF(A195&lt;&gt;"",IF(VALUE(Q195)&gt;0,CONCATENATE("[",A195,"] = true,        --",C195, " / ", B195), ""),"")</f>
        <v/>
      </c>
    </row>
    <row r="196" spans="1:48" x14ac:dyDescent="0.25">
      <c r="A196" s="13">
        <v>401</v>
      </c>
      <c r="B196" t="s">
        <v>2347</v>
      </c>
      <c r="C196" t="s">
        <v>2349</v>
      </c>
      <c r="D196" t="s">
        <v>2348</v>
      </c>
      <c r="G196" s="3">
        <f>A196</f>
        <v>401</v>
      </c>
      <c r="J196" t="s">
        <v>2548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1055</v>
      </c>
      <c r="S196" t="s">
        <v>41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7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[401] = {wayshrines={-1,-1,-1,}, dlcId=0</v>
      </c>
      <c r="AS196" s="27" t="str">
        <f>IF(A196&lt;&gt;"",IF(R196&lt;&gt;"",CONCATENATE(", zoneIds={",R196),"")&amp;IF(X196&lt;&gt;"",CONCATENATE(",",X196),"")&amp;IF(AB196&lt;&gt;"",CONCATENATE(",",AB196),"")&amp;IF(AF196&lt;&gt;"",CONCATENATE(",",AF196),"")&amp;IF(AJ196&lt;&gt;"",CONCATENATE(",",AJ196),"")&amp;IF(AN196&lt;&gt;"",CONCATENATE(",",AN196),"")&amp;IF(R196&lt;&gt;"",CONCATENATE("}",""),"")&amp;IF(OR(L196="true",L196="false",L196&lt;&gt;""), CONCATENATE(", veteran=", L196), ""),"")</f>
        <v>, zoneIds={1055}, veteran=false</v>
      </c>
      <c r="AT196" s="27" t="str">
        <f>IF(A196&lt;&gt;"",IF(J196="Trial",", isTrial=true",IF(J196="Arena",", isArena=true", IF(J196="Monster",", isMonster=true",IF(J196="Crafted",", isCrafted=true",IF(J196="Cyrodiil",", isCyrodiil=true",IF(J196="Dungeon",", isDungeon=true",IF(J196="PVP: Battleground",", isBattleground=true",IF(J196="PVP: Cyrodiil",", isCyrodiil=true",IF(J196="PVP: Imperial City",", isImperialCity=true",IF(J196="Special",", isSpecial=true",IF(J196="Daily random dungeon &amp; PVP: Imperial City",", isDailyRandomDungeonAndImperialCityReward=true",IF(J196="Overland",", isOverland=true","")))))))))))) &amp; IF(M196="true", CONCATENATE(", multiTrialSet=true"), ""),"") &amp; "},"</f>
        <v>, isDungeon=true},</v>
      </c>
      <c r="AU196" s="27" t="str">
        <f>IF(C196&lt;&gt;"",CONCATENATE(" --",C196," / ",B196,"   [",IF(S196&lt;&gt;"",S196,""),IF(Y196&lt;&gt;"",", "&amp;Y196,""),IF(AC196&lt;&gt;"",", "&amp;AC196,""),IF(AG196&lt;&gt;"",", "&amp;AG196,""),IF(AK196&lt;&gt;"",", "&amp;AK196,""),IF(AO196&lt;&gt;"",", "&amp;AO196,""),"]"))</f>
        <v xml:space="preserve"> --Haven of Ursus / Zuflucht von Ursus   [March of Sacrifices]</v>
      </c>
      <c r="AV196" s="27" t="str">
        <f>IF(A196&lt;&gt;"",IF(VALUE(Q196)&gt;0,CONCATENATE("[",A196,"] = true,        --",C196, " / ", B196), ""),"")</f>
        <v/>
      </c>
    </row>
    <row r="197" spans="1:48" x14ac:dyDescent="0.25">
      <c r="A197" s="13">
        <v>402</v>
      </c>
      <c r="B197" t="s">
        <v>2350</v>
      </c>
      <c r="C197" t="s">
        <v>2352</v>
      </c>
      <c r="D197" t="s">
        <v>2351</v>
      </c>
      <c r="G197" s="3">
        <f>A197</f>
        <v>402</v>
      </c>
      <c r="J197" t="s">
        <v>2548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1052</v>
      </c>
      <c r="S197" t="s">
        <v>73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7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[402] = {wayshrines={-1,-1,-1,}, dlcId=0</v>
      </c>
      <c r="AS197" s="27" t="str">
        <f>IF(A197&lt;&gt;"",IF(R197&lt;&gt;"",CONCATENATE(", zoneIds={",R197),"")&amp;IF(X197&lt;&gt;"",CONCATENATE(",",X197),"")&amp;IF(AB197&lt;&gt;"",CONCATENATE(",",AB197),"")&amp;IF(AF197&lt;&gt;"",CONCATENATE(",",AF197),"")&amp;IF(AJ197&lt;&gt;"",CONCATENATE(",",AJ197),"")&amp;IF(AN197&lt;&gt;"",CONCATENATE(",",AN197),"")&amp;IF(R197&lt;&gt;"",CONCATENATE("}",""),"")&amp;IF(OR(L197="true",L197="false",L197&lt;&gt;""), CONCATENATE(", veteran=", L197), ""),"")</f>
        <v>, zoneIds={1052}, veteran=false</v>
      </c>
      <c r="AT197" s="27" t="str">
        <f>IF(A197&lt;&gt;"",IF(J197="Trial",", isTrial=true",IF(J197="Arena",", isArena=true", IF(J197="Monster",", isMonster=true",IF(J197="Crafted",", isCrafted=true",IF(J197="Cyrodiil",", isCyrodiil=true",IF(J197="Dungeon",", isDungeon=true",IF(J197="PVP: Battleground",", isBattleground=true",IF(J197="PVP: Cyrodiil",", isCyrodiil=true",IF(J197="PVP: Imperial City",", isImperialCity=true",IF(J197="Special",", isSpecial=true",IF(J197="Daily random dungeon &amp; PVP: Imperial City",", isDailyRandomDungeonAndImperialCityReward=true",IF(J197="Overland",", isOverland=true","")))))))))))) &amp; IF(M197="true", CONCATENATE(", multiTrialSet=true"), ""),"") &amp; "},"</f>
        <v>, isDungeon=true},</v>
      </c>
      <c r="AU197" s="27" t="str">
        <f>IF(C197&lt;&gt;"",CONCATENATE(" --",C197," / ",B197,"   [",IF(S197&lt;&gt;"",S197,""),IF(Y197&lt;&gt;"",", "&amp;Y197,""),IF(AC197&lt;&gt;"",", "&amp;AC197,""),IF(AG197&lt;&gt;"",", "&amp;AG197,""),IF(AK197&lt;&gt;"",", "&amp;AK197,""),IF(AO197&lt;&gt;"",", "&amp;AO197,""),"]"))</f>
        <v xml:space="preserve"> --Moon Hunter / Mondjäger   [Moon Hunter Keep]</v>
      </c>
      <c r="AV197" s="27" t="str">
        <f>IF(A197&lt;&gt;"",IF(VALUE(Q197)&gt;0,CONCATENATE("[",A197,"] = true,        --",C197, " / ", B197), ""),"")</f>
        <v/>
      </c>
    </row>
    <row r="198" spans="1:48" x14ac:dyDescent="0.25">
      <c r="A198" s="13">
        <v>403</v>
      </c>
      <c r="B198" t="s">
        <v>2353</v>
      </c>
      <c r="C198" t="s">
        <v>2355</v>
      </c>
      <c r="D198" t="s">
        <v>2354</v>
      </c>
      <c r="G198" s="3">
        <f>A198</f>
        <v>403</v>
      </c>
      <c r="J198" t="s">
        <v>2548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1052</v>
      </c>
      <c r="S198" t="s">
        <v>73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7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[403] = {wayshrines={-1,-1,-1,}, dlcId=0</v>
      </c>
      <c r="AS198" s="27" t="str">
        <f>IF(A198&lt;&gt;"",IF(R198&lt;&gt;"",CONCATENATE(", zoneIds={",R198),"")&amp;IF(X198&lt;&gt;"",CONCATENATE(",",X198),"")&amp;IF(AB198&lt;&gt;"",CONCATENATE(",",AB198),"")&amp;IF(AF198&lt;&gt;"",CONCATENATE(",",AF198),"")&amp;IF(AJ198&lt;&gt;"",CONCATENATE(",",AJ198),"")&amp;IF(AN198&lt;&gt;"",CONCATENATE(",",AN198),"")&amp;IF(R198&lt;&gt;"",CONCATENATE("}",""),"")&amp;IF(OR(L198="true",L198="false",L198&lt;&gt;""), CONCATENATE(", veteran=", L198), ""),"")</f>
        <v>, zoneIds={1052}, veteran=false</v>
      </c>
      <c r="AT198" s="27" t="str">
        <f>IF(A198&lt;&gt;"",IF(J198="Trial",", isTrial=true",IF(J198="Arena",", isArena=true", IF(J198="Monster",", isMonster=true",IF(J198="Crafted",", isCrafted=true",IF(J198="Cyrodiil",", isCyrodiil=true",IF(J198="Dungeon",", isDungeon=true",IF(J198="PVP: Battleground",", isBattleground=true",IF(J198="PVP: Cyrodiil",", isCyrodiil=true",IF(J198="PVP: Imperial City",", isImperialCity=true",IF(J198="Special",", isSpecial=true",IF(J198="Daily random dungeon &amp; PVP: Imperial City",", isDailyRandomDungeonAndImperialCityReward=true",IF(J198="Overland",", isOverland=true","")))))))))))) &amp; IF(M198="true", CONCATENATE(", multiTrialSet=true"), ""),"") &amp; "},"</f>
        <v>, isDungeon=true},</v>
      </c>
      <c r="AU198" s="27" t="str">
        <f>IF(C198&lt;&gt;"",CONCATENATE(" --",C198," / ",B198,"   [",IF(S198&lt;&gt;"",S198,""),IF(Y198&lt;&gt;"",", "&amp;Y198,""),IF(AC198&lt;&gt;"",", "&amp;AC198,""),IF(AG198&lt;&gt;"",", "&amp;AG198,""),IF(AK198&lt;&gt;"",", "&amp;AK198,""),IF(AO198&lt;&gt;"",", "&amp;AO198,""),"]"))</f>
        <v xml:space="preserve"> --Savage Werewolf / Wilder Werwolf   [Moon Hunter Keep]</v>
      </c>
      <c r="AV198" s="27" t="str">
        <f>IF(A198&lt;&gt;"",IF(VALUE(Q198)&gt;0,CONCATENATE("[",A198,"] = true,        --",C198, " / ", B198), ""),"")</f>
        <v/>
      </c>
    </row>
    <row r="199" spans="1:48" x14ac:dyDescent="0.25">
      <c r="A199" s="13">
        <v>404</v>
      </c>
      <c r="B199" t="s">
        <v>2356</v>
      </c>
      <c r="C199" t="s">
        <v>2358</v>
      </c>
      <c r="D199" t="s">
        <v>2357</v>
      </c>
      <c r="G199" s="3">
        <f>A199</f>
        <v>404</v>
      </c>
      <c r="J199" t="s">
        <v>2548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1052</v>
      </c>
      <c r="S199" t="s">
        <v>73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7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[404] = {wayshrines={-1,-1,-1,}, dlcId=0</v>
      </c>
      <c r="AS199" s="27" t="str">
        <f>IF(A199&lt;&gt;"",IF(R199&lt;&gt;"",CONCATENATE(", zoneIds={",R199),"")&amp;IF(X199&lt;&gt;"",CONCATENATE(",",X199),"")&amp;IF(AB199&lt;&gt;"",CONCATENATE(",",AB199),"")&amp;IF(AF199&lt;&gt;"",CONCATENATE(",",AF199),"")&amp;IF(AJ199&lt;&gt;"",CONCATENATE(",",AJ199),"")&amp;IF(AN199&lt;&gt;"",CONCATENATE(",",AN199),"")&amp;IF(R199&lt;&gt;"",CONCATENATE("}",""),"")&amp;IF(OR(L199="true",L199="false",L199&lt;&gt;""), CONCATENATE(", veteran=", L199), ""),"")</f>
        <v>, zoneIds={1052}, veteran=false</v>
      </c>
      <c r="AT199" s="27" t="str">
        <f>IF(A199&lt;&gt;"",IF(J199="Trial",", isTrial=true",IF(J199="Arena",", isArena=true", IF(J199="Monster",", isMonster=true",IF(J199="Crafted",", isCrafted=true",IF(J199="Cyrodiil",", isCyrodiil=true",IF(J199="Dungeon",", isDungeon=true",IF(J199="PVP: Battleground",", isBattleground=true",IF(J199="PVP: Cyrodiil",", isCyrodiil=true",IF(J199="PVP: Imperial City",", isImperialCity=true",IF(J199="Special",", isSpecial=true",IF(J199="Daily random dungeon &amp; PVP: Imperial City",", isDailyRandomDungeonAndImperialCityReward=true",IF(J199="Overland",", isOverland=true","")))))))))))) &amp; IF(M199="true", CONCATENATE(", multiTrialSet=true"), ""),"") &amp; "},"</f>
        <v>, isDungeon=true},</v>
      </c>
      <c r="AU199" s="27" t="str">
        <f>IF(C199&lt;&gt;"",CONCATENATE(" --",C199," / ",B199,"   [",IF(S199&lt;&gt;"",S199,""),IF(Y199&lt;&gt;"",", "&amp;Y199,""),IF(AC199&lt;&gt;"",", "&amp;AC199,""),IF(AG199&lt;&gt;"",", "&amp;AG199,""),IF(AK199&lt;&gt;"",", "&amp;AK199,""),IF(AO199&lt;&gt;"",", "&amp;AO199,""),"]"))</f>
        <v xml:space="preserve"> --Jailer's Tenacity / Tenazität des Kerkermeisters   [Moon Hunter Keep]</v>
      </c>
      <c r="AV199" s="27" t="str">
        <f>IF(A199&lt;&gt;"",IF(VALUE(Q199)&gt;0,CONCATENATE("[",A199,"] = true,        --",C199, " / ", B199), ""),"")</f>
        <v/>
      </c>
    </row>
    <row r="200" spans="1:48" x14ac:dyDescent="0.25">
      <c r="A200" s="13">
        <v>429</v>
      </c>
      <c r="B200" t="s">
        <v>2431</v>
      </c>
      <c r="C200" t="s">
        <v>2433</v>
      </c>
      <c r="D200" t="s">
        <v>2432</v>
      </c>
      <c r="G200" s="3">
        <f>A200</f>
        <v>429</v>
      </c>
      <c r="J200" t="s">
        <v>2548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1080</v>
      </c>
      <c r="S200" t="s">
        <v>64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7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[429] = {wayshrines={-1,-1,-1,}, dlcId=0</v>
      </c>
      <c r="AS200" s="27" t="str">
        <f>IF(A200&lt;&gt;"",IF(R200&lt;&gt;"",CONCATENATE(", zoneIds={",R200),"")&amp;IF(X200&lt;&gt;"",CONCATENATE(",",X200),"")&amp;IF(AB200&lt;&gt;"",CONCATENATE(",",AB200),"")&amp;IF(AF200&lt;&gt;"",CONCATENATE(",",AF200),"")&amp;IF(AJ200&lt;&gt;"",CONCATENATE(",",AJ200),"")&amp;IF(AN200&lt;&gt;"",CONCATENATE(",",AN200),"")&amp;IF(R200&lt;&gt;"",CONCATENATE("}",""),"")&amp;IF(OR(L200="true",L200="false",L200&lt;&gt;""), CONCATENATE(", veteran=", L200), ""),"")</f>
        <v>, zoneIds={1080}, veteran=false</v>
      </c>
      <c r="AT200" s="27" t="str">
        <f>IF(A200&lt;&gt;"",IF(J200="Trial",", isTrial=true",IF(J200="Arena",", isArena=true", IF(J200="Monster",", isMonster=true",IF(J200="Crafted",", isCrafted=true",IF(J200="Cyrodiil",", isCyrodiil=true",IF(J200="Dungeon",", isDungeon=true",IF(J200="PVP: Battleground",", isBattleground=true",IF(J200="PVP: Cyrodiil",", isCyrodiil=true",IF(J200="PVP: Imperial City",", isImperialCity=true",IF(J200="Special",", isSpecial=true",IF(J200="Daily random dungeon &amp; PVP: Imperial City",", isDailyRandomDungeonAndImperialCityReward=true",IF(J200="Overland",", isOverland=true","")))))))))))) &amp; IF(M200="true", CONCATENATE(", multiTrialSet=true"), ""),"") &amp; "},"</f>
        <v>, isDungeon=true},</v>
      </c>
      <c r="AU200" s="27" t="str">
        <f>IF(C200&lt;&gt;"",CONCATENATE(" --",C200," / ",B200,"   [",IF(S200&lt;&gt;"",S200,""),IF(Y200&lt;&gt;"",", "&amp;Y200,""),IF(AC200&lt;&gt;"",", "&amp;AC200,""),IF(AG200&lt;&gt;"",", "&amp;AG200,""),IF(AK200&lt;&gt;"",", "&amp;AK200,""),IF(AO200&lt;&gt;"",", "&amp;AO200,""),"]"))</f>
        <v xml:space="preserve"> --Mighty Glacier / Mächtiger Gletscher   [Frostvault]</v>
      </c>
      <c r="AV200" s="27" t="str">
        <f>IF(A200&lt;&gt;"",IF(VALUE(Q200)&gt;0,CONCATENATE("[",A200,"] = true,        --",C200, " / ", B200), ""),"")</f>
        <v/>
      </c>
    </row>
    <row r="201" spans="1:48" x14ac:dyDescent="0.25">
      <c r="A201" s="13">
        <v>430</v>
      </c>
      <c r="B201" t="s">
        <v>2434</v>
      </c>
      <c r="C201" t="s">
        <v>2436</v>
      </c>
      <c r="D201" t="s">
        <v>2435</v>
      </c>
      <c r="G201" s="3">
        <f>A201</f>
        <v>430</v>
      </c>
      <c r="J201" t="s">
        <v>2548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1080</v>
      </c>
      <c r="S201" t="s">
        <v>64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constants'!$E$3:$L$5000,8,FALSE),"")</f>
        <v/>
      </c>
      <c r="AN201" s="3" t="str">
        <f>IF(AO201&lt;&gt;"",VLOOKUP(AO201,'ESO zone constants'!$E$3:$L$5000,8,FALSE),"")</f>
        <v/>
      </c>
      <c r="AR201" s="27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[430] = {wayshrines={-1,-1,-1,}, dlcId=0</v>
      </c>
      <c r="AS201" s="27" t="str">
        <f>IF(A201&lt;&gt;"",IF(R201&lt;&gt;"",CONCATENATE(", zoneIds={",R201),"")&amp;IF(X201&lt;&gt;"",CONCATENATE(",",X201),"")&amp;IF(AB201&lt;&gt;"",CONCATENATE(",",AB201),"")&amp;IF(AF201&lt;&gt;"",CONCATENATE(",",AF201),"")&amp;IF(AJ201&lt;&gt;"",CONCATENATE(",",AJ201),"")&amp;IF(AN201&lt;&gt;"",CONCATENATE(",",AN201),"")&amp;IF(R201&lt;&gt;"",CONCATENATE("}",""),"")&amp;IF(OR(L201="true",L201="false",L201&lt;&gt;""), CONCATENATE(", veteran=", L201), ""),"")</f>
        <v>, zoneIds={1080}, veteran=false</v>
      </c>
      <c r="AT201" s="27" t="str">
        <f>IF(A201&lt;&gt;"",IF(J201="Trial",", isTrial=true",IF(J201="Arena",", isArena=true", IF(J201="Monster",", isMonster=true",IF(J201="Crafted",", isCrafted=true",IF(J201="Cyrodiil",", isCyrodiil=true",IF(J201="Dungeon",", isDungeon=true",IF(J201="PVP: Battleground",", isBattleground=true",IF(J201="PVP: Cyrodiil",", isCyrodiil=true",IF(J201="PVP: Imperial City",", isImperialCity=true",IF(J201="Special",", isSpecial=true",IF(J201="Daily random dungeon &amp; PVP: Imperial City",", isDailyRandomDungeonAndImperialCityReward=true",IF(J201="Overland",", isOverland=true","")))))))))))) &amp; IF(M201="true", CONCATENATE(", multiTrialSet=true"), ""),"") &amp; "},"</f>
        <v>, isDungeon=true},</v>
      </c>
      <c r="AU201" s="27" t="str">
        <f>IF(C201&lt;&gt;"",CONCATENATE(" --",C201," / ",B201,"   [",IF(S201&lt;&gt;"",S201,""),IF(Y201&lt;&gt;"",", "&amp;Y201,""),IF(AC201&lt;&gt;"",", "&amp;AC201,""),IF(AG201&lt;&gt;"",", "&amp;AG201,""),IF(AK201&lt;&gt;"",", "&amp;AK201,""),IF(AO201&lt;&gt;"",", "&amp;AO201,""),"]"))</f>
        <v xml:space="preserve"> --Tzogvin's Warband / Tzogvins Kriegstrupp   [Frostvault]</v>
      </c>
      <c r="AV201" s="27" t="str">
        <f>IF(A201&lt;&gt;"",IF(VALUE(Q201)&gt;0,CONCATENATE("[",A201,"] = true,        --",C201, " / ", B201), ""),"")</f>
        <v/>
      </c>
    </row>
    <row r="202" spans="1:48" x14ac:dyDescent="0.25">
      <c r="A202" s="13">
        <v>431</v>
      </c>
      <c r="B202" t="s">
        <v>2437</v>
      </c>
      <c r="C202" t="s">
        <v>2439</v>
      </c>
      <c r="D202" t="s">
        <v>2438</v>
      </c>
      <c r="G202" s="3">
        <f>A202</f>
        <v>431</v>
      </c>
      <c r="J202" t="s">
        <v>2548</v>
      </c>
      <c r="L202" t="s">
        <v>101</v>
      </c>
      <c r="M202" t="s">
        <v>101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1080</v>
      </c>
      <c r="S202" t="s">
        <v>64</v>
      </c>
      <c r="T202" s="24">
        <f>VLOOKUP(R202,'ESO zone constants'!$L$2:$N$9999,3,FALSE)</f>
        <v>0</v>
      </c>
      <c r="U202" s="3" t="str">
        <f>VLOOKUP(T202,'LibSets constants'!$A$2:$B$16,2,FALSE)</f>
        <v>Included in base game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7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[431] = {wayshrines={-1,-1,-1,}, dlcId=0</v>
      </c>
      <c r="AS202" s="27" t="str">
        <f>IF(A202&lt;&gt;"",IF(R202&lt;&gt;"",CONCATENATE(", zoneIds={",R202),"")&amp;IF(X202&lt;&gt;"",CONCATENATE(",",X202),"")&amp;IF(AB202&lt;&gt;"",CONCATENATE(",",AB202),"")&amp;IF(AF202&lt;&gt;"",CONCATENATE(",",AF202),"")&amp;IF(AJ202&lt;&gt;"",CONCATENATE(",",AJ202),"")&amp;IF(AN202&lt;&gt;"",CONCATENATE(",",AN202),"")&amp;IF(R202&lt;&gt;"",CONCATENATE("}",""),"")&amp;IF(OR(L202="true",L202="false",L202&lt;&gt;""), CONCATENATE(", veteran=", L202), ""),"")</f>
        <v>, zoneIds={1080}, veteran=false</v>
      </c>
      <c r="AT202" s="27" t="str">
        <f>IF(A202&lt;&gt;"",IF(J202="Trial",", isTrial=true",IF(J202="Arena",", isArena=true", IF(J202="Monster",", isMonster=true",IF(J202="Crafted",", isCrafted=true",IF(J202="Cyrodiil",", isCyrodiil=true",IF(J202="Dungeon",", isDungeon=true",IF(J202="PVP: Battleground",", isBattleground=true",IF(J202="PVP: Cyrodiil",", isCyrodiil=true",IF(J202="PVP: Imperial City",", isImperialCity=true",IF(J202="Special",", isSpecial=true",IF(J202="Daily random dungeon &amp; PVP: Imperial City",", isDailyRandomDungeonAndImperialCityReward=true",IF(J202="Overland",", isOverland=true","")))))))))))) &amp; IF(M202="true", CONCATENATE(", multiTrialSet=true"), ""),"") &amp; "},"</f>
        <v>, isDungeon=true},</v>
      </c>
      <c r="AU202" s="27" t="str">
        <f>IF(C202&lt;&gt;"",CONCATENATE(" --",C202," / ",B202,"   [",IF(S202&lt;&gt;"",S202,""),IF(Y202&lt;&gt;"",", "&amp;Y202,""),IF(AC202&lt;&gt;"",", "&amp;AC202,""),IF(AG202&lt;&gt;"",", "&amp;AG202,""),IF(AK202&lt;&gt;"",", "&amp;AK202,""),IF(AO202&lt;&gt;"",", "&amp;AO202,""),"]"))</f>
        <v xml:space="preserve"> --Icy Conjuror / Eisiger Anrufer   [Frostvault]</v>
      </c>
      <c r="AV202" s="27" t="str">
        <f>IF(A202&lt;&gt;"",IF(VALUE(Q202)&gt;0,CONCATENATE("[",A202,"] = true,        --",C202, " / ", B202), ""),"")</f>
        <v/>
      </c>
    </row>
    <row r="203" spans="1:48" x14ac:dyDescent="0.25">
      <c r="A203" s="13">
        <v>433</v>
      </c>
      <c r="B203" t="s">
        <v>2442</v>
      </c>
      <c r="C203" t="s">
        <v>2444</v>
      </c>
      <c r="D203" t="s">
        <v>2443</v>
      </c>
      <c r="G203" s="3">
        <f>A203</f>
        <v>433</v>
      </c>
      <c r="J203" t="s">
        <v>2548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1081</v>
      </c>
      <c r="S203" t="s">
        <v>67</v>
      </c>
      <c r="T203" s="24">
        <f>VLOOKUP(R203,'ESO zone constants'!$L$2:$N$9999,3,FALSE)</f>
        <v>4</v>
      </c>
      <c r="U203" s="3" t="str">
        <f>VLOOKUP(T203,'LibSets constants'!$A$2:$B$16,2,FALSE)</f>
        <v>Dark Brotherhood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constants'!$E$3:$L$5000,8,FALSE),"")</f>
        <v/>
      </c>
      <c r="AN203" s="3" t="str">
        <f>IF(AO203&lt;&gt;"",VLOOKUP(AO203,'ESO zone constants'!$E$3:$L$5000,8,FALSE),"")</f>
        <v/>
      </c>
      <c r="AR203" s="27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[433] = {wayshrines={-1,-1,-1,}, dlcId=4</v>
      </c>
      <c r="AS203" s="27" t="str">
        <f>IF(A203&lt;&gt;"",IF(R203&lt;&gt;"",CONCATENATE(", zoneIds={",R203),"")&amp;IF(X203&lt;&gt;"",CONCATENATE(",",X203),"")&amp;IF(AB203&lt;&gt;"",CONCATENATE(",",AB203),"")&amp;IF(AF203&lt;&gt;"",CONCATENATE(",",AF203),"")&amp;IF(AJ203&lt;&gt;"",CONCATENATE(",",AJ203),"")&amp;IF(AN203&lt;&gt;"",CONCATENATE(",",AN203),"")&amp;IF(R203&lt;&gt;"",CONCATENATE("}",""),"")&amp;IF(OR(L203="true",L203="false",L203&lt;&gt;""), CONCATENATE(", veteran=", L203), ""),"")</f>
        <v>, zoneIds={1081}, veteran=false</v>
      </c>
      <c r="AT203" s="27" t="str">
        <f>IF(A203&lt;&gt;"",IF(J203="Trial",", isTrial=true",IF(J203="Arena",", isArena=true", IF(J203="Monster",", isMonster=true",IF(J203="Crafted",", isCrafted=true",IF(J203="Cyrodiil",", isCyrodiil=true",IF(J203="Dungeon",", isDungeon=true",IF(J203="PVP: Battleground",", isBattleground=true",IF(J203="PVP: Cyrodiil",", isCyrodiil=true",IF(J203="PVP: Imperial City",", isImperialCity=true",IF(J203="Special",", isSpecial=true",IF(J203="Daily random dungeon &amp; PVP: Imperial City",", isDailyRandomDungeonAndImperialCityReward=true",IF(J203="Overland",", isOverland=true","")))))))))))) &amp; IF(M203="true", CONCATENATE(", multiTrialSet=true"), ""),"") &amp; "},"</f>
        <v>, isDungeon=true},</v>
      </c>
      <c r="AU203" s="27" t="str">
        <f>IF(C203&lt;&gt;"",CONCATENATE(" --",C203," / ",B203,"   [",IF(S203&lt;&gt;"",S203,""),IF(Y203&lt;&gt;"",", "&amp;Y203,""),IF(AC203&lt;&gt;"",", "&amp;AC203,""),IF(AG203&lt;&gt;"",", "&amp;AG203,""),IF(AK203&lt;&gt;"",", "&amp;AK203,""),IF(AO203&lt;&gt;"",", "&amp;AO203,""),"]"))</f>
        <v xml:space="preserve"> --Frozen Watcher / Gefrorener Beobachter   [Depths of Malatar]</v>
      </c>
      <c r="AV203" s="27" t="str">
        <f>IF(A203&lt;&gt;"",IF(VALUE(Q203)&gt;0,CONCATENATE("[",A203,"] = true,        --",C203, " / ", B203), ""),"")</f>
        <v/>
      </c>
    </row>
    <row r="204" spans="1:48" x14ac:dyDescent="0.25">
      <c r="A204" s="13">
        <v>434</v>
      </c>
      <c r="B204" t="s">
        <v>2445</v>
      </c>
      <c r="C204" t="s">
        <v>2447</v>
      </c>
      <c r="D204" t="s">
        <v>2446</v>
      </c>
      <c r="G204" s="3">
        <f>A204</f>
        <v>434</v>
      </c>
      <c r="J204" t="s">
        <v>2548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1081</v>
      </c>
      <c r="S204" t="s">
        <v>67</v>
      </c>
      <c r="T204" s="24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constants'!$E$3:$L$5000,8,FALSE),"")</f>
        <v/>
      </c>
      <c r="AN204" s="3" t="str">
        <f>IF(AO204&lt;&gt;"",VLOOKUP(AO204,'ESO zone constants'!$E$3:$L$5000,8,FALSE),"")</f>
        <v/>
      </c>
      <c r="AR204" s="27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[434] = {wayshrines={-1,-1,-1,}, dlcId=4</v>
      </c>
      <c r="AS204" s="27" t="str">
        <f>IF(A204&lt;&gt;"",IF(R204&lt;&gt;"",CONCATENATE(", zoneIds={",R204),"")&amp;IF(X204&lt;&gt;"",CONCATENATE(",",X204),"")&amp;IF(AB204&lt;&gt;"",CONCATENATE(",",AB204),"")&amp;IF(AF204&lt;&gt;"",CONCATENATE(",",AF204),"")&amp;IF(AJ204&lt;&gt;"",CONCATENATE(",",AJ204),"")&amp;IF(AN204&lt;&gt;"",CONCATENATE(",",AN204),"")&amp;IF(R204&lt;&gt;"",CONCATENATE("}",""),"")&amp;IF(OR(L204="true",L204="false",L204&lt;&gt;""), CONCATENATE(", veteran=", L204), ""),"")</f>
        <v>, zoneIds={1081}, veteran=false</v>
      </c>
      <c r="AT204" s="27" t="str">
        <f>IF(A204&lt;&gt;"",IF(J204="Trial",", isTrial=true",IF(J204="Arena",", isArena=true", IF(J204="Monster",", isMonster=true",IF(J204="Crafted",", isCrafted=true",IF(J204="Cyrodiil",", isCyrodiil=true",IF(J204="Dungeon",", isDungeon=true",IF(J204="PVP: Battleground",", isBattleground=true",IF(J204="PVP: Cyrodiil",", isCyrodiil=true",IF(J204="PVP: Imperial City",", isImperialCity=true",IF(J204="Special",", isSpecial=true",IF(J204="Daily random dungeon &amp; PVP: Imperial City",", isDailyRandomDungeonAndImperialCityReward=true",IF(J204="Overland",", isOverland=true","")))))))))))) &amp; IF(M204="true", CONCATENATE(", multiTrialSet=true"), ""),"") &amp; "},"</f>
        <v>, isDungeon=true},</v>
      </c>
      <c r="AU204" s="27" t="str">
        <f>IF(C204&lt;&gt;"",CONCATENATE(" --",C204," / ",B204,"   [",IF(S204&lt;&gt;"",S204,""),IF(Y204&lt;&gt;"",", "&amp;Y204,""),IF(AC204&lt;&gt;"",", "&amp;AC204,""),IF(AG204&lt;&gt;"",", "&amp;AG204,""),IF(AK204&lt;&gt;"",", "&amp;AK204,""),IF(AO204&lt;&gt;"",", "&amp;AO204,""),"]"))</f>
        <v xml:space="preserve"> --Scavenging Demise / Ausbeutender Niedergang   [Depths of Malatar]</v>
      </c>
      <c r="AV204" s="27" t="str">
        <f>IF(A204&lt;&gt;"",IF(VALUE(Q204)&gt;0,CONCATENATE("[",A204,"] = true,        --",C204, " / ", B204), ""),"")</f>
        <v/>
      </c>
    </row>
    <row r="205" spans="1:48" x14ac:dyDescent="0.25">
      <c r="A205" s="13">
        <v>435</v>
      </c>
      <c r="B205" t="s">
        <v>2448</v>
      </c>
      <c r="C205" t="s">
        <v>2450</v>
      </c>
      <c r="D205" t="s">
        <v>2449</v>
      </c>
      <c r="G205" s="3">
        <f>A205</f>
        <v>435</v>
      </c>
      <c r="J205" t="s">
        <v>2548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1081</v>
      </c>
      <c r="S205" t="s">
        <v>67</v>
      </c>
      <c r="T205" s="24">
        <f>VLOOKUP(R205,'ESO zone constants'!$L$2:$N$9999,3,FALSE)</f>
        <v>4</v>
      </c>
      <c r="U205" s="3" t="str">
        <f>VLOOKUP(T205,'LibSets constants'!$A$2:$B$16,2,FALSE)</f>
        <v>Dark Brotherhood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constants'!$E$3:$L$5000,8,FALSE),"")</f>
        <v/>
      </c>
      <c r="AN205" s="3" t="str">
        <f>IF(AO205&lt;&gt;"",VLOOKUP(AO205,'ESO zone constants'!$E$3:$L$5000,8,FALSE),"")</f>
        <v/>
      </c>
      <c r="AR205" s="27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[435] = {wayshrines={-1,-1,-1,}, dlcId=4</v>
      </c>
      <c r="AS205" s="27" t="str">
        <f>IF(A205&lt;&gt;"",IF(R205&lt;&gt;"",CONCATENATE(", zoneIds={",R205),"")&amp;IF(X205&lt;&gt;"",CONCATENATE(",",X205),"")&amp;IF(AB205&lt;&gt;"",CONCATENATE(",",AB205),"")&amp;IF(AF205&lt;&gt;"",CONCATENATE(",",AF205),"")&amp;IF(AJ205&lt;&gt;"",CONCATENATE(",",AJ205),"")&amp;IF(AN205&lt;&gt;"",CONCATENATE(",",AN205),"")&amp;IF(R205&lt;&gt;"",CONCATENATE("}",""),"")&amp;IF(OR(L205="true",L205="false",L205&lt;&gt;""), CONCATENATE(", veteran=", L205), ""),"")</f>
        <v>, zoneIds={1081}, veteran=false</v>
      </c>
      <c r="AT205" s="27" t="str">
        <f>IF(A205&lt;&gt;"",IF(J205="Trial",", isTrial=true",IF(J205="Arena",", isArena=true", IF(J205="Monster",", isMonster=true",IF(J205="Crafted",", isCrafted=true",IF(J205="Cyrodiil",", isCyrodiil=true",IF(J205="Dungeon",", isDungeon=true",IF(J205="PVP: Battleground",", isBattleground=true",IF(J205="PVP: Cyrodiil",", isCyrodiil=true",IF(J205="PVP: Imperial City",", isImperialCity=true",IF(J205="Special",", isSpecial=true",IF(J205="Daily random dungeon &amp; PVP: Imperial City",", isDailyRandomDungeonAndImperialCityReward=true",IF(J205="Overland",", isOverland=true","")))))))))))) &amp; IF(M205="true", CONCATENATE(", multiTrialSet=true"), ""),"") &amp; "},"</f>
        <v>, isDungeon=true},</v>
      </c>
      <c r="AU205" s="27" t="str">
        <f>IF(C205&lt;&gt;"",CONCATENATE(" --",C205," / ",B205,"   [",IF(S205&lt;&gt;"",S205,""),IF(Y205&lt;&gt;"",", "&amp;Y205,""),IF(AC205&lt;&gt;"",", "&amp;AC205,""),IF(AG205&lt;&gt;"",", "&amp;AG205,""),IF(AK205&lt;&gt;"",", "&amp;AK205,""),IF(AO205&lt;&gt;"",", "&amp;AO205,""),"]"))</f>
        <v xml:space="preserve"> --Auroran's Thunder / Donner des Auroraners   [Depths of Malatar]</v>
      </c>
      <c r="AV205" s="27" t="str">
        <f>IF(A205&lt;&gt;"",IF(VALUE(Q205)&gt;0,CONCATENATE("[",A205,"] = true,        --",C205, " / ", B205), ""),"")</f>
        <v/>
      </c>
    </row>
    <row r="206" spans="1:48" x14ac:dyDescent="0.25">
      <c r="A206" s="5">
        <v>162</v>
      </c>
      <c r="B206" t="s">
        <v>1783</v>
      </c>
      <c r="C206" t="s">
        <v>24</v>
      </c>
      <c r="D206" t="s">
        <v>1784</v>
      </c>
      <c r="G206" s="3">
        <f>A206</f>
        <v>162</v>
      </c>
      <c r="J206" t="s">
        <v>2549</v>
      </c>
      <c r="K206">
        <v>2</v>
      </c>
      <c r="L206" t="s">
        <v>4320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934</v>
      </c>
      <c r="S206" t="s">
        <v>63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V206" t="s">
        <v>2571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constants'!$E$3:$L$5000,8,FALSE),"")</f>
        <v/>
      </c>
      <c r="AN206" s="3" t="str">
        <f>IF(AO206&lt;&gt;"",VLOOKUP(AO206,'ESO zone constants'!$E$3:$L$5000,8,FALSE),"")</f>
        <v/>
      </c>
      <c r="AR206" s="27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[162] = {wayshrines={-1,-1,-1,}, dlcId=0</v>
      </c>
      <c r="AS206" s="27" t="str">
        <f>IF(A206&lt;&gt;"",IF(R206&lt;&gt;"",CONCATENATE(", zoneIds={",R206),"")&amp;IF(X206&lt;&gt;"",CONCATENATE(",",X206),"")&amp;IF(AB206&lt;&gt;"",CONCATENATE(",",AB206),"")&amp;IF(AF206&lt;&gt;"",CONCATENATE(",",AF206),"")&amp;IF(AJ206&lt;&gt;"",CONCATENATE(",",AJ206),"")&amp;IF(AN206&lt;&gt;"",CONCATENATE(",",AN206),"")&amp;IF(R206&lt;&gt;"",CONCATENATE("}",""),"")&amp;IF(OR(L206="true",L206="false",L206&lt;&gt;""), CONCATENATE(", veteran=", L206), ""),"")</f>
        <v>, zoneIds={934}, veteran={[EQUIP_TYPE_HEAD]=true, [EQUIP_TYPE_SHOULDERS]=false}</v>
      </c>
      <c r="AT206" s="27" t="str">
        <f>IF(A206&lt;&gt;"",IF(J206="Trial",", isTrial=true",IF(J206="Arena",", isArena=true", IF(J206="Monster",", isMonster=true",IF(J206="Crafted",", isCrafted=true",IF(J206="Cyrodiil",", isCyrodiil=true",IF(J206="Dungeon",", isDungeon=true",IF(J206="PVP: Battleground",", isBattleground=true",IF(J206="PVP: Cyrodiil",", isCyrodiil=true",IF(J206="PVP: Imperial City",", isImperialCity=true",IF(J206="Special",", isSpecial=true",IF(J206="Daily random dungeon &amp; PVP: Imperial City",", isDailyRandomDungeonAndImperialCityReward=true",IF(J206="Overland",", isOverland=true","")))))))))))) &amp; IF(M206="true", CONCATENATE(", multiTrialSet=true"), ""),"") &amp; "},"</f>
        <v>, isMonster=true},</v>
      </c>
      <c r="AU206" s="27" t="str">
        <f>IF(C206&lt;&gt;"",CONCATENATE(" --",C206," / ",B206,"   [",IF(S206&lt;&gt;"",S206,""),IF(Y206&lt;&gt;"",", "&amp;Y206,""),IF(AC206&lt;&gt;"",", "&amp;AC206,""),IF(AG206&lt;&gt;"",", "&amp;AG206,""),IF(AK206&lt;&gt;"",", "&amp;AK206,""),IF(AO206&lt;&gt;"",", "&amp;AO206,""),"]"))</f>
        <v xml:space="preserve"> --Spawn of Mephala / Mephalas Brut   [Fungal Grotto II]</v>
      </c>
      <c r="AV206" s="27" t="str">
        <f>IF(A206&lt;&gt;"",IF(VALUE(Q206)&gt;0,CONCATENATE("[",A206,"] = true,        --",C206, " / ", B206), ""),"")</f>
        <v/>
      </c>
    </row>
    <row r="207" spans="1:48" x14ac:dyDescent="0.25">
      <c r="A207" s="5">
        <v>163</v>
      </c>
      <c r="B207" t="s">
        <v>1785</v>
      </c>
      <c r="C207" t="s">
        <v>1</v>
      </c>
      <c r="D207" t="s">
        <v>1786</v>
      </c>
      <c r="G207" s="3">
        <f>A207</f>
        <v>163</v>
      </c>
      <c r="J207" t="s">
        <v>2549</v>
      </c>
      <c r="K207">
        <v>2</v>
      </c>
      <c r="L207" t="s">
        <v>4320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936</v>
      </c>
      <c r="S207" t="s">
        <v>42</v>
      </c>
      <c r="T207" s="24">
        <f>VLOOKUP(R207,'ESO zone constants'!$L$2:$N$9999,3,FALSE)</f>
        <v>0</v>
      </c>
      <c r="U207" s="3" t="str">
        <f>VLOOKUP(T207,'LibSets constants'!$A$2:$B$16,2,FALSE)</f>
        <v>Included in base game</v>
      </c>
      <c r="V207" t="s">
        <v>2551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7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[163] = {wayshrines={-1,-1,-1,}, dlcId=0</v>
      </c>
      <c r="AS207" s="27" t="str">
        <f>IF(A207&lt;&gt;"",IF(R207&lt;&gt;"",CONCATENATE(", zoneIds={",R207),"")&amp;IF(X207&lt;&gt;"",CONCATENATE(",",X207),"")&amp;IF(AB207&lt;&gt;"",CONCATENATE(",",AB207),"")&amp;IF(AF207&lt;&gt;"",CONCATENATE(",",AF207),"")&amp;IF(AJ207&lt;&gt;"",CONCATENATE(",",AJ207),"")&amp;IF(AN207&lt;&gt;"",CONCATENATE(",",AN207),"")&amp;IF(R207&lt;&gt;"",CONCATENATE("}",""),"")&amp;IF(OR(L207="true",L207="false",L207&lt;&gt;""), CONCATENATE(", veteran=", L207), ""),"")</f>
        <v>, zoneIds={936}, veteran={[EQUIP_TYPE_HEAD]=true, [EQUIP_TYPE_SHOULDERS]=false}</v>
      </c>
      <c r="AT207" s="27" t="str">
        <f>IF(A207&lt;&gt;"",IF(J207="Trial",", isTrial=true",IF(J207="Arena",", isArena=true", IF(J207="Monster",", isMonster=true",IF(J207="Crafted",", isCrafted=true",IF(J207="Cyrodiil",", isCyrodiil=true",IF(J207="Dungeon",", isDungeon=true",IF(J207="PVP: Battleground",", isBattleground=true",IF(J207="PVP: Cyrodiil",", isCyrodiil=true",IF(J207="PVP: Imperial City",", isImperialCity=true",IF(J207="Special",", isSpecial=true",IF(J207="Daily random dungeon &amp; PVP: Imperial City",", isDailyRandomDungeonAndImperialCityReward=true",IF(J207="Overland",", isOverland=true","")))))))))))) &amp; IF(M207="true", CONCATENATE(", multiTrialSet=true"), ""),"") &amp; "},"</f>
        <v>, isMonster=true},</v>
      </c>
      <c r="AU207" s="27" t="str">
        <f>IF(C207&lt;&gt;"",CONCATENATE(" --",C207," / ",B207,"   [",IF(S207&lt;&gt;"",S207,""),IF(Y207&lt;&gt;"",", "&amp;Y207,""),IF(AC207&lt;&gt;"",", "&amp;AC207,""),IF(AG207&lt;&gt;"",", "&amp;AG207,""),IF(AK207&lt;&gt;"",", "&amp;AK207,""),IF(AO207&lt;&gt;"",", "&amp;AO207,""),"]"))</f>
        <v xml:space="preserve"> --Blood Spawn / Blutbrut   [Spindleclutch II]</v>
      </c>
      <c r="AV207" s="27" t="str">
        <f>IF(A207&lt;&gt;"",IF(VALUE(Q207)&gt;0,CONCATENATE("[",A207,"] = true,        --",C207, " / ", B207), ""),"")</f>
        <v/>
      </c>
    </row>
    <row r="208" spans="1:48" x14ac:dyDescent="0.25">
      <c r="A208" s="5">
        <v>164</v>
      </c>
      <c r="B208" t="s">
        <v>1787</v>
      </c>
      <c r="C208" t="s">
        <v>11</v>
      </c>
      <c r="D208" t="s">
        <v>1788</v>
      </c>
      <c r="G208" s="3">
        <f>A208</f>
        <v>164</v>
      </c>
      <c r="J208" t="s">
        <v>2549</v>
      </c>
      <c r="K208">
        <v>3</v>
      </c>
      <c r="L208" t="s">
        <v>4320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678</v>
      </c>
      <c r="S208" t="s">
        <v>52</v>
      </c>
      <c r="T208" s="24">
        <f>VLOOKUP(R208,'ESO zone constants'!$L$2:$N$9999,3,FALSE)</f>
        <v>1</v>
      </c>
      <c r="U208" s="3" t="str">
        <f>VLOOKUP(T208,'LibSets constants'!$A$2:$B$16,2,FALSE)</f>
        <v>Imperial City</v>
      </c>
      <c r="V208" t="s">
        <v>2561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7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[164] = {wayshrines={-1,-1,-1,}, dlcId=1</v>
      </c>
      <c r="AS208" s="27" t="str">
        <f>IF(A208&lt;&gt;"",IF(R208&lt;&gt;"",CONCATENATE(", zoneIds={",R208),"")&amp;IF(X208&lt;&gt;"",CONCATENATE(",",X208),"")&amp;IF(AB208&lt;&gt;"",CONCATENATE(",",AB208),"")&amp;IF(AF208&lt;&gt;"",CONCATENATE(",",AF208),"")&amp;IF(AJ208&lt;&gt;"",CONCATENATE(",",AJ208),"")&amp;IF(AN208&lt;&gt;"",CONCATENATE(",",AN208),"")&amp;IF(R208&lt;&gt;"",CONCATENATE("}",""),"")&amp;IF(OR(L208="true",L208="false",L208&lt;&gt;""), CONCATENATE(", veteran=", L208), ""),"")</f>
        <v>, zoneIds={678}, veteran={[EQUIP_TYPE_HEAD]=true, [EQUIP_TYPE_SHOULDERS]=false}</v>
      </c>
      <c r="AT208" s="27" t="str">
        <f>IF(A208&lt;&gt;"",IF(J208="Trial",", isTrial=true",IF(J208="Arena",", isArena=true", IF(J208="Monster",", isMonster=true",IF(J208="Crafted",", isCrafted=true",IF(J208="Cyrodiil",", isCyrodiil=true",IF(J208="Dungeon",", isDungeon=true",IF(J208="PVP: Battleground",", isBattleground=true",IF(J208="PVP: Cyrodiil",", isCyrodiil=true",IF(J208="PVP: Imperial City",", isImperialCity=true",IF(J208="Special",", isSpecial=true",IF(J208="Daily random dungeon &amp; PVP: Imperial City",", isDailyRandomDungeonAndImperialCityReward=true",IF(J208="Overland",", isOverland=true","")))))))))))) &amp; IF(M208="true", CONCATENATE(", multiTrialSet=true"), ""),"") &amp; "},"</f>
        <v>, isMonster=true},</v>
      </c>
      <c r="AU208" s="27" t="str">
        <f>IF(C208&lt;&gt;"",CONCATENATE(" --",C208," / ",B208,"   [",IF(S208&lt;&gt;"",S208,""),IF(Y208&lt;&gt;"",", "&amp;Y208,""),IF(AC208&lt;&gt;"",", "&amp;AC208,""),IF(AG208&lt;&gt;"",", "&amp;AG208,""),IF(AK208&lt;&gt;"",", "&amp;AK208,""),IF(AO208&lt;&gt;"",", "&amp;AO208,""),"]"))</f>
        <v xml:space="preserve"> --Lord Warden / Hochwärter   [Imperial City Prison]</v>
      </c>
      <c r="AV208" s="27" t="str">
        <f>IF(A208&lt;&gt;"",IF(VALUE(Q208)&gt;0,CONCATENATE("[",A208,"] = true,        --",C208, " / ", B208), ""),"")</f>
        <v/>
      </c>
    </row>
    <row r="209" spans="1:48" x14ac:dyDescent="0.25">
      <c r="A209" s="5">
        <v>165</v>
      </c>
      <c r="B209" t="s">
        <v>1789</v>
      </c>
      <c r="C209" t="s">
        <v>18</v>
      </c>
      <c r="D209" t="s">
        <v>1790</v>
      </c>
      <c r="G209" s="3">
        <f>A209</f>
        <v>165</v>
      </c>
      <c r="J209" t="s">
        <v>2549</v>
      </c>
      <c r="K209">
        <v>2</v>
      </c>
      <c r="L209" t="s">
        <v>4320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933</v>
      </c>
      <c r="S209" t="s">
        <v>58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V209" t="s">
        <v>2568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7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[165] = {wayshrines={-1,-1,-1,}, dlcId=0</v>
      </c>
      <c r="AS209" s="27" t="str">
        <f>IF(A209&lt;&gt;"",IF(R209&lt;&gt;"",CONCATENATE(", zoneIds={",R209),"")&amp;IF(X209&lt;&gt;"",CONCATENATE(",",X209),"")&amp;IF(AB209&lt;&gt;"",CONCATENATE(",",AB209),"")&amp;IF(AF209&lt;&gt;"",CONCATENATE(",",AF209),"")&amp;IF(AJ209&lt;&gt;"",CONCATENATE(",",AJ209),"")&amp;IF(AN209&lt;&gt;"",CONCATENATE(",",AN209),"")&amp;IF(R209&lt;&gt;"",CONCATENATE("}",""),"")&amp;IF(OR(L209="true",L209="false",L209&lt;&gt;""), CONCATENATE(", veteran=", L209), ""),"")</f>
        <v>, zoneIds={933}, veteran={[EQUIP_TYPE_HEAD]=true, [EQUIP_TYPE_SHOULDERS]=false}</v>
      </c>
      <c r="AT209" s="27" t="str">
        <f>IF(A209&lt;&gt;"",IF(J209="Trial",", isTrial=true",IF(J209="Arena",", isArena=true", IF(J209="Monster",", isMonster=true",IF(J209="Crafted",", isCrafted=true",IF(J209="Cyrodiil",", isCyrodiil=true",IF(J209="Dungeon",", isDungeon=true",IF(J209="PVP: Battleground",", isBattleground=true",IF(J209="PVP: Cyrodiil",", isCyrodiil=true",IF(J209="PVP: Imperial City",", isImperialCity=true",IF(J209="Special",", isSpecial=true",IF(J209="Daily random dungeon &amp; PVP: Imperial City",", isDailyRandomDungeonAndImperialCityReward=true",IF(J209="Overland",", isOverland=true","")))))))))))) &amp; IF(M209="true", CONCATENATE(", multiTrialSet=true"), ""),"") &amp; "},"</f>
        <v>, isMonster=true},</v>
      </c>
      <c r="AU209" s="27" t="str">
        <f>IF(C209&lt;&gt;"",CONCATENATE(" --",C209," / ",B209,"   [",IF(S209&lt;&gt;"",S209,""),IF(Y209&lt;&gt;"",", "&amp;Y209,""),IF(AC209&lt;&gt;"",", "&amp;AC209,""),IF(AG209&lt;&gt;"",", "&amp;AG209,""),IF(AK209&lt;&gt;"",", "&amp;AK209,""),IF(AO209&lt;&gt;"",", "&amp;AO209,""),"]"))</f>
        <v xml:space="preserve"> --Scourge Harvester / Geißelernter   [Wayrest Sewers II]</v>
      </c>
      <c r="AV209" s="27" t="str">
        <f>IF(A209&lt;&gt;"",IF(VALUE(Q209)&gt;0,CONCATENATE("[",A209,"] = true,        --",C209, " / ", B209), ""),"")</f>
        <v/>
      </c>
    </row>
    <row r="210" spans="1:48" x14ac:dyDescent="0.25">
      <c r="A210" s="5">
        <v>166</v>
      </c>
      <c r="B210" t="s">
        <v>1791</v>
      </c>
      <c r="C210" t="s">
        <v>5</v>
      </c>
      <c r="D210" t="s">
        <v>1792</v>
      </c>
      <c r="G210" s="3">
        <f>A210</f>
        <v>166</v>
      </c>
      <c r="J210" t="s">
        <v>2549</v>
      </c>
      <c r="K210">
        <v>2</v>
      </c>
      <c r="L210" t="s">
        <v>4320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930</v>
      </c>
      <c r="S210" t="s">
        <v>46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V210" s="30" t="s">
        <v>2555</v>
      </c>
      <c r="X210" s="3" t="str">
        <f>IF(Y210&lt;&gt;"",VLOOKUP(Y210,'ESO zone constants'!$E$3:$L$5000,8,FALSE),"")</f>
        <v/>
      </c>
      <c r="Z210" s="30"/>
      <c r="AB210" s="3" t="str">
        <f>IF(AC210&lt;&gt;"",VLOOKUP(AC210,'ESO zone constants'!$E$3:$L$5000,8,FALSE),"")</f>
        <v/>
      </c>
      <c r="AD210" s="30"/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7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[166] = {wayshrines={-1,-1,-1,}, dlcId=0</v>
      </c>
      <c r="AS210" s="27" t="str">
        <f>IF(A210&lt;&gt;"",IF(R210&lt;&gt;"",CONCATENATE(", zoneIds={",R210),"")&amp;IF(X210&lt;&gt;"",CONCATENATE(",",X210),"")&amp;IF(AB210&lt;&gt;"",CONCATENATE(",",AB210),"")&amp;IF(AF210&lt;&gt;"",CONCATENATE(",",AF210),"")&amp;IF(AJ210&lt;&gt;"",CONCATENATE(",",AJ210),"")&amp;IF(AN210&lt;&gt;"",CONCATENATE(",",AN210),"")&amp;IF(R210&lt;&gt;"",CONCATENATE("}",""),"")&amp;IF(OR(L210="true",L210="false",L210&lt;&gt;""), CONCATENATE(", veteran=", L210), ""),"")</f>
        <v>, zoneIds={930}, veteran={[EQUIP_TYPE_HEAD]=true, [EQUIP_TYPE_SHOULDERS]=false}</v>
      </c>
      <c r="AT210" s="27" t="str">
        <f>IF(A210&lt;&gt;"",IF(J210="Trial",", isTrial=true",IF(J210="Arena",", isArena=true", IF(J210="Monster",", isMonster=true",IF(J210="Crafted",", isCrafted=true",IF(J210="Cyrodiil",", isCyrodiil=true",IF(J210="Dungeon",", isDungeon=true",IF(J210="PVP: Battleground",", isBattleground=true",IF(J210="PVP: Cyrodiil",", isCyrodiil=true",IF(J210="PVP: Imperial City",", isImperialCity=true",IF(J210="Special",", isSpecial=true",IF(J210="Daily random dungeon &amp; PVP: Imperial City",", isDailyRandomDungeonAndImperialCityReward=true",IF(J210="Overland",", isOverland=true","")))))))))))) &amp; IF(M210="true", CONCATENATE(", multiTrialSet=true"), ""),"") &amp; "},"</f>
        <v>, isMonster=true},</v>
      </c>
      <c r="AU210" s="27" t="str">
        <f>IF(C210&lt;&gt;"",CONCATENATE(" --",C210," / ",B210,"   [",IF(S210&lt;&gt;"",S210,""),IF(Y210&lt;&gt;"",", "&amp;Y210,""),IF(AC210&lt;&gt;"",", "&amp;AC210,""),IF(AG210&lt;&gt;"",", "&amp;AG210,""),IF(AK210&lt;&gt;"",", "&amp;AK210,""),IF(AO210&lt;&gt;"",", "&amp;AO210,""),"]"))</f>
        <v xml:space="preserve"> --Engine Guardian / Maschinenwächter   [Darkshade Caverns II]</v>
      </c>
      <c r="AV210" s="27" t="str">
        <f>IF(A210&lt;&gt;"",IF(VALUE(Q210)&gt;0,CONCATENATE("[",A210,"] = true,        --",C210, " / ", B210), ""),"")</f>
        <v/>
      </c>
    </row>
    <row r="211" spans="1:48" x14ac:dyDescent="0.25">
      <c r="A211" s="5">
        <v>167</v>
      </c>
      <c r="B211" t="s">
        <v>1793</v>
      </c>
      <c r="C211" t="s">
        <v>16</v>
      </c>
      <c r="D211" t="s">
        <v>1794</v>
      </c>
      <c r="G211" s="3">
        <f>A211</f>
        <v>167</v>
      </c>
      <c r="J211" t="s">
        <v>2549</v>
      </c>
      <c r="K211">
        <v>2</v>
      </c>
      <c r="L211" t="s">
        <v>4320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931</v>
      </c>
      <c r="S211" t="s">
        <v>56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2566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7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[167] = {wayshrines={-1,-1,-1,}, dlcId=0</v>
      </c>
      <c r="AS211" s="27" t="str">
        <f>IF(A211&lt;&gt;"",IF(R211&lt;&gt;"",CONCATENATE(", zoneIds={",R211),"")&amp;IF(X211&lt;&gt;"",CONCATENATE(",",X211),"")&amp;IF(AB211&lt;&gt;"",CONCATENATE(",",AB211),"")&amp;IF(AF211&lt;&gt;"",CONCATENATE(",",AF211),"")&amp;IF(AJ211&lt;&gt;"",CONCATENATE(",",AJ211),"")&amp;IF(AN211&lt;&gt;"",CONCATENATE(",",AN211),"")&amp;IF(R211&lt;&gt;"",CONCATENATE("}",""),"")&amp;IF(OR(L211="true",L211="false",L211&lt;&gt;""), CONCATENATE(", veteran=", L211), ""),"")</f>
        <v>, zoneIds={931}, veteran={[EQUIP_TYPE_HEAD]=true, [EQUIP_TYPE_SHOULDERS]=false}</v>
      </c>
      <c r="AT211" s="27" t="str">
        <f>IF(A211&lt;&gt;"",IF(J211="Trial",", isTrial=true",IF(J211="Arena",", isArena=true", IF(J211="Monster",", isMonster=true",IF(J211="Crafted",", isCrafted=true",IF(J211="Cyrodiil",", isCyrodiil=true",IF(J211="Dungeon",", isDungeon=true",IF(J211="PVP: Battleground",", isBattleground=true",IF(J211="PVP: Cyrodiil",", isCyrodiil=true",IF(J211="PVP: Imperial City",", isImperialCity=true",IF(J211="Special",", isSpecial=true",IF(J211="Daily random dungeon &amp; PVP: Imperial City",", isDailyRandomDungeonAndImperialCityReward=true",IF(J211="Overland",", isOverland=true","")))))))))))) &amp; IF(M211="true", CONCATENATE(", multiTrialSet=true"), ""),"") &amp; "},"</f>
        <v>, isMonster=true},</v>
      </c>
      <c r="AU211" s="27" t="str">
        <f>IF(C211&lt;&gt;"",CONCATENATE(" --",C211," / ",B211,"   [",IF(S211&lt;&gt;"",S211,""),IF(Y211&lt;&gt;"",", "&amp;Y211,""),IF(AC211&lt;&gt;"",", "&amp;AC211,""),IF(AG211&lt;&gt;"",", "&amp;AG211,""),IF(AK211&lt;&gt;"",", "&amp;AK211,""),IF(AO211&lt;&gt;"",", "&amp;AO211,""),"]"))</f>
        <v xml:space="preserve"> --Nightflame / Nachtflamme   [Elden Hollow II]</v>
      </c>
      <c r="AV211" s="27" t="str">
        <f>IF(A211&lt;&gt;"",IF(VALUE(Q211)&gt;0,CONCATENATE("[",A211,"] = true,        --",C211, " / ", B211), ""),"")</f>
        <v/>
      </c>
    </row>
    <row r="212" spans="1:48" x14ac:dyDescent="0.25">
      <c r="A212" s="5">
        <v>168</v>
      </c>
      <c r="B212" t="s">
        <v>15</v>
      </c>
      <c r="C212" t="s">
        <v>15</v>
      </c>
      <c r="D212" t="s">
        <v>1795</v>
      </c>
      <c r="G212" s="3">
        <f>A212</f>
        <v>168</v>
      </c>
      <c r="J212" t="s">
        <v>2549</v>
      </c>
      <c r="K212">
        <v>1</v>
      </c>
      <c r="L212" t="s">
        <v>4320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932</v>
      </c>
      <c r="S212" t="s">
        <v>55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2565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" t="str">
        <f>IF(AK212&lt;&gt;"",VLOOKUP(AK212,'ESO zone constants'!$E$3:$L$5000,8,FALSE),"")</f>
        <v/>
      </c>
      <c r="AN212" s="3" t="str">
        <f>IF(AO212&lt;&gt;"",VLOOKUP(AO212,'ESO zone constants'!$E$3:$L$5000,8,FALSE),"")</f>
        <v/>
      </c>
      <c r="AR212" s="27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[168] = {wayshrines={-1,-1,-1,}, dlcId=0</v>
      </c>
      <c r="AS212" s="27" t="str">
        <f>IF(A212&lt;&gt;"",IF(R212&lt;&gt;"",CONCATENATE(", zoneIds={",R212),"")&amp;IF(X212&lt;&gt;"",CONCATENATE(",",X212),"")&amp;IF(AB212&lt;&gt;"",CONCATENATE(",",AB212),"")&amp;IF(AF212&lt;&gt;"",CONCATENATE(",",AF212),"")&amp;IF(AJ212&lt;&gt;"",CONCATENATE(",",AJ212),"")&amp;IF(AN212&lt;&gt;"",CONCATENATE(",",AN212),"")&amp;IF(R212&lt;&gt;"",CONCATENATE("}",""),"")&amp;IF(OR(L212="true",L212="false",L212&lt;&gt;""), CONCATENATE(", veteran=", L212), ""),"")</f>
        <v>, zoneIds={932}, veteran={[EQUIP_TYPE_HEAD]=true, [EQUIP_TYPE_SHOULDERS]=false}</v>
      </c>
      <c r="AT212" s="27" t="str">
        <f>IF(A212&lt;&gt;"",IF(J212="Trial",", isTrial=true",IF(J212="Arena",", isArena=true", IF(J212="Monster",", isMonster=true",IF(J212="Crafted",", isCrafted=true",IF(J212="Cyrodiil",", isCyrodiil=true",IF(J212="Dungeon",", isDungeon=true",IF(J212="PVP: Battleground",", isBattleground=true",IF(J212="PVP: Cyrodiil",", isCyrodiil=true",IF(J212="PVP: Imperial City",", isImperialCity=true",IF(J212="Special",", isSpecial=true",IF(J212="Daily random dungeon &amp; PVP: Imperial City",", isDailyRandomDungeonAndImperialCityReward=true",IF(J212="Overland",", isOverland=true","")))))))))))) &amp; IF(M212="true", CONCATENATE(", multiTrialSet=true"), ""),"") &amp; "},"</f>
        <v>, isMonster=true},</v>
      </c>
      <c r="AU212" s="27" t="str">
        <f>IF(C212&lt;&gt;"",CONCATENATE(" --",C212," / ",B212,"   [",IF(S212&lt;&gt;"",S212,""),IF(Y212&lt;&gt;"",", "&amp;Y212,""),IF(AC212&lt;&gt;"",", "&amp;AC212,""),IF(AG212&lt;&gt;"",", "&amp;AG212,""),IF(AK212&lt;&gt;"",", "&amp;AK212,""),IF(AO212&lt;&gt;"",", "&amp;AO212,""),"]"))</f>
        <v xml:space="preserve"> --Nerien'eth / Nerien'eth   [Crypt of Hearts II]</v>
      </c>
      <c r="AV212" s="27" t="str">
        <f>IF(A212&lt;&gt;"",IF(VALUE(Q212)&gt;0,CONCATENATE("[",A212,"] = true,        --",C212, " / ", B212), ""),"")</f>
        <v/>
      </c>
    </row>
    <row r="213" spans="1:48" x14ac:dyDescent="0.25">
      <c r="A213" s="5">
        <v>169</v>
      </c>
      <c r="B213" t="s">
        <v>31</v>
      </c>
      <c r="C213" t="s">
        <v>31</v>
      </c>
      <c r="D213" t="s">
        <v>31</v>
      </c>
      <c r="G213" s="3">
        <f>A213</f>
        <v>169</v>
      </c>
      <c r="J213" t="s">
        <v>2549</v>
      </c>
      <c r="K213">
        <v>1</v>
      </c>
      <c r="L213" t="s">
        <v>4320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681</v>
      </c>
      <c r="S213" t="s">
        <v>71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2579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7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[169] = {wayshrines={-1,-1,-1,}, dlcId=0</v>
      </c>
      <c r="AS213" s="27" t="str">
        <f>IF(A213&lt;&gt;"",IF(R213&lt;&gt;"",CONCATENATE(", zoneIds={",R213),"")&amp;IF(X213&lt;&gt;"",CONCATENATE(",",X213),"")&amp;IF(AB213&lt;&gt;"",CONCATENATE(",",AB213),"")&amp;IF(AF213&lt;&gt;"",CONCATENATE(",",AF213),"")&amp;IF(AJ213&lt;&gt;"",CONCATENATE(",",AJ213),"")&amp;IF(AN213&lt;&gt;"",CONCATENATE(",",AN213),"")&amp;IF(R213&lt;&gt;"",CONCATENATE("}",""),"")&amp;IF(OR(L213="true",L213="false",L213&lt;&gt;""), CONCATENATE(", veteran=", L213), ""),"")</f>
        <v>, zoneIds={681}, veteran={[EQUIP_TYPE_HEAD]=true, [EQUIP_TYPE_SHOULDERS]=false}</v>
      </c>
      <c r="AT213" s="27" t="str">
        <f>IF(A213&lt;&gt;"",IF(J213="Trial",", isTrial=true",IF(J213="Arena",", isArena=true", IF(J213="Monster",", isMonster=true",IF(J213="Crafted",", isCrafted=true",IF(J213="Cyrodiil",", isCyrodiil=true",IF(J213="Dungeon",", isDungeon=true",IF(J213="PVP: Battleground",", isBattleground=true",IF(J213="PVP: Cyrodiil",", isCyrodiil=true",IF(J213="PVP: Imperial City",", isImperialCity=true",IF(J213="Special",", isSpecial=true",IF(J213="Daily random dungeon &amp; PVP: Imperial City",", isDailyRandomDungeonAndImperialCityReward=true",IF(J213="Overland",", isOverland=true","")))))))))))) &amp; IF(M213="true", CONCATENATE(", multiTrialSet=true"), ""),"") &amp; "},"</f>
        <v>, isMonster=true},</v>
      </c>
      <c r="AU213" s="27" t="str">
        <f>IF(C213&lt;&gt;"",CONCATENATE(" --",C213," / ",B213,"   [",IF(S213&lt;&gt;"",S213,""),IF(Y213&lt;&gt;"",", "&amp;Y213,""),IF(AC213&lt;&gt;"",", "&amp;AC213,""),IF(AG213&lt;&gt;"",", "&amp;AG213,""),IF(AK213&lt;&gt;"",", "&amp;AK213,""),IF(AO213&lt;&gt;"",", "&amp;AO213,""),"]"))</f>
        <v xml:space="preserve"> --Valkyn Skoria / Valkyn Skoria   [City of Ash II]</v>
      </c>
      <c r="AV213" s="27" t="str">
        <f>IF(A213&lt;&gt;"",IF(VALUE(Q213)&gt;0,CONCATENATE("[",A213,"] = true,        --",C213, " / ", B213), ""),"")</f>
        <v/>
      </c>
    </row>
    <row r="214" spans="1:48" x14ac:dyDescent="0.25">
      <c r="A214" s="5">
        <v>170</v>
      </c>
      <c r="B214" t="s">
        <v>1796</v>
      </c>
      <c r="C214" t="s">
        <v>12</v>
      </c>
      <c r="D214" t="s">
        <v>1797</v>
      </c>
      <c r="G214" s="3">
        <f>A214</f>
        <v>170</v>
      </c>
      <c r="J214" t="s">
        <v>2549</v>
      </c>
      <c r="K214">
        <v>2</v>
      </c>
      <c r="L214" t="s">
        <v>4320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935</v>
      </c>
      <c r="S214" t="s">
        <v>143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2562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" t="str">
        <f>IF(AK214&lt;&gt;"",VLOOKUP(AK214,'ESO zone constants'!$E$3:$L$5000,8,FALSE),"")</f>
        <v/>
      </c>
      <c r="AN214" s="3" t="str">
        <f>IF(AO214&lt;&gt;"",VLOOKUP(AO214,'ESO zone constants'!$E$3:$L$5000,8,FALSE),"")</f>
        <v/>
      </c>
      <c r="AR214" s="27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[170] = {wayshrines={-1,-1,-1,}, dlcId=0</v>
      </c>
      <c r="AS214" s="27" t="str">
        <f>IF(A214&lt;&gt;"",IF(R214&lt;&gt;"",CONCATENATE(", zoneIds={",R214),"")&amp;IF(X214&lt;&gt;"",CONCATENATE(",",X214),"")&amp;IF(AB214&lt;&gt;"",CONCATENATE(",",AB214),"")&amp;IF(AF214&lt;&gt;"",CONCATENATE(",",AF214),"")&amp;IF(AJ214&lt;&gt;"",CONCATENATE(",",AJ214),"")&amp;IF(AN214&lt;&gt;"",CONCATENATE(",",AN214),"")&amp;IF(R214&lt;&gt;"",CONCATENATE("}",""),"")&amp;IF(OR(L214="true",L214="false",L214&lt;&gt;""), CONCATENATE(", veteran=", L214), ""),"")</f>
        <v>, zoneIds={935}, veteran={[EQUIP_TYPE_HEAD]=true, [EQUIP_TYPE_SHOULDERS]=false}</v>
      </c>
      <c r="AT214" s="27" t="str">
        <f>IF(A214&lt;&gt;"",IF(J214="Trial",", isTrial=true",IF(J214="Arena",", isArena=true", IF(J214="Monster",", isMonster=true",IF(J214="Crafted",", isCrafted=true",IF(J214="Cyrodiil",", isCyrodiil=true",IF(J214="Dungeon",", isDungeon=true",IF(J214="PVP: Battleground",", isBattleground=true",IF(J214="PVP: Cyrodiil",", isCyrodiil=true",IF(J214="PVP: Imperial City",", isImperialCity=true",IF(J214="Special",", isSpecial=true",IF(J214="Daily random dungeon &amp; PVP: Imperial City",", isDailyRandomDungeonAndImperialCityReward=true",IF(J214="Overland",", isOverland=true","")))))))))))) &amp; IF(M214="true", CONCATENATE(", multiTrialSet=true"), ""),"") &amp; "},"</f>
        <v>, isMonster=true},</v>
      </c>
      <c r="AU214" s="27" t="str">
        <f>IF(C214&lt;&gt;"",CONCATENATE(" --",C214," / ",B214,"   [",IF(S214&lt;&gt;"",S214,""),IF(Y214&lt;&gt;"",", "&amp;Y214,""),IF(AC214&lt;&gt;"",", "&amp;AC214,""),IF(AG214&lt;&gt;"",", "&amp;AG214,""),IF(AK214&lt;&gt;"",", "&amp;AK214,""),IF(AO214&lt;&gt;"",", "&amp;AO214,""),"]"))</f>
        <v xml:space="preserve"> --Maw of the Infernal / Schlund des Infernalen   [The Banished Cells II]</v>
      </c>
      <c r="AV214" s="27" t="str">
        <f>IF(A214&lt;&gt;"",IF(VALUE(Q214)&gt;0,CONCATENATE("[",A214,"] = true,        --",C214, " / ", B214), ""),"")</f>
        <v/>
      </c>
    </row>
    <row r="215" spans="1:48" x14ac:dyDescent="0.25">
      <c r="A215" s="5">
        <v>183</v>
      </c>
      <c r="B215" t="s">
        <v>14</v>
      </c>
      <c r="C215" t="s">
        <v>14</v>
      </c>
      <c r="D215" t="s">
        <v>14</v>
      </c>
      <c r="G215" s="3">
        <f>A215</f>
        <v>183</v>
      </c>
      <c r="J215" t="s">
        <v>2549</v>
      </c>
      <c r="K215">
        <v>3</v>
      </c>
      <c r="L215" t="s">
        <v>4320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688</v>
      </c>
      <c r="S215" t="s">
        <v>54</v>
      </c>
      <c r="T215" s="24">
        <f>VLOOKUP(R215,'ESO zone constants'!$L$2:$N$9999,3,FALSE)</f>
        <v>1</v>
      </c>
      <c r="U215" s="3" t="str">
        <f>VLOOKUP(T215,'LibSets constants'!$A$2:$B$16,2,FALSE)</f>
        <v>Imperial City</v>
      </c>
      <c r="V215" t="s">
        <v>2564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7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[183] = {wayshrines={-1,-1,-1,}, dlcId=1</v>
      </c>
      <c r="AS215" s="27" t="str">
        <f>IF(A215&lt;&gt;"",IF(R215&lt;&gt;"",CONCATENATE(", zoneIds={",R215),"")&amp;IF(X215&lt;&gt;"",CONCATENATE(",",X215),"")&amp;IF(AB215&lt;&gt;"",CONCATENATE(",",AB215),"")&amp;IF(AF215&lt;&gt;"",CONCATENATE(",",AF215),"")&amp;IF(AJ215&lt;&gt;"",CONCATENATE(",",AJ215),"")&amp;IF(AN215&lt;&gt;"",CONCATENATE(",",AN215),"")&amp;IF(R215&lt;&gt;"",CONCATENATE("}",""),"")&amp;IF(OR(L215="true",L215="false",L215&lt;&gt;""), CONCATENATE(", veteran=", L215), ""),"")</f>
        <v>, zoneIds={688}, veteran={[EQUIP_TYPE_HEAD]=true, [EQUIP_TYPE_SHOULDERS]=false}</v>
      </c>
      <c r="AT215" s="27" t="str">
        <f>IF(A215&lt;&gt;"",IF(J215="Trial",", isTrial=true",IF(J215="Arena",", isArena=true", IF(J215="Monster",", isMonster=true",IF(J215="Crafted",", isCrafted=true",IF(J215="Cyrodiil",", isCyrodiil=true",IF(J215="Dungeon",", isDungeon=true",IF(J215="PVP: Battleground",", isBattleground=true",IF(J215="PVP: Cyrodiil",", isCyrodiil=true",IF(J215="PVP: Imperial City",", isImperialCity=true",IF(J215="Special",", isSpecial=true",IF(J215="Daily random dungeon &amp; PVP: Imperial City",", isDailyRandomDungeonAndImperialCityReward=true",IF(J215="Overland",", isOverland=true","")))))))))))) &amp; IF(M215="true", CONCATENATE(", multiTrialSet=true"), ""),"") &amp; "},"</f>
        <v>, isMonster=true},</v>
      </c>
      <c r="AU215" s="27" t="str">
        <f>IF(C215&lt;&gt;"",CONCATENATE(" --",C215," / ",B215,"   [",IF(S215&lt;&gt;"",S215,""),IF(Y215&lt;&gt;"",", "&amp;Y215,""),IF(AC215&lt;&gt;"",", "&amp;AC215,""),IF(AG215&lt;&gt;"",", "&amp;AG215,""),IF(AK215&lt;&gt;"",", "&amp;AK215,""),IF(AO215&lt;&gt;"",", "&amp;AO215,""),"]"))</f>
        <v xml:space="preserve"> --Molag Kena / Molag Kena   [White-Gold Tower]</v>
      </c>
      <c r="AV215" s="27" t="str">
        <f>IF(A215&lt;&gt;"",IF(VALUE(Q215)&gt;0,CONCATENATE("[",A215,"] = true,        --",C215, " / ", B215), ""),"")</f>
        <v/>
      </c>
    </row>
    <row r="216" spans="1:48" x14ac:dyDescent="0.25">
      <c r="A216" s="5">
        <v>256</v>
      </c>
      <c r="B216" t="s">
        <v>1985</v>
      </c>
      <c r="C216" t="s">
        <v>13</v>
      </c>
      <c r="D216" t="s">
        <v>1986</v>
      </c>
      <c r="G216" s="3">
        <f>A216</f>
        <v>256</v>
      </c>
      <c r="J216" t="s">
        <v>2549</v>
      </c>
      <c r="K216">
        <v>3</v>
      </c>
      <c r="L216" t="s">
        <v>4320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843</v>
      </c>
      <c r="S216" t="s">
        <v>53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V216" t="s">
        <v>2563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" t="str">
        <f>IF(AK216&lt;&gt;"",VLOOKUP(AK216,'ESO zone constants'!$E$3:$L$5000,8,FALSE),"")</f>
        <v/>
      </c>
      <c r="AN216" s="3" t="str">
        <f>IF(AO216&lt;&gt;"",VLOOKUP(AO216,'ESO zone constants'!$E$3:$L$5000,8,FALSE),"")</f>
        <v/>
      </c>
      <c r="AR216" s="27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[256] = {wayshrines={-1,-1,-1,}, dlcId=0</v>
      </c>
      <c r="AS216" s="27" t="str">
        <f>IF(A216&lt;&gt;"",IF(R216&lt;&gt;"",CONCATENATE(", zoneIds={",R216),"")&amp;IF(X216&lt;&gt;"",CONCATENATE(",",X216),"")&amp;IF(AB216&lt;&gt;"",CONCATENATE(",",AB216),"")&amp;IF(AF216&lt;&gt;"",CONCATENATE(",",AF216),"")&amp;IF(AJ216&lt;&gt;"",CONCATENATE(",",AJ216),"")&amp;IF(AN216&lt;&gt;"",CONCATENATE(",",AN216),"")&amp;IF(R216&lt;&gt;"",CONCATENATE("}",""),"")&amp;IF(OR(L216="true",L216="false",L216&lt;&gt;""), CONCATENATE(", veteran=", L216), ""),"")</f>
        <v>, zoneIds={843}, veteran={[EQUIP_TYPE_HEAD]=true, [EQUIP_TYPE_SHOULDERS]=false}</v>
      </c>
      <c r="AT216" s="27" t="str">
        <f>IF(A216&lt;&gt;"",IF(J216="Trial",", isTrial=true",IF(J216="Arena",", isArena=true", IF(J216="Monster",", isMonster=true",IF(J216="Crafted",", isCrafted=true",IF(J216="Cyrodiil",", isCyrodiil=true",IF(J216="Dungeon",", isDungeon=true",IF(J216="PVP: Battleground",", isBattleground=true",IF(J216="PVP: Cyrodiil",", isCyrodiil=true",IF(J216="PVP: Imperial City",", isImperialCity=true",IF(J216="Special",", isSpecial=true",IF(J216="Daily random dungeon &amp; PVP: Imperial City",", isDailyRandomDungeonAndImperialCityReward=true",IF(J216="Overland",", isOverland=true","")))))))))))) &amp; IF(M216="true", CONCATENATE(", multiTrialSet=true"), ""),"") &amp; "},"</f>
        <v>, isMonster=true},</v>
      </c>
      <c r="AU216" s="27" t="str">
        <f>IF(C216&lt;&gt;"",CONCATENATE(" --",C216," / ",B216,"   [",IF(S216&lt;&gt;"",S216,""),IF(Y216&lt;&gt;"",", "&amp;Y216,""),IF(AC216&lt;&gt;"",", "&amp;AC216,""),IF(AG216&lt;&gt;"",", "&amp;AG216,""),IF(AK216&lt;&gt;"",", "&amp;AK216,""),IF(AO216&lt;&gt;"",", "&amp;AO216,""),"]"))</f>
        <v xml:space="preserve"> --Mighty Chudan / Mächtiger Chudan   [Ruins of Mazzatun]</v>
      </c>
      <c r="AV216" s="27" t="str">
        <f>IF(A216&lt;&gt;"",IF(VALUE(Q216)&gt;0,CONCATENATE("[",A216,"] = true,        --",C216, " / ", B216), ""),"")</f>
        <v/>
      </c>
    </row>
    <row r="217" spans="1:48" x14ac:dyDescent="0.25">
      <c r="A217" s="5">
        <v>257</v>
      </c>
      <c r="B217" t="s">
        <v>32</v>
      </c>
      <c r="C217" t="s">
        <v>32</v>
      </c>
      <c r="D217" t="s">
        <v>32</v>
      </c>
      <c r="G217" s="3">
        <f>A217</f>
        <v>257</v>
      </c>
      <c r="J217" t="s">
        <v>2549</v>
      </c>
      <c r="K217">
        <v>3</v>
      </c>
      <c r="L217" t="s">
        <v>4320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4">
        <f>VLOOKUP(R217,'ESO zone constants'!$L$2:$N$9999,3,FALSE)</f>
        <v>0</v>
      </c>
      <c r="U217" s="3" t="str">
        <f>VLOOKUP(T217,'LibSets constants'!$A$2:$B$16,2,FALSE)</f>
        <v>Included in base game</v>
      </c>
      <c r="V217" t="s">
        <v>2580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constants'!$E$3:$L$5000,8,FALSE),"")</f>
        <v/>
      </c>
      <c r="AN217" s="3" t="str">
        <f>IF(AO217&lt;&gt;"",VLOOKUP(AO217,'ESO zone constants'!$E$3:$L$5000,8,FALSE),"")</f>
        <v/>
      </c>
      <c r="AR217" s="27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[257] = {wayshrines={-1,-1,-1,}, dlcId=0</v>
      </c>
      <c r="AS217" s="27" t="str">
        <f>IF(A217&lt;&gt;"",IF(R217&lt;&gt;"",CONCATENATE(", zoneIds={",R217),"")&amp;IF(X217&lt;&gt;"",CONCATENATE(",",X217),"")&amp;IF(AB217&lt;&gt;"",CONCATENATE(",",AB217),"")&amp;IF(AF217&lt;&gt;"",CONCATENATE(",",AF217),"")&amp;IF(AJ217&lt;&gt;"",CONCATENATE(",",AJ217),"")&amp;IF(AN217&lt;&gt;"",CONCATENATE(",",AN217),"")&amp;IF(R217&lt;&gt;"",CONCATENATE("}",""),"")&amp;IF(OR(L217="true",L217="false",L217&lt;&gt;""), CONCATENATE(", veteran=", L217), ""),"")</f>
        <v>, zoneIds={848}, veteran={[EQUIP_TYPE_HEAD]=true, [EQUIP_TYPE_SHOULDERS]=false}</v>
      </c>
      <c r="AT217" s="27" t="str">
        <f>IF(A217&lt;&gt;"",IF(J217="Trial",", isTrial=true",IF(J217="Arena",", isArena=true", IF(J217="Monster",", isMonster=true",IF(J217="Crafted",", isCrafted=true",IF(J217="Cyrodiil",", isCyrodiil=true",IF(J217="Dungeon",", isDungeon=true",IF(J217="PVP: Battleground",", isBattleground=true",IF(J217="PVP: Cyrodiil",", isCyrodiil=true",IF(J217="PVP: Imperial City",", isImperialCity=true",IF(J217="Special",", isSpecial=true",IF(J217="Daily random dungeon &amp; PVP: Imperial City",", isDailyRandomDungeonAndImperialCityReward=true",IF(J217="Overland",", isOverland=true","")))))))))))) &amp; IF(M217="true", CONCATENATE(", multiTrialSet=true"), ""),"") &amp; "},"</f>
        <v>, isMonster=true},</v>
      </c>
      <c r="AU217" s="27" t="str">
        <f>IF(C217&lt;&gt;"",CONCATENATE(" --",C217," / ",B217,"   [",IF(S217&lt;&gt;"",S217,""),IF(Y217&lt;&gt;"",", "&amp;Y217,""),IF(AC217&lt;&gt;"",", "&amp;AC217,""),IF(AG217&lt;&gt;"",", "&amp;AG217,""),IF(AK217&lt;&gt;"",", "&amp;AK217,""),IF(AO217&lt;&gt;"",", "&amp;AO217,""),"]"))</f>
        <v xml:space="preserve"> --Velidreth / Velidreth   [Cradle of Shadows]</v>
      </c>
      <c r="AV217" s="27" t="str">
        <f>IF(A217&lt;&gt;"",IF(VALUE(Q217)&gt;0,CONCATENATE("[",A217,"] = true,        --",C217, " / ", B217), ""),"")</f>
        <v/>
      </c>
    </row>
    <row r="218" spans="1:48" x14ac:dyDescent="0.25">
      <c r="A218" s="18">
        <v>264</v>
      </c>
      <c r="B218" s="15" t="s">
        <v>2005</v>
      </c>
      <c r="C218" s="15" t="s">
        <v>2007</v>
      </c>
      <c r="D218" s="15" t="s">
        <v>2006</v>
      </c>
      <c r="E218" s="15"/>
      <c r="F218" s="15"/>
      <c r="G218" s="33">
        <f>A218</f>
        <v>264</v>
      </c>
      <c r="H218" s="15" t="s">
        <v>2461</v>
      </c>
      <c r="I218" s="15" t="s">
        <v>4272</v>
      </c>
      <c r="J218" s="15" t="s">
        <v>2549</v>
      </c>
      <c r="K218" s="15"/>
      <c r="L218" s="15" t="s">
        <v>4320</v>
      </c>
      <c r="M218" s="15" t="s">
        <v>101</v>
      </c>
      <c r="N218" s="15">
        <v>-1</v>
      </c>
      <c r="O218" s="15">
        <v>-1</v>
      </c>
      <c r="P218" s="15">
        <v>-1</v>
      </c>
      <c r="Q218" s="15">
        <v>0</v>
      </c>
      <c r="R218" s="33"/>
      <c r="S218" s="15"/>
      <c r="T218" s="25">
        <v>0</v>
      </c>
      <c r="U218" s="33" t="str">
        <f>VLOOKUP(T218,'LibSets constants'!$A$2:$B$16,2,FALSE)</f>
        <v>Included in base game</v>
      </c>
      <c r="V218" s="15"/>
      <c r="W218" s="15"/>
      <c r="X218" s="3" t="str">
        <f>IF(Y218&lt;&gt;"",VLOOKUP(Y218,'ESO zone constants'!$E$3:$L$5000,8,FALSE),"")</f>
        <v/>
      </c>
      <c r="Y218" s="15"/>
      <c r="AB218" s="3" t="str">
        <f>IF(AC218&lt;&gt;"",VLOOKUP(AC218,'ESO zone constants'!$E$3:$L$5000,8,FALSE),"")</f>
        <v/>
      </c>
      <c r="AC218" s="15"/>
      <c r="AF218" s="3" t="str">
        <f>IF(AG218&lt;&gt;"",VLOOKUP(AG218,'ESO zone constants'!$E$3:$L$5000,8,FALSE),"")</f>
        <v/>
      </c>
      <c r="AG218" s="15"/>
      <c r="AJ218" s="3" t="str">
        <f>IF(AK218&lt;&gt;"",VLOOKUP(AK218,'ESO zone constants'!$E$3:$L$5000,8,FALSE),"")</f>
        <v/>
      </c>
      <c r="AK218" s="15"/>
      <c r="AN218" s="3" t="str">
        <f>IF(AO218&lt;&gt;"",VLOOKUP(AO218,'ESO zone constants'!$E$3:$L$5000,8,FALSE),"")</f>
        <v/>
      </c>
      <c r="AO218" s="15"/>
      <c r="AR218" s="27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[264] = {wayshrines={-1,-1,-1,}, dlcId=0</v>
      </c>
      <c r="AS218" s="27" t="str">
        <f>IF(A218&lt;&gt;"",IF(R218&lt;&gt;"",CONCATENATE(", zoneIds={",R218),"")&amp;IF(X218&lt;&gt;"",CONCATENATE(",",X218),"")&amp;IF(AB218&lt;&gt;"",CONCATENATE(",",AB218),"")&amp;IF(AF218&lt;&gt;"",CONCATENATE(",",AF218),"")&amp;IF(AJ218&lt;&gt;"",CONCATENATE(",",AJ218),"")&amp;IF(AN218&lt;&gt;"",CONCATENATE(",",AN218),"")&amp;IF(R218&lt;&gt;"",CONCATENATE("}",""),"")&amp;IF(OR(L218="true",L218="false",L218&lt;&gt;""), CONCATENATE(", veteran=", L218), ""),"")</f>
        <v>, veteran={[EQUIP_TYPE_HEAD]=true, [EQUIP_TYPE_SHOULDERS]=false}</v>
      </c>
      <c r="AT218" s="27" t="str">
        <f>IF(A218&lt;&gt;"",IF(J218="Trial",", isTrial=true",IF(J218="Arena",", isArena=true", IF(J218="Monster",", isMonster=true",IF(J218="Crafted",", isCrafted=true",IF(J218="Cyrodiil",", isCyrodiil=true",IF(J218="Dungeon",", isDungeon=true",IF(J218="PVP: Battleground",", isBattleground=true",IF(J218="PVP: Cyrodiil",", isCyrodiil=true",IF(J218="PVP: Imperial City",", isImperialCity=true",IF(J218="Special",", isSpecial=true",IF(J218="Daily random dungeon &amp; PVP: Imperial City",", isDailyRandomDungeonAndImperialCityReward=true",IF(J218="Overland",", isOverland=true","")))))))))))) &amp; IF(M218="true", CONCATENATE(", multiTrialSet=true"), ""),"") &amp; "},"</f>
        <v>, isMonster=true},</v>
      </c>
      <c r="AU218" s="27" t="str">
        <f>IF(C218&lt;&gt;"",CONCATENATE(" --",C218," / ",B218,"   [",IF(S218&lt;&gt;"",S218,""),IF(Y218&lt;&gt;"",", "&amp;Y218,""),IF(AC218&lt;&gt;"",", "&amp;AC218,""),IF(AG218&lt;&gt;"",", "&amp;AG218,""),IF(AK218&lt;&gt;"",", "&amp;AK218,""),IF(AO218&lt;&gt;"",", "&amp;AO218,""),"]"))</f>
        <v xml:space="preserve"> --Giant Spider / Riesenspinne   []</v>
      </c>
      <c r="AV218" s="34" t="str">
        <f>IF(A218&lt;&gt;"",IF(VALUE(Q218)&gt;0,CONCATENATE("[",A218,"] = true,        --",C218, " / ", B218), ""),"")</f>
        <v/>
      </c>
    </row>
    <row r="219" spans="1:48" s="15" customFormat="1" x14ac:dyDescent="0.25">
      <c r="A219" s="5">
        <v>265</v>
      </c>
      <c r="B219" t="s">
        <v>2008</v>
      </c>
      <c r="C219" t="s">
        <v>22</v>
      </c>
      <c r="D219" t="s">
        <v>2009</v>
      </c>
      <c r="E219"/>
      <c r="F219"/>
      <c r="G219" s="3">
        <f>A219</f>
        <v>265</v>
      </c>
      <c r="H219"/>
      <c r="I219"/>
      <c r="J219" t="s">
        <v>2549</v>
      </c>
      <c r="K219">
        <v>2</v>
      </c>
      <c r="L219" t="s">
        <v>4320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380</v>
      </c>
      <c r="S219" t="s">
        <v>142</v>
      </c>
      <c r="T219" s="24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2562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3" t="str">
        <f>IF(AK219&lt;&gt;"",VLOOKUP(AK219,'ESO zone constants'!$E$3:$L$5000,8,FALSE),"")</f>
        <v/>
      </c>
      <c r="AK219"/>
      <c r="AL219"/>
      <c r="AM219"/>
      <c r="AN219" s="3" t="str">
        <f>IF(AO219&lt;&gt;"",VLOOKUP(AO219,'ESO zone constants'!$E$3:$L$5000,8,FALSE),"")</f>
        <v/>
      </c>
      <c r="AO219"/>
      <c r="AP219"/>
      <c r="AQ219"/>
      <c r="AR219" s="27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[265] = {wayshrines={-1,-1,-1,}, dlcId=0</v>
      </c>
      <c r="AS219" s="27" t="str">
        <f>IF(A219&lt;&gt;"",IF(R219&lt;&gt;"",CONCATENATE(", zoneIds={",R219),"")&amp;IF(X219&lt;&gt;"",CONCATENATE(",",X219),"")&amp;IF(AB219&lt;&gt;"",CONCATENATE(",",AB219),"")&amp;IF(AF219&lt;&gt;"",CONCATENATE(",",AF219),"")&amp;IF(AJ219&lt;&gt;"",CONCATENATE(",",AJ219),"")&amp;IF(AN219&lt;&gt;"",CONCATENATE(",",AN219),"")&amp;IF(R219&lt;&gt;"",CONCATENATE("}",""),"")&amp;IF(OR(L219="true",L219="false",L219&lt;&gt;""), CONCATENATE(", veteran=", L219), ""),"")</f>
        <v>, zoneIds={380}, veteran={[EQUIP_TYPE_HEAD]=true, [EQUIP_TYPE_SHOULDERS]=false}</v>
      </c>
      <c r="AT219" s="27" t="str">
        <f>IF(A219&lt;&gt;"",IF(J219="Trial",", isTrial=true",IF(J219="Arena",", isArena=true", IF(J219="Monster",", isMonster=true",IF(J219="Crafted",", isCrafted=true",IF(J219="Cyrodiil",", isCyrodiil=true",IF(J219="Dungeon",", isDungeon=true",IF(J219="PVP: Battleground",", isBattleground=true",IF(J219="PVP: Cyrodiil",", isCyrodiil=true",IF(J219="PVP: Imperial City",", isImperialCity=true",IF(J219="Special",", isSpecial=true",IF(J219="Daily random dungeon &amp; PVP: Imperial City",", isDailyRandomDungeonAndImperialCityReward=true",IF(J219="Overland",", isOverland=true","")))))))))))) &amp; IF(M219="true", CONCATENATE(", multiTrialSet=true"), ""),"") &amp; "},"</f>
        <v>, isMonster=true},</v>
      </c>
      <c r="AU219" s="27" t="str">
        <f>IF(C219&lt;&gt;"",CONCATENATE(" --",C219," / ",B219,"   [",IF(S219&lt;&gt;"",S219,""),IF(Y219&lt;&gt;"",", "&amp;Y219,""),IF(AC219&lt;&gt;"",", "&amp;AC219,""),IF(AG219&lt;&gt;"",", "&amp;AG219,""),IF(AK219&lt;&gt;"",", "&amp;AK219,""),IF(AO219&lt;&gt;"",", "&amp;AO219,""),"]"))</f>
        <v xml:space="preserve"> --Shadowrend / Schattenriss   [The Banished Cells I]</v>
      </c>
      <c r="AV219" s="27" t="str">
        <f>IF(A219&lt;&gt;"",IF(VALUE(Q219)&gt;0,CONCATENATE("[",A219,"] = true,        --",C219, " / ", B219), ""),"")</f>
        <v/>
      </c>
    </row>
    <row r="220" spans="1:48" x14ac:dyDescent="0.25">
      <c r="A220" s="5">
        <v>266</v>
      </c>
      <c r="B220" t="s">
        <v>10</v>
      </c>
      <c r="C220" t="s">
        <v>10</v>
      </c>
      <c r="D220" t="s">
        <v>10</v>
      </c>
      <c r="G220" s="3">
        <f>A220</f>
        <v>266</v>
      </c>
      <c r="J220" t="s">
        <v>2549</v>
      </c>
      <c r="K220">
        <v>2</v>
      </c>
      <c r="L220" t="s">
        <v>4320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283</v>
      </c>
      <c r="S220" t="s">
        <v>51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2560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" t="str">
        <f>IF(AK220&lt;&gt;"",VLOOKUP(AK220,'ESO zone constants'!$E$3:$L$5000,8,FALSE),"")</f>
        <v/>
      </c>
      <c r="AN220" s="3" t="str">
        <f>IF(AO220&lt;&gt;"",VLOOKUP(AO220,'ESO zone constants'!$E$3:$L$5000,8,FALSE),"")</f>
        <v/>
      </c>
      <c r="AR220" s="27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[266] = {wayshrines={-1,-1,-1,}, dlcId=0</v>
      </c>
      <c r="AS220" s="27" t="str">
        <f>IF(A220&lt;&gt;"",IF(R220&lt;&gt;"",CONCATENATE(", zoneIds={",R220),"")&amp;IF(X220&lt;&gt;"",CONCATENATE(",",X220),"")&amp;IF(AB220&lt;&gt;"",CONCATENATE(",",AB220),"")&amp;IF(AF220&lt;&gt;"",CONCATENATE(",",AF220),"")&amp;IF(AJ220&lt;&gt;"",CONCATENATE(",",AJ220),"")&amp;IF(AN220&lt;&gt;"",CONCATENATE(",",AN220),"")&amp;IF(R220&lt;&gt;"",CONCATENATE("}",""),"")&amp;IF(OR(L220="true",L220="false",L220&lt;&gt;""), CONCATENATE(", veteran=", L220), ""),"")</f>
        <v>, zoneIds={283}, veteran={[EQUIP_TYPE_HEAD]=true, [EQUIP_TYPE_SHOULDERS]=false}</v>
      </c>
      <c r="AT220" s="27" t="str">
        <f>IF(A220&lt;&gt;"",IF(J220="Trial",", isTrial=true",IF(J220="Arena",", isArena=true", IF(J220="Monster",", isMonster=true",IF(J220="Crafted",", isCrafted=true",IF(J220="Cyrodiil",", isCyrodiil=true",IF(J220="Dungeon",", isDungeon=true",IF(J220="PVP: Battleground",", isBattleground=true",IF(J220="PVP: Cyrodiil",", isCyrodiil=true",IF(J220="PVP: Imperial City",", isImperialCity=true",IF(J220="Special",", isSpecial=true",IF(J220="Daily random dungeon &amp; PVP: Imperial City",", isDailyRandomDungeonAndImperialCityReward=true",IF(J220="Overland",", isOverland=true","")))))))))))) &amp; IF(M220="true", CONCATENATE(", multiTrialSet=true"), ""),"") &amp; "},"</f>
        <v>, isMonster=true},</v>
      </c>
      <c r="AU220" s="27" t="str">
        <f>IF(C220&lt;&gt;"",CONCATENATE(" --",C220," / ",B220,"   [",IF(S220&lt;&gt;"",S220,""),IF(Y220&lt;&gt;"",", "&amp;Y220,""),IF(AC220&lt;&gt;"",", "&amp;AC220,""),IF(AG220&lt;&gt;"",", "&amp;AG220,""),IF(AK220&lt;&gt;"",", "&amp;AK220,""),IF(AO220&lt;&gt;"",", "&amp;AO220,""),"]"))</f>
        <v xml:space="preserve"> --Kra'gh / Kra'gh   [Fungal Grotto I]</v>
      </c>
      <c r="AV220" s="27" t="str">
        <f>IF(A220&lt;&gt;"",IF(VALUE(Q220)&gt;0,CONCATENATE("[",A220,"] = true,        --",C220, " / ", B220), ""),"")</f>
        <v/>
      </c>
    </row>
    <row r="221" spans="1:48" x14ac:dyDescent="0.25">
      <c r="A221" s="5">
        <v>267</v>
      </c>
      <c r="B221" t="s">
        <v>2010</v>
      </c>
      <c r="C221" t="s">
        <v>27</v>
      </c>
      <c r="D221" t="s">
        <v>2011</v>
      </c>
      <c r="G221" s="3">
        <f>A221</f>
        <v>267</v>
      </c>
      <c r="J221" t="s">
        <v>2549</v>
      </c>
      <c r="K221">
        <v>2</v>
      </c>
      <c r="L221" t="s">
        <v>4320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144</v>
      </c>
      <c r="S221" t="s">
        <v>66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2574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constants'!$E$3:$L$5000,8,FALSE),"")</f>
        <v/>
      </c>
      <c r="AN221" s="3" t="str">
        <f>IF(AO221&lt;&gt;"",VLOOKUP(AO221,'ESO zone constants'!$E$3:$L$5000,8,FALSE),"")</f>
        <v/>
      </c>
      <c r="AR221" s="27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[267] = {wayshrines={-1,-1,-1,}, dlcId=0</v>
      </c>
      <c r="AS221" s="27" t="str">
        <f>IF(A221&lt;&gt;"",IF(R221&lt;&gt;"",CONCATENATE(", zoneIds={",R221),"")&amp;IF(X221&lt;&gt;"",CONCATENATE(",",X221),"")&amp;IF(AB221&lt;&gt;"",CONCATENATE(",",AB221),"")&amp;IF(AF221&lt;&gt;"",CONCATENATE(",",AF221),"")&amp;IF(AJ221&lt;&gt;"",CONCATENATE(",",AJ221),"")&amp;IF(AN221&lt;&gt;"",CONCATENATE(",",AN221),"")&amp;IF(R221&lt;&gt;"",CONCATENATE("}",""),"")&amp;IF(OR(L221="true",L221="false",L221&lt;&gt;""), CONCATENATE(", veteran=", L221), ""),"")</f>
        <v>, zoneIds={144}, veteran={[EQUIP_TYPE_HEAD]=true, [EQUIP_TYPE_SHOULDERS]=false}</v>
      </c>
      <c r="AT221" s="27" t="str">
        <f>IF(A221&lt;&gt;"",IF(J221="Trial",", isTrial=true",IF(J221="Arena",", isArena=true", IF(J221="Monster",", isMonster=true",IF(J221="Crafted",", isCrafted=true",IF(J221="Cyrodiil",", isCyrodiil=true",IF(J221="Dungeon",", isDungeon=true",IF(J221="PVP: Battleground",", isBattleground=true",IF(J221="PVP: Cyrodiil",", isCyrodiil=true",IF(J221="PVP: Imperial City",", isImperialCity=true",IF(J221="Special",", isSpecial=true",IF(J221="Daily random dungeon &amp; PVP: Imperial City",", isDailyRandomDungeonAndImperialCityReward=true",IF(J221="Overland",", isOverland=true","")))))))))))) &amp; IF(M221="true", CONCATENATE(", multiTrialSet=true"), ""),"") &amp; "},"</f>
        <v>, isMonster=true},</v>
      </c>
      <c r="AU221" s="27" t="str">
        <f>IF(C221&lt;&gt;"",CONCATENATE(" --",C221," / ",B221,"   [",IF(S221&lt;&gt;"",S221,""),IF(Y221&lt;&gt;"",", "&amp;Y221,""),IF(AC221&lt;&gt;"",", "&amp;AC221,""),IF(AG221&lt;&gt;"",", "&amp;AG221,""),IF(AK221&lt;&gt;"",", "&amp;AK221,""),IF(AO221&lt;&gt;"",", "&amp;AO221,""),"]"))</f>
        <v xml:space="preserve"> --Swarm Mother / Schwarmmutter   [Spindleclutch I]</v>
      </c>
      <c r="AV221" s="27" t="str">
        <f>IF(A221&lt;&gt;"",IF(VALUE(Q221)&gt;0,CONCATENATE("[",A221,"] = true,        --",C221, " / ", B221), ""),"")</f>
        <v/>
      </c>
    </row>
    <row r="222" spans="1:48" x14ac:dyDescent="0.25">
      <c r="A222" s="5">
        <v>268</v>
      </c>
      <c r="B222" t="s">
        <v>2012</v>
      </c>
      <c r="C222" t="s">
        <v>21</v>
      </c>
      <c r="D222" t="s">
        <v>2013</v>
      </c>
      <c r="G222" s="3">
        <f>A222</f>
        <v>268</v>
      </c>
      <c r="J222" t="s">
        <v>2549</v>
      </c>
      <c r="K222">
        <v>2</v>
      </c>
      <c r="L222" t="s">
        <v>4320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63</v>
      </c>
      <c r="S222" t="s">
        <v>61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21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" t="str">
        <f>IF(AK222&lt;&gt;"",VLOOKUP(AK222,'ESO zone constants'!$E$3:$L$5000,8,FALSE),"")</f>
        <v/>
      </c>
      <c r="AN222" s="3" t="str">
        <f>IF(AO222&lt;&gt;"",VLOOKUP(AO222,'ESO zone constants'!$E$3:$L$5000,8,FALSE),"")</f>
        <v/>
      </c>
      <c r="AR222" s="27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[268] = {wayshrines={-1,-1,-1,}, dlcId=0</v>
      </c>
      <c r="AS222" s="27" t="str">
        <f>IF(A222&lt;&gt;"",IF(R222&lt;&gt;"",CONCATENATE(", zoneIds={",R222),"")&amp;IF(X222&lt;&gt;"",CONCATENATE(",",X222),"")&amp;IF(AB222&lt;&gt;"",CONCATENATE(",",AB222),"")&amp;IF(AF222&lt;&gt;"",CONCATENATE(",",AF222),"")&amp;IF(AJ222&lt;&gt;"",CONCATENATE(",",AJ222),"")&amp;IF(AN222&lt;&gt;"",CONCATENATE(",",AN222),"")&amp;IF(R222&lt;&gt;"",CONCATENATE("}",""),"")&amp;IF(OR(L222="true",L222="false",L222&lt;&gt;""), CONCATENATE(", veteran=", L222), ""),"")</f>
        <v>, zoneIds={63}, veteran={[EQUIP_TYPE_HEAD]=true, [EQUIP_TYPE_SHOULDERS]=false}</v>
      </c>
      <c r="AT222" s="27" t="str">
        <f>IF(A222&lt;&gt;"",IF(J222="Trial",", isTrial=true",IF(J222="Arena",", isArena=true", IF(J222="Monster",", isMonster=true",IF(J222="Crafted",", isCrafted=true",IF(J222="Cyrodiil",", isCyrodiil=true",IF(J222="Dungeon",", isDungeon=true",IF(J222="PVP: Battleground",", isBattleground=true",IF(J222="PVP: Cyrodiil",", isCyrodiil=true",IF(J222="PVP: Imperial City",", isImperialCity=true",IF(J222="Special",", isSpecial=true",IF(J222="Daily random dungeon &amp; PVP: Imperial City",", isDailyRandomDungeonAndImperialCityReward=true",IF(J222="Overland",", isOverland=true","")))))))))))) &amp; IF(M222="true", CONCATENATE(", multiTrialSet=true"), ""),"") &amp; "},"</f>
        <v>, isMonster=true},</v>
      </c>
      <c r="AU222" s="27" t="str">
        <f>IF(C222&lt;&gt;"",CONCATENATE(" --",C222," / ",B222,"   [",IF(S222&lt;&gt;"",S222,""),IF(Y222&lt;&gt;"",", "&amp;Y222,""),IF(AC222&lt;&gt;"",", "&amp;AC222,""),IF(AG222&lt;&gt;"",", "&amp;AG222,""),IF(AK222&lt;&gt;"",", "&amp;AK222,""),IF(AO222&lt;&gt;"",", "&amp;AO222,""),"]"))</f>
        <v xml:space="preserve"> --Sentinel of Rkugamz / Wachposten von Rkugamz   [Darkshade Caverns I]</v>
      </c>
      <c r="AV222" s="27" t="str">
        <f>IF(A222&lt;&gt;"",IF(VALUE(Q222)&gt;0,CONCATENATE("[",A222,"] = true,        --",C222, " / ", B222), ""),"")</f>
        <v/>
      </c>
    </row>
    <row r="223" spans="1:48" x14ac:dyDescent="0.25">
      <c r="A223" s="5">
        <v>269</v>
      </c>
      <c r="B223" t="s">
        <v>2014</v>
      </c>
      <c r="C223" t="s">
        <v>2</v>
      </c>
      <c r="D223" t="s">
        <v>2015</v>
      </c>
      <c r="G223" s="3">
        <f>A223</f>
        <v>269</v>
      </c>
      <c r="J223" t="s">
        <v>2549</v>
      </c>
      <c r="K223">
        <v>2</v>
      </c>
      <c r="L223" t="s">
        <v>4320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126</v>
      </c>
      <c r="S223" t="s">
        <v>43</v>
      </c>
      <c r="T223" s="24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2552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constants'!$E$3:$L$5000,8,FALSE),"")</f>
        <v/>
      </c>
      <c r="AN223" s="3" t="str">
        <f>IF(AO223&lt;&gt;"",VLOOKUP(AO223,'ESO zone constants'!$E$3:$L$5000,8,FALSE),"")</f>
        <v/>
      </c>
      <c r="AR223" s="27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[269] = {wayshrines={-1,-1,-1,}, dlcId=0</v>
      </c>
      <c r="AS223" s="27" t="str">
        <f>IF(A223&lt;&gt;"",IF(R223&lt;&gt;"",CONCATENATE(", zoneIds={",R223),"")&amp;IF(X223&lt;&gt;"",CONCATENATE(",",X223),"")&amp;IF(AB223&lt;&gt;"",CONCATENATE(",",AB223),"")&amp;IF(AF223&lt;&gt;"",CONCATENATE(",",AF223),"")&amp;IF(AJ223&lt;&gt;"",CONCATENATE(",",AJ223),"")&amp;IF(AN223&lt;&gt;"",CONCATENATE(",",AN223),"")&amp;IF(R223&lt;&gt;"",CONCATENATE("}",""),"")&amp;IF(OR(L223="true",L223="false",L223&lt;&gt;""), CONCATENATE(", veteran=", L223), ""),"")</f>
        <v>, zoneIds={126}, veteran={[EQUIP_TYPE_HEAD]=true, [EQUIP_TYPE_SHOULDERS]=false}</v>
      </c>
      <c r="AT223" s="27" t="str">
        <f>IF(A223&lt;&gt;"",IF(J223="Trial",", isTrial=true",IF(J223="Arena",", isArena=true", IF(J223="Monster",", isMonster=true",IF(J223="Crafted",", isCrafted=true",IF(J223="Cyrodiil",", isCyrodiil=true",IF(J223="Dungeon",", isDungeon=true",IF(J223="PVP: Battleground",", isBattleground=true",IF(J223="PVP: Cyrodiil",", isCyrodiil=true",IF(J223="PVP: Imperial City",", isImperialCity=true",IF(J223="Special",", isSpecial=true",IF(J223="Daily random dungeon &amp; PVP: Imperial City",", isDailyRandomDungeonAndImperialCityReward=true",IF(J223="Overland",", isOverland=true","")))))))))))) &amp; IF(M223="true", CONCATENATE(", multiTrialSet=true"), ""),"") &amp; "},"</f>
        <v>, isMonster=true},</v>
      </c>
      <c r="AU223" s="27" t="str">
        <f>IF(C223&lt;&gt;"",CONCATENATE(" --",C223," / ",B223,"   [",IF(S223&lt;&gt;"",S223,""),IF(Y223&lt;&gt;"",", "&amp;Y223,""),IF(AC223&lt;&gt;"",", "&amp;AC223,""),IF(AG223&lt;&gt;"",", "&amp;AG223,""),IF(AK223&lt;&gt;"",", "&amp;AK223,""),IF(AO223&lt;&gt;"",", "&amp;AO223,""),"]"))</f>
        <v xml:space="preserve"> --Chokethorn / Würgedorn   [Elden Hollow I]</v>
      </c>
      <c r="AV223" s="27" t="str">
        <f>IF(A223&lt;&gt;"",IF(VALUE(Q223)&gt;0,CONCATENATE("[",A223,"] = true,        --",C223, " / ", B223), ""),"")</f>
        <v/>
      </c>
    </row>
    <row r="224" spans="1:48" x14ac:dyDescent="0.25">
      <c r="A224" s="5">
        <v>270</v>
      </c>
      <c r="B224" t="s">
        <v>2016</v>
      </c>
      <c r="C224" t="s">
        <v>23</v>
      </c>
      <c r="D224" t="s">
        <v>2017</v>
      </c>
      <c r="G224" s="3">
        <f>A224</f>
        <v>270</v>
      </c>
      <c r="J224" t="s">
        <v>2549</v>
      </c>
      <c r="K224">
        <v>2</v>
      </c>
      <c r="L224" t="s">
        <v>4320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146</v>
      </c>
      <c r="S224" t="s">
        <v>62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2568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3" t="str">
        <f>IF(AK224&lt;&gt;"",VLOOKUP(AK224,'ESO zone constants'!$E$3:$L$5000,8,FALSE),"")</f>
        <v/>
      </c>
      <c r="AN224" s="3" t="str">
        <f>IF(AO224&lt;&gt;"",VLOOKUP(AO224,'ESO zone constants'!$E$3:$L$5000,8,FALSE),"")</f>
        <v/>
      </c>
      <c r="AR224" s="27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[270] = {wayshrines={-1,-1,-1,}, dlcId=0</v>
      </c>
      <c r="AS224" s="27" t="str">
        <f>IF(A224&lt;&gt;"",IF(R224&lt;&gt;"",CONCATENATE(", zoneIds={",R224),"")&amp;IF(X224&lt;&gt;"",CONCATENATE(",",X224),"")&amp;IF(AB224&lt;&gt;"",CONCATENATE(",",AB224),"")&amp;IF(AF224&lt;&gt;"",CONCATENATE(",",AF224),"")&amp;IF(AJ224&lt;&gt;"",CONCATENATE(",",AJ224),"")&amp;IF(AN224&lt;&gt;"",CONCATENATE(",",AN224),"")&amp;IF(R224&lt;&gt;"",CONCATENATE("}",""),"")&amp;IF(OR(L224="true",L224="false",L224&lt;&gt;""), CONCATENATE(", veteran=", L224), ""),"")</f>
        <v>, zoneIds={146}, veteran={[EQUIP_TYPE_HEAD]=true, [EQUIP_TYPE_SHOULDERS]=false}</v>
      </c>
      <c r="AT224" s="27" t="str">
        <f>IF(A224&lt;&gt;"",IF(J224="Trial",", isTrial=true",IF(J224="Arena",", isArena=true", IF(J224="Monster",", isMonster=true",IF(J224="Crafted",", isCrafted=true",IF(J224="Cyrodiil",", isCyrodiil=true",IF(J224="Dungeon",", isDungeon=true",IF(J224="PVP: Battleground",", isBattleground=true",IF(J224="PVP: Cyrodiil",", isCyrodiil=true",IF(J224="PVP: Imperial City",", isImperialCity=true",IF(J224="Special",", isSpecial=true",IF(J224="Daily random dungeon &amp; PVP: Imperial City",", isDailyRandomDungeonAndImperialCityReward=true",IF(J224="Overland",", isOverland=true","")))))))))))) &amp; IF(M224="true", CONCATENATE(", multiTrialSet=true"), ""),"") &amp; "},"</f>
        <v>, isMonster=true},</v>
      </c>
      <c r="AU224" s="27" t="str">
        <f>IF(C224&lt;&gt;"",CONCATENATE(" --",C224," / ",B224,"   [",IF(S224&lt;&gt;"",S224,""),IF(Y224&lt;&gt;"",", "&amp;Y224,""),IF(AC224&lt;&gt;"",", "&amp;AC224,""),IF(AG224&lt;&gt;"",", "&amp;AG224,""),IF(AK224&lt;&gt;"",", "&amp;AK224,""),IF(AO224&lt;&gt;"",", "&amp;AO224,""),"]"))</f>
        <v xml:space="preserve"> --Slimecraw / Schleimkropf   [Wayrest Sewers I]</v>
      </c>
      <c r="AV224" s="27" t="str">
        <f>IF(A224&lt;&gt;"",IF(VALUE(Q224)&gt;0,CONCATENATE("[",A224,"] = true,        --",C224, " / ", B224), ""),"")</f>
        <v/>
      </c>
    </row>
    <row r="225" spans="1:48" x14ac:dyDescent="0.25">
      <c r="A225" s="5">
        <v>271</v>
      </c>
      <c r="B225" t="s">
        <v>20</v>
      </c>
      <c r="C225" t="s">
        <v>20</v>
      </c>
      <c r="D225" t="s">
        <v>20</v>
      </c>
      <c r="G225" s="3">
        <f>A225</f>
        <v>271</v>
      </c>
      <c r="J225" t="s">
        <v>2549</v>
      </c>
      <c r="K225">
        <v>1</v>
      </c>
      <c r="L225" t="s">
        <v>4320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148</v>
      </c>
      <c r="S225" t="s">
        <v>60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2570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3" t="str">
        <f>IF(AK225&lt;&gt;"",VLOOKUP(AK225,'ESO zone constants'!$E$3:$L$5000,8,FALSE),"")</f>
        <v/>
      </c>
      <c r="AN225" s="3" t="str">
        <f>IF(AO225&lt;&gt;"",VLOOKUP(AO225,'ESO zone constants'!$E$3:$L$5000,8,FALSE),"")</f>
        <v/>
      </c>
      <c r="AR225" s="27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[271] = {wayshrines={-1,-1,-1,}, dlcId=0</v>
      </c>
      <c r="AS225" s="27" t="str">
        <f>IF(A225&lt;&gt;"",IF(R225&lt;&gt;"",CONCATENATE(", zoneIds={",R225),"")&amp;IF(X225&lt;&gt;"",CONCATENATE(",",X225),"")&amp;IF(AB225&lt;&gt;"",CONCATENATE(",",AB225),"")&amp;IF(AF225&lt;&gt;"",CONCATENATE(",",AF225),"")&amp;IF(AJ225&lt;&gt;"",CONCATENATE(",",AJ225),"")&amp;IF(AN225&lt;&gt;"",CONCATENATE(",",AN225),"")&amp;IF(R225&lt;&gt;"",CONCATENATE("}",""),"")&amp;IF(OR(L225="true",L225="false",L225&lt;&gt;""), CONCATENATE(", veteran=", L225), ""),"")</f>
        <v>, zoneIds={148}, veteran={[EQUIP_TYPE_HEAD]=true, [EQUIP_TYPE_SHOULDERS]=false}</v>
      </c>
      <c r="AT225" s="27" t="str">
        <f>IF(A225&lt;&gt;"",IF(J225="Trial",", isTrial=true",IF(J225="Arena",", isArena=true", IF(J225="Monster",", isMonster=true",IF(J225="Crafted",", isCrafted=true",IF(J225="Cyrodiil",", isCyrodiil=true",IF(J225="Dungeon",", isDungeon=true",IF(J225="PVP: Battleground",", isBattleground=true",IF(J225="PVP: Cyrodiil",", isCyrodiil=true",IF(J225="PVP: Imperial City",", isImperialCity=true",IF(J225="Special",", isSpecial=true",IF(J225="Daily random dungeon &amp; PVP: Imperial City",", isDailyRandomDungeonAndImperialCityReward=true",IF(J225="Overland",", isOverland=true","")))))))))))) &amp; IF(M225="true", CONCATENATE(", multiTrialSet=true"), ""),"") &amp; "},"</f>
        <v>, isMonster=true},</v>
      </c>
      <c r="AU225" s="27" t="str">
        <f>IF(C225&lt;&gt;"",CONCATENATE(" --",C225," / ",B225,"   [",IF(S225&lt;&gt;"",S225,""),IF(Y225&lt;&gt;"",", "&amp;Y225,""),IF(AC225&lt;&gt;"",", "&amp;AC225,""),IF(AG225&lt;&gt;"",", "&amp;AG225,""),IF(AK225&lt;&gt;"",", "&amp;AK225,""),IF(AO225&lt;&gt;"",", "&amp;AO225,""),"]"))</f>
        <v xml:space="preserve"> --Sellistrix / Sellistrix   [Arx Corinium]</v>
      </c>
      <c r="AV225" s="27" t="str">
        <f>IF(A225&lt;&gt;"",IF(VALUE(Q225)&gt;0,CONCATENATE("[",A225,"] = true,        --",C225, " / ", B225), ""),"")</f>
        <v/>
      </c>
    </row>
    <row r="226" spans="1:48" x14ac:dyDescent="0.25">
      <c r="A226" s="5">
        <v>272</v>
      </c>
      <c r="B226" t="s">
        <v>2018</v>
      </c>
      <c r="C226" t="s">
        <v>9</v>
      </c>
      <c r="D226" t="s">
        <v>2019</v>
      </c>
      <c r="G226" s="3">
        <f>A226</f>
        <v>272</v>
      </c>
      <c r="J226" t="s">
        <v>2549</v>
      </c>
      <c r="K226">
        <v>1</v>
      </c>
      <c r="L226" t="s">
        <v>4320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176</v>
      </c>
      <c r="S226" t="s">
        <v>50</v>
      </c>
      <c r="T226" s="24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2559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3" t="str">
        <f>IF(AK226&lt;&gt;"",VLOOKUP(AK226,'ESO zone constants'!$E$3:$L$5000,8,FALSE),"")</f>
        <v/>
      </c>
      <c r="AN226" s="3" t="str">
        <f>IF(AO226&lt;&gt;"",VLOOKUP(AO226,'ESO zone constants'!$E$3:$L$5000,8,FALSE),"")</f>
        <v/>
      </c>
      <c r="AR226" s="27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[272] = {wayshrines={-1,-1,-1,}, dlcId=0</v>
      </c>
      <c r="AS226" s="27" t="str">
        <f>IF(A226&lt;&gt;"",IF(R226&lt;&gt;"",CONCATENATE(", zoneIds={",R226),"")&amp;IF(X226&lt;&gt;"",CONCATENATE(",",X226),"")&amp;IF(AB226&lt;&gt;"",CONCATENATE(",",AB226),"")&amp;IF(AF226&lt;&gt;"",CONCATENATE(",",AF226),"")&amp;IF(AJ226&lt;&gt;"",CONCATENATE(",",AJ226),"")&amp;IF(AN226&lt;&gt;"",CONCATENATE(",",AN226),"")&amp;IF(R226&lt;&gt;"",CONCATENATE("}",""),"")&amp;IF(OR(L226="true",L226="false",L226&lt;&gt;""), CONCATENATE(", veteran=", L226), ""),"")</f>
        <v>, zoneIds={176}, veteran={[EQUIP_TYPE_HEAD]=true, [EQUIP_TYPE_SHOULDERS]=false}</v>
      </c>
      <c r="AT226" s="27" t="str">
        <f>IF(A226&lt;&gt;"",IF(J226="Trial",", isTrial=true",IF(J226="Arena",", isArena=true", IF(J226="Monster",", isMonster=true",IF(J226="Crafted",", isCrafted=true",IF(J226="Cyrodiil",", isCyrodiil=true",IF(J226="Dungeon",", isDungeon=true",IF(J226="PVP: Battleground",", isBattleground=true",IF(J226="PVP: Cyrodiil",", isCyrodiil=true",IF(J226="PVP: Imperial City",", isImperialCity=true",IF(J226="Special",", isSpecial=true",IF(J226="Daily random dungeon &amp; PVP: Imperial City",", isDailyRandomDungeonAndImperialCityReward=true",IF(J226="Overland",", isOverland=true","")))))))))))) &amp; IF(M226="true", CONCATENATE(", multiTrialSet=true"), ""),"") &amp; "},"</f>
        <v>, isMonster=true},</v>
      </c>
      <c r="AU226" s="27" t="str">
        <f>IF(C226&lt;&gt;"",CONCATENATE(" --",C226," / ",B226,"   [",IF(S226&lt;&gt;"",S226,""),IF(Y226&lt;&gt;"",", "&amp;Y226,""),IF(AC226&lt;&gt;"",", "&amp;AC226,""),IF(AG226&lt;&gt;"",", "&amp;AG226,""),IF(AK226&lt;&gt;"",", "&amp;AK226,""),IF(AO226&lt;&gt;"",", "&amp;AO226,""),"]"))</f>
        <v xml:space="preserve"> --Infernal Guardian / Infernaler Wächter   [City of Ash I]</v>
      </c>
      <c r="AV226" s="27" t="str">
        <f>IF(A226&lt;&gt;"",IF(VALUE(Q226)&gt;0,CONCATENATE("[",A226,"] = true,        --",C226, " / ", B226), ""),"")</f>
        <v/>
      </c>
    </row>
    <row r="227" spans="1:48" x14ac:dyDescent="0.25">
      <c r="A227" s="5">
        <v>273</v>
      </c>
      <c r="B227" t="s">
        <v>8</v>
      </c>
      <c r="C227" t="s">
        <v>8</v>
      </c>
      <c r="D227" t="s">
        <v>8</v>
      </c>
      <c r="G227" s="3">
        <f>A227</f>
        <v>273</v>
      </c>
      <c r="J227" t="s">
        <v>2549</v>
      </c>
      <c r="K227">
        <v>1</v>
      </c>
      <c r="L227" t="s">
        <v>4320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130</v>
      </c>
      <c r="S227" t="s">
        <v>49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2558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3" t="str">
        <f>IF(AK227&lt;&gt;"",VLOOKUP(AK227,'ESO zone constants'!$E$3:$L$5000,8,FALSE),"")</f>
        <v/>
      </c>
      <c r="AN227" s="3" t="str">
        <f>IF(AO227&lt;&gt;"",VLOOKUP(AO227,'ESO zone constants'!$E$3:$L$5000,8,FALSE),"")</f>
        <v/>
      </c>
      <c r="AR227" s="27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[273] = {wayshrines={-1,-1,-1,}, dlcId=0</v>
      </c>
      <c r="AS227" s="27" t="str">
        <f>IF(A227&lt;&gt;"",IF(R227&lt;&gt;"",CONCATENATE(", zoneIds={",R227),"")&amp;IF(X227&lt;&gt;"",CONCATENATE(",",X227),"")&amp;IF(AB227&lt;&gt;"",CONCATENATE(",",AB227),"")&amp;IF(AF227&lt;&gt;"",CONCATENATE(",",AF227),"")&amp;IF(AJ227&lt;&gt;"",CONCATENATE(",",AJ227),"")&amp;IF(AN227&lt;&gt;"",CONCATENATE(",",AN227),"")&amp;IF(R227&lt;&gt;"",CONCATENATE("}",""),"")&amp;IF(OR(L227="true",L227="false",L227&lt;&gt;""), CONCATENATE(", veteran=", L227), ""),"")</f>
        <v>, zoneIds={130}, veteran={[EQUIP_TYPE_HEAD]=true, [EQUIP_TYPE_SHOULDERS]=false}</v>
      </c>
      <c r="AT227" s="27" t="str">
        <f>IF(A227&lt;&gt;"",IF(J227="Trial",", isTrial=true",IF(J227="Arena",", isArena=true", IF(J227="Monster",", isMonster=true",IF(J227="Crafted",", isCrafted=true",IF(J227="Cyrodiil",", isCyrodiil=true",IF(J227="Dungeon",", isDungeon=true",IF(J227="PVP: Battleground",", isBattleground=true",IF(J227="PVP: Cyrodiil",", isCyrodiil=true",IF(J227="PVP: Imperial City",", isImperialCity=true",IF(J227="Special",", isSpecial=true",IF(J227="Daily random dungeon &amp; PVP: Imperial City",", isDailyRandomDungeonAndImperialCityReward=true",IF(J227="Overland",", isOverland=true","")))))))))))) &amp; IF(M227="true", CONCATENATE(", multiTrialSet=true"), ""),"") &amp; "},"</f>
        <v>, isMonster=true},</v>
      </c>
      <c r="AU227" s="27" t="str">
        <f>IF(C227&lt;&gt;"",CONCATENATE(" --",C227," / ",B227,"   [",IF(S227&lt;&gt;"",S227,""),IF(Y227&lt;&gt;"",", "&amp;Y227,""),IF(AC227&lt;&gt;"",", "&amp;AC227,""),IF(AG227&lt;&gt;"",", "&amp;AG227,""),IF(AK227&lt;&gt;"",", "&amp;AK227,""),IF(AO227&lt;&gt;"",", "&amp;AO227,""),"]"))</f>
        <v xml:space="preserve"> --Ilambris / Ilambris   [Crypt of Hearts I]</v>
      </c>
      <c r="AV227" s="27" t="str">
        <f>IF(A227&lt;&gt;"",IF(VALUE(Q227)&gt;0,CONCATENATE("[",A227,"] = true,        --",C227, " / ", B227), ""),"")</f>
        <v/>
      </c>
    </row>
    <row r="228" spans="1:48" x14ac:dyDescent="0.25">
      <c r="A228" s="5">
        <v>274</v>
      </c>
      <c r="B228" t="s">
        <v>2020</v>
      </c>
      <c r="C228" t="s">
        <v>7</v>
      </c>
      <c r="D228" t="s">
        <v>2021</v>
      </c>
      <c r="G228" s="3">
        <f>A228</f>
        <v>274</v>
      </c>
      <c r="J228" t="s">
        <v>2549</v>
      </c>
      <c r="K228">
        <v>1</v>
      </c>
      <c r="L228" t="s">
        <v>4320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449</v>
      </c>
      <c r="S228" t="s">
        <v>48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2557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constants'!$E$3:$L$5000,8,FALSE),"")</f>
        <v/>
      </c>
      <c r="AN228" s="3" t="str">
        <f>IF(AO228&lt;&gt;"",VLOOKUP(AO228,'ESO zone constants'!$E$3:$L$5000,8,FALSE),"")</f>
        <v/>
      </c>
      <c r="AR228" s="27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[274] = {wayshrines={-1,-1,-1,}, dlcId=0</v>
      </c>
      <c r="AS228" s="27" t="str">
        <f>IF(A228&lt;&gt;"",IF(R228&lt;&gt;"",CONCATENATE(", zoneIds={",R228),"")&amp;IF(X228&lt;&gt;"",CONCATENATE(",",X228),"")&amp;IF(AB228&lt;&gt;"",CONCATENATE(",",AB228),"")&amp;IF(AF228&lt;&gt;"",CONCATENATE(",",AF228),"")&amp;IF(AJ228&lt;&gt;"",CONCATENATE(",",AJ228),"")&amp;IF(AN228&lt;&gt;"",CONCATENATE(",",AN228),"")&amp;IF(R228&lt;&gt;"",CONCATENATE("}",""),"")&amp;IF(OR(L228="true",L228="false",L228&lt;&gt;""), CONCATENATE(", veteran=", L228), ""),"")</f>
        <v>, zoneIds={449}, veteran={[EQUIP_TYPE_HEAD]=true, [EQUIP_TYPE_SHOULDERS]=false}</v>
      </c>
      <c r="AT228" s="27" t="str">
        <f>IF(A228&lt;&gt;"",IF(J228="Trial",", isTrial=true",IF(J228="Arena",", isArena=true", IF(J228="Monster",", isMonster=true",IF(J228="Crafted",", isCrafted=true",IF(J228="Cyrodiil",", isCyrodiil=true",IF(J228="Dungeon",", isDungeon=true",IF(J228="PVP: Battleground",", isBattleground=true",IF(J228="PVP: Cyrodiil",", isCyrodiil=true",IF(J228="PVP: Imperial City",", isImperialCity=true",IF(J228="Special",", isSpecial=true",IF(J228="Daily random dungeon &amp; PVP: Imperial City",", isDailyRandomDungeonAndImperialCityReward=true",IF(J228="Overland",", isOverland=true","")))))))))))) &amp; IF(M228="true", CONCATENATE(", multiTrialSet=true"), ""),"") &amp; "},"</f>
        <v>, isMonster=true},</v>
      </c>
      <c r="AU228" s="27" t="str">
        <f>IF(C228&lt;&gt;"",CONCATENATE(" --",C228," / ",B228,"   [",IF(S228&lt;&gt;"",S228,""),IF(Y228&lt;&gt;"",", "&amp;Y228,""),IF(AC228&lt;&gt;"",", "&amp;AC228,""),IF(AG228&lt;&gt;"",", "&amp;AG228,""),IF(AK228&lt;&gt;"",", "&amp;AK228,""),IF(AO228&lt;&gt;"",", "&amp;AO228,""),"]"))</f>
        <v xml:space="preserve"> --Iceheart / Eisherz   [Direfrost Keep]</v>
      </c>
      <c r="AV228" s="27" t="str">
        <f>IF(A228&lt;&gt;"",IF(VALUE(Q228)&gt;0,CONCATENATE("[",A228,"] = true,        --",C228, " / ", B228), ""),"")</f>
        <v/>
      </c>
    </row>
    <row r="229" spans="1:48" x14ac:dyDescent="0.25">
      <c r="A229" s="5">
        <v>275</v>
      </c>
      <c r="B229" t="s">
        <v>2022</v>
      </c>
      <c r="C229" t="s">
        <v>26</v>
      </c>
      <c r="D229" t="s">
        <v>2023</v>
      </c>
      <c r="G229" s="3">
        <f>A229</f>
        <v>275</v>
      </c>
      <c r="J229" t="s">
        <v>2549</v>
      </c>
      <c r="K229">
        <v>1</v>
      </c>
      <c r="L229" t="s">
        <v>4320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131</v>
      </c>
      <c r="S229" t="s">
        <v>65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2573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3" t="str">
        <f>IF(AO229&lt;&gt;"",VLOOKUP(AO229,'ESO zone constants'!$E$3:$L$5000,8,FALSE),"")</f>
        <v/>
      </c>
      <c r="AR229" s="27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[275] = {wayshrines={-1,-1,-1,}, dlcId=0</v>
      </c>
      <c r="AS229" s="27" t="str">
        <f>IF(A229&lt;&gt;"",IF(R229&lt;&gt;"",CONCATENATE(", zoneIds={",R229),"")&amp;IF(X229&lt;&gt;"",CONCATENATE(",",X229),"")&amp;IF(AB229&lt;&gt;"",CONCATENATE(",",AB229),"")&amp;IF(AF229&lt;&gt;"",CONCATENATE(",",AF229),"")&amp;IF(AJ229&lt;&gt;"",CONCATENATE(",",AJ229),"")&amp;IF(AN229&lt;&gt;"",CONCATENATE(",",AN229),"")&amp;IF(R229&lt;&gt;"",CONCATENATE("}",""),"")&amp;IF(OR(L229="true",L229="false",L229&lt;&gt;""), CONCATENATE(", veteran=", L229), ""),"")</f>
        <v>, zoneIds={131}, veteran={[EQUIP_TYPE_HEAD]=true, [EQUIP_TYPE_SHOULDERS]=false}</v>
      </c>
      <c r="AT229" s="27" t="str">
        <f>IF(A229&lt;&gt;"",IF(J229="Trial",", isTrial=true",IF(J229="Arena",", isArena=true", IF(J229="Monster",", isMonster=true",IF(J229="Crafted",", isCrafted=true",IF(J229="Cyrodiil",", isCyrodiil=true",IF(J229="Dungeon",", isDungeon=true",IF(J229="PVP: Battleground",", isBattleground=true",IF(J229="PVP: Cyrodiil",", isCyrodiil=true",IF(J229="PVP: Imperial City",", isImperialCity=true",IF(J229="Special",", isSpecial=true",IF(J229="Daily random dungeon &amp; PVP: Imperial City",", isDailyRandomDungeonAndImperialCityReward=true",IF(J229="Overland",", isOverland=true","")))))))))))) &amp; IF(M229="true", CONCATENATE(", multiTrialSet=true"), ""),"") &amp; "},"</f>
        <v>, isMonster=true},</v>
      </c>
      <c r="AU229" s="27" t="str">
        <f>IF(C229&lt;&gt;"",CONCATENATE(" --",C229," / ",B229,"   [",IF(S229&lt;&gt;"",S229,""),IF(Y229&lt;&gt;"",", "&amp;Y229,""),IF(AC229&lt;&gt;"",", "&amp;AC229,""),IF(AG229&lt;&gt;"",", "&amp;AG229,""),IF(AK229&lt;&gt;"",", "&amp;AK229,""),IF(AO229&lt;&gt;"",", "&amp;AO229,""),"]"))</f>
        <v xml:space="preserve"> --Stormfist / Sturmfaust   [Tempest Island]</v>
      </c>
      <c r="AV229" s="27" t="str">
        <f>IF(A229&lt;&gt;"",IF(VALUE(Q229)&gt;0,CONCATENATE("[",A229,"] = true,        --",C229, " / ", B229), ""),"")</f>
        <v/>
      </c>
    </row>
    <row r="230" spans="1:48" x14ac:dyDescent="0.25">
      <c r="A230" s="5">
        <v>276</v>
      </c>
      <c r="B230" t="s">
        <v>2024</v>
      </c>
      <c r="C230" t="s">
        <v>29</v>
      </c>
      <c r="D230" t="s">
        <v>2025</v>
      </c>
      <c r="G230" s="3">
        <f>A230</f>
        <v>276</v>
      </c>
      <c r="J230" t="s">
        <v>2549</v>
      </c>
      <c r="K230">
        <v>1</v>
      </c>
      <c r="L230" t="s">
        <v>4320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1009</v>
      </c>
      <c r="S230" t="s">
        <v>69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2578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3" t="str">
        <f>IF(AO230&lt;&gt;"",VLOOKUP(AO230,'ESO zone constants'!$E$3:$L$5000,8,FALSE),"")</f>
        <v/>
      </c>
      <c r="AR230" s="27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[276] = {wayshrines={-1,-1,-1,}, dlcId=0</v>
      </c>
      <c r="AS230" s="27" t="str">
        <f>IF(A230&lt;&gt;"",IF(R230&lt;&gt;"",CONCATENATE(", zoneIds={",R230),"")&amp;IF(X230&lt;&gt;"",CONCATENATE(",",X230),"")&amp;IF(AB230&lt;&gt;"",CONCATENATE(",",AB230),"")&amp;IF(AF230&lt;&gt;"",CONCATENATE(",",AF230),"")&amp;IF(AJ230&lt;&gt;"",CONCATENATE(",",AJ230),"")&amp;IF(AN230&lt;&gt;"",CONCATENATE(",",AN230),"")&amp;IF(R230&lt;&gt;"",CONCATENATE("}",""),"")&amp;IF(OR(L230="true",L230="false",L230&lt;&gt;""), CONCATENATE(", veteran=", L230), ""),"")</f>
        <v>, zoneIds={1009}, veteran={[EQUIP_TYPE_HEAD]=true, [EQUIP_TYPE_SHOULDERS]=false}</v>
      </c>
      <c r="AT230" s="27" t="str">
        <f>IF(A230&lt;&gt;"",IF(J230="Trial",", isTrial=true",IF(J230="Arena",", isArena=true", IF(J230="Monster",", isMonster=true",IF(J230="Crafted",", isCrafted=true",IF(J230="Cyrodiil",", isCyrodiil=true",IF(J230="Dungeon",", isDungeon=true",IF(J230="PVP: Battleground",", isBattleground=true",IF(J230="PVP: Cyrodiil",", isCyrodiil=true",IF(J230="PVP: Imperial City",", isImperialCity=true",IF(J230="Special",", isSpecial=true",IF(J230="Daily random dungeon &amp; PVP: Imperial City",", isDailyRandomDungeonAndImperialCityReward=true",IF(J230="Overland",", isOverland=true","")))))))))))) &amp; IF(M230="true", CONCATENATE(", multiTrialSet=true"), ""),"") &amp; "},"</f>
        <v>, isMonster=true},</v>
      </c>
      <c r="AU230" s="27" t="str">
        <f>IF(C230&lt;&gt;"",CONCATENATE(" --",C230," / ",B230,"   [",IF(S230&lt;&gt;"",S230,""),IF(Y230&lt;&gt;"",", "&amp;Y230,""),IF(AC230&lt;&gt;"",", "&amp;AC230,""),IF(AG230&lt;&gt;"",", "&amp;AG230,""),IF(AK230&lt;&gt;"",", "&amp;AK230,""),IF(AO230&lt;&gt;"",", "&amp;AO230,""),"]"))</f>
        <v xml:space="preserve"> --Tremorscale / Bebenschuppe   [Fang Lair]</v>
      </c>
      <c r="AV230" s="27" t="str">
        <f>IF(A230&lt;&gt;"",IF(VALUE(Q230)&gt;0,CONCATENATE("[",A230,"] = true,        --",C230, " / ", B230), ""),"")</f>
        <v/>
      </c>
    </row>
    <row r="231" spans="1:48" x14ac:dyDescent="0.25">
      <c r="A231" s="5">
        <v>277</v>
      </c>
      <c r="B231" t="s">
        <v>2026</v>
      </c>
      <c r="C231" t="s">
        <v>17</v>
      </c>
      <c r="D231" t="s">
        <v>2027</v>
      </c>
      <c r="G231" s="3">
        <f>A231</f>
        <v>277</v>
      </c>
      <c r="J231" t="s">
        <v>2549</v>
      </c>
      <c r="K231">
        <v>1</v>
      </c>
      <c r="L231" t="s">
        <v>4320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38</v>
      </c>
      <c r="S231" t="s">
        <v>57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2567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3" t="str">
        <f>IF(AO231&lt;&gt;"",VLOOKUP(AO231,'ESO zone constants'!$E$3:$L$5000,8,FALSE),"")</f>
        <v/>
      </c>
      <c r="AR231" s="27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[277] = {wayshrines={-1,-1,-1,}, dlcId=0</v>
      </c>
      <c r="AS231" s="27" t="str">
        <f>IF(A231&lt;&gt;"",IF(R231&lt;&gt;"",CONCATENATE(", zoneIds={",R231),"")&amp;IF(X231&lt;&gt;"",CONCATENATE(",",X231),"")&amp;IF(AB231&lt;&gt;"",CONCATENATE(",",AB231),"")&amp;IF(AF231&lt;&gt;"",CONCATENATE(",",AF231),"")&amp;IF(AJ231&lt;&gt;"",CONCATENATE(",",AJ231),"")&amp;IF(AN231&lt;&gt;"",CONCATENATE(",",AN231),"")&amp;IF(R231&lt;&gt;"",CONCATENATE("}",""),"")&amp;IF(OR(L231="true",L231="false",L231&lt;&gt;""), CONCATENATE(", veteran=", L231), ""),"")</f>
        <v>, zoneIds={38}, veteran={[EQUIP_TYPE_HEAD]=true, [EQUIP_TYPE_SHOULDERS]=false}</v>
      </c>
      <c r="AT231" s="27" t="str">
        <f>IF(A231&lt;&gt;"",IF(J231="Trial",", isTrial=true",IF(J231="Arena",", isArena=true", IF(J231="Monster",", isMonster=true",IF(J231="Crafted",", isCrafted=true",IF(J231="Cyrodiil",", isCyrodiil=true",IF(J231="Dungeon",", isDungeon=true",IF(J231="PVP: Battleground",", isBattleground=true",IF(J231="PVP: Cyrodiil",", isCyrodiil=true",IF(J231="PVP: Imperial City",", isImperialCity=true",IF(J231="Special",", isSpecial=true",IF(J231="Daily random dungeon &amp; PVP: Imperial City",", isDailyRandomDungeonAndImperialCityReward=true",IF(J231="Overland",", isOverland=true","")))))))))))) &amp; IF(M231="true", CONCATENATE(", multiTrialSet=true"), ""),"") &amp; "},"</f>
        <v>, isMonster=true},</v>
      </c>
      <c r="AU231" s="27" t="str">
        <f>IF(C231&lt;&gt;"",CONCATENATE(" --",C231," / ",B231,"   [",IF(S231&lt;&gt;"",S231,""),IF(Y231&lt;&gt;"",", "&amp;Y231,""),IF(AC231&lt;&gt;"",", "&amp;AC231,""),IF(AG231&lt;&gt;"",", "&amp;AG231,""),IF(AK231&lt;&gt;"",", "&amp;AK231,""),IF(AO231&lt;&gt;"",", "&amp;AO231,""),"]"))</f>
        <v xml:space="preserve"> --Pirate Skeleton / Piratenskelett   [Blackheart Haven]</v>
      </c>
      <c r="AV231" s="27" t="str">
        <f>IF(A231&lt;&gt;"",IF(VALUE(Q231)&gt;0,CONCATENATE("[",A231,"] = true,        --",C231, " / ", B231), ""),"")</f>
        <v/>
      </c>
    </row>
    <row r="232" spans="1:48" x14ac:dyDescent="0.25">
      <c r="A232" s="5">
        <v>278</v>
      </c>
      <c r="B232" t="s">
        <v>2028</v>
      </c>
      <c r="C232" t="s">
        <v>2030</v>
      </c>
      <c r="D232" t="s">
        <v>2029</v>
      </c>
      <c r="G232" s="3">
        <f>A232</f>
        <v>278</v>
      </c>
      <c r="J232" t="s">
        <v>2549</v>
      </c>
      <c r="K232">
        <v>1</v>
      </c>
      <c r="L232" t="s">
        <v>4320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22</v>
      </c>
      <c r="S232" t="s">
        <v>68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s="19" t="s">
        <v>2576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" t="str">
        <f>IF(AK232&lt;&gt;"",VLOOKUP(AK232,'ESO zone constants'!$E$3:$L$5000,8,FALSE),"")</f>
        <v/>
      </c>
      <c r="AN232" s="3" t="str">
        <f>IF(AO232&lt;&gt;"",VLOOKUP(AO232,'ESO zone constants'!$E$3:$L$5000,8,FALSE),"")</f>
        <v/>
      </c>
      <c r="AR232" s="27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[278] = {wayshrines={-1,-1,-1,}, dlcId=0</v>
      </c>
      <c r="AS232" s="27" t="str">
        <f>IF(A232&lt;&gt;"",IF(R232&lt;&gt;"",CONCATENATE(", zoneIds={",R232),"")&amp;IF(X232&lt;&gt;"",CONCATENATE(",",X232),"")&amp;IF(AB232&lt;&gt;"",CONCATENATE(",",AB232),"")&amp;IF(AF232&lt;&gt;"",CONCATENATE(",",AF232),"")&amp;IF(AJ232&lt;&gt;"",CONCATENATE(",",AJ232),"")&amp;IF(AN232&lt;&gt;"",CONCATENATE(",",AN232),"")&amp;IF(R232&lt;&gt;"",CONCATENATE("}",""),"")&amp;IF(OR(L232="true",L232="false",L232&lt;&gt;""), CONCATENATE(", veteran=", L232), ""),"")</f>
        <v>, zoneIds={22}, veteran={[EQUIP_TYPE_HEAD]=true, [EQUIP_TYPE_SHOULDERS]=false}</v>
      </c>
      <c r="AT232" s="27" t="str">
        <f>IF(A232&lt;&gt;"",IF(J232="Trial",", isTrial=true",IF(J232="Arena",", isArena=true", IF(J232="Monster",", isMonster=true",IF(J232="Crafted",", isCrafted=true",IF(J232="Cyrodiil",", isCyrodiil=true",IF(J232="Dungeon",", isDungeon=true",IF(J232="PVP: Battleground",", isBattleground=true",IF(J232="PVP: Cyrodiil",", isCyrodiil=true",IF(J232="PVP: Imperial City",", isImperialCity=true",IF(J232="Special",", isSpecial=true",IF(J232="Daily random dungeon &amp; PVP: Imperial City",", isDailyRandomDungeonAndImperialCityReward=true",IF(J232="Overland",", isOverland=true","")))))))))))) &amp; IF(M232="true", CONCATENATE(", multiTrialSet=true"), ""),"") &amp; "},"</f>
        <v>, isMonster=true},</v>
      </c>
      <c r="AU232" s="27" t="str">
        <f>IF(C232&lt;&gt;"",CONCATENATE(" --",C232," / ",B232,"   [",IF(S232&lt;&gt;"",S232,""),IF(Y232&lt;&gt;"",", "&amp;Y232,""),IF(AC232&lt;&gt;"",", "&amp;AC232,""),IF(AG232&lt;&gt;"",", "&amp;AG232,""),IF(AK232&lt;&gt;"",", "&amp;AK232,""),IF(AO232&lt;&gt;"",", "&amp;AO232,""),"]"))</f>
        <v xml:space="preserve"> --The Troll King / Trollkönig   [Volenfell]</v>
      </c>
      <c r="AV232" s="27" t="str">
        <f>IF(A232&lt;&gt;"",IF(VALUE(Q232)&gt;0,CONCATENATE("[",A232,"] = true,        --",C232, " / ", B232), ""),"")</f>
        <v/>
      </c>
    </row>
    <row r="233" spans="1:48" x14ac:dyDescent="0.25">
      <c r="A233" s="5">
        <v>279</v>
      </c>
      <c r="B233" t="s">
        <v>19</v>
      </c>
      <c r="C233" t="s">
        <v>19</v>
      </c>
      <c r="D233" t="s">
        <v>2031</v>
      </c>
      <c r="G233" s="3">
        <f>A233</f>
        <v>279</v>
      </c>
      <c r="J233" t="s">
        <v>2549</v>
      </c>
      <c r="K233">
        <v>1</v>
      </c>
      <c r="L233" t="s">
        <v>4320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31</v>
      </c>
      <c r="S233" t="s">
        <v>59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2569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3" t="str">
        <f>IF(AK233&lt;&gt;"",VLOOKUP(AK233,'ESO zone constants'!$E$3:$L$5000,8,FALSE),"")</f>
        <v/>
      </c>
      <c r="AN233" s="3" t="str">
        <f>IF(AO233&lt;&gt;"",VLOOKUP(AO233,'ESO zone constants'!$E$3:$L$5000,8,FALSE),"")</f>
        <v/>
      </c>
      <c r="AR233" s="27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[279] = {wayshrines={-1,-1,-1,}, dlcId=0</v>
      </c>
      <c r="AS233" s="27" t="str">
        <f>IF(A233&lt;&gt;"",IF(R233&lt;&gt;"",CONCATENATE(", zoneIds={",R233),"")&amp;IF(X233&lt;&gt;"",CONCATENATE(",",X233),"")&amp;IF(AB233&lt;&gt;"",CONCATENATE(",",AB233),"")&amp;IF(AF233&lt;&gt;"",CONCATENATE(",",AF233),"")&amp;IF(AJ233&lt;&gt;"",CONCATENATE(",",AJ233),"")&amp;IF(AN233&lt;&gt;"",CONCATENATE(",",AN233),"")&amp;IF(R233&lt;&gt;"",CONCATENATE("}",""),"")&amp;IF(OR(L233="true",L233="false",L233&lt;&gt;""), CONCATENATE(", veteran=", L233), ""),"")</f>
        <v>, zoneIds={31}, veteran={[EQUIP_TYPE_HEAD]=true, [EQUIP_TYPE_SHOULDERS]=false}</v>
      </c>
      <c r="AT233" s="27" t="str">
        <f>IF(A233&lt;&gt;"",IF(J233="Trial",", isTrial=true",IF(J233="Arena",", isArena=true", IF(J233="Monster",", isMonster=true",IF(J233="Crafted",", isCrafted=true",IF(J233="Cyrodiil",", isCyrodiil=true",IF(J233="Dungeon",", isDungeon=true",IF(J233="PVP: Battleground",", isBattleground=true",IF(J233="PVP: Cyrodiil",", isCyrodiil=true",IF(J233="PVP: Imperial City",", isImperialCity=true",IF(J233="Special",", isSpecial=true",IF(J233="Daily random dungeon &amp; PVP: Imperial City",", isDailyRandomDungeonAndImperialCityReward=true",IF(J233="Overland",", isOverland=true","")))))))))))) &amp; IF(M233="true", CONCATENATE(", multiTrialSet=true"), ""),"") &amp; "},"</f>
        <v>, isMonster=true},</v>
      </c>
      <c r="AU233" s="27" t="str">
        <f>IF(C233&lt;&gt;"",CONCATENATE(" --",C233," / ",B233,"   [",IF(S233&lt;&gt;"",S233,""),IF(Y233&lt;&gt;"",", "&amp;Y233,""),IF(AC233&lt;&gt;"",", "&amp;AC233,""),IF(AG233&lt;&gt;"",", "&amp;AG233,""),IF(AK233&lt;&gt;"",", "&amp;AK233,""),IF(AO233&lt;&gt;"",", "&amp;AO233,""),"]"))</f>
        <v xml:space="preserve"> --Selene / Selene   [Selene's Web]</v>
      </c>
      <c r="AV233" s="27" t="str">
        <f>IF(A233&lt;&gt;"",IF(VALUE(Q233)&gt;0,CONCATENATE("[",A233,"] = true,        --",C233, " / ", B233), ""),"")</f>
        <v/>
      </c>
    </row>
    <row r="234" spans="1:48" x14ac:dyDescent="0.25">
      <c r="A234" s="5">
        <v>280</v>
      </c>
      <c r="B234" t="s">
        <v>6</v>
      </c>
      <c r="C234" t="s">
        <v>6</v>
      </c>
      <c r="D234" t="s">
        <v>6</v>
      </c>
      <c r="G234" s="3">
        <f>A234</f>
        <v>280</v>
      </c>
      <c r="J234" t="s">
        <v>2549</v>
      </c>
      <c r="K234">
        <v>1</v>
      </c>
      <c r="L234" t="s">
        <v>4320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11</v>
      </c>
      <c r="S234" t="s">
        <v>47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2556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3" t="str">
        <f>IF(AK234&lt;&gt;"",VLOOKUP(AK234,'ESO zone constants'!$E$3:$L$5000,8,FALSE),"")</f>
        <v/>
      </c>
      <c r="AN234" s="3" t="str">
        <f>IF(AO234&lt;&gt;"",VLOOKUP(AO234,'ESO zone constants'!$E$3:$L$5000,8,FALSE),"")</f>
        <v/>
      </c>
      <c r="AR234" s="27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[280] = {wayshrines={-1,-1,-1,}, dlcId=0</v>
      </c>
      <c r="AS234" s="27" t="str">
        <f>IF(A234&lt;&gt;"",IF(R234&lt;&gt;"",CONCATENATE(", zoneIds={",R234),"")&amp;IF(X234&lt;&gt;"",CONCATENATE(",",X234),"")&amp;IF(AB234&lt;&gt;"",CONCATENATE(",",AB234),"")&amp;IF(AF234&lt;&gt;"",CONCATENATE(",",AF234),"")&amp;IF(AJ234&lt;&gt;"",CONCATENATE(",",AJ234),"")&amp;IF(AN234&lt;&gt;"",CONCATENATE(",",AN234),"")&amp;IF(R234&lt;&gt;"",CONCATENATE("}",""),"")&amp;IF(OR(L234="true",L234="false",L234&lt;&gt;""), CONCATENATE(", veteran=", L234), ""),"")</f>
        <v>, zoneIds={11}, veteran={[EQUIP_TYPE_HEAD]=true, [EQUIP_TYPE_SHOULDERS]=false}</v>
      </c>
      <c r="AT234" s="27" t="str">
        <f>IF(A234&lt;&gt;"",IF(J234="Trial",", isTrial=true",IF(J234="Arena",", isArena=true", IF(J234="Monster",", isMonster=true",IF(J234="Crafted",", isCrafted=true",IF(J234="Cyrodiil",", isCyrodiil=true",IF(J234="Dungeon",", isDungeon=true",IF(J234="PVP: Battleground",", isBattleground=true",IF(J234="PVP: Cyrodiil",", isCyrodiil=true",IF(J234="PVP: Imperial City",", isImperialCity=true",IF(J234="Special",", isSpecial=true",IF(J234="Daily random dungeon &amp; PVP: Imperial City",", isDailyRandomDungeonAndImperialCityReward=true",IF(J234="Overland",", isOverland=true","")))))))))))) &amp; IF(M234="true", CONCATENATE(", multiTrialSet=true"), ""),"") &amp; "},"</f>
        <v>, isMonster=true},</v>
      </c>
      <c r="AU234" s="27" t="str">
        <f>IF(C234&lt;&gt;"",CONCATENATE(" --",C234," / ",B234,"   [",IF(S234&lt;&gt;"",S234,""),IF(Y234&lt;&gt;"",", "&amp;Y234,""),IF(AC234&lt;&gt;"",", "&amp;AC234,""),IF(AG234&lt;&gt;"",", "&amp;AG234,""),IF(AK234&lt;&gt;"",", "&amp;AK234,""),IF(AO234&lt;&gt;"",", "&amp;AO234,""),"]"))</f>
        <v xml:space="preserve"> --Grothdarr / Grothdarr   [Vaults of Madness]</v>
      </c>
      <c r="AV234" s="27" t="str">
        <f>IF(A234&lt;&gt;"",IF(VALUE(Q234)&gt;0,CONCATENATE("[",A234,"] = true,        --",C234, " / ", B234), ""),"")</f>
        <v/>
      </c>
    </row>
    <row r="235" spans="1:48" x14ac:dyDescent="0.25">
      <c r="A235" s="5">
        <v>341</v>
      </c>
      <c r="B235" t="s">
        <v>2202</v>
      </c>
      <c r="C235" t="s">
        <v>4</v>
      </c>
      <c r="D235" t="s">
        <v>2203</v>
      </c>
      <c r="G235" s="3">
        <f>A235</f>
        <v>341</v>
      </c>
      <c r="J235" t="s">
        <v>2549</v>
      </c>
      <c r="K235">
        <v>3</v>
      </c>
      <c r="L235" t="s">
        <v>4320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973</v>
      </c>
      <c r="S235" t="s">
        <v>45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2554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3" t="str">
        <f>IF(AK235&lt;&gt;"",VLOOKUP(AK235,'ESO zone constants'!$E$3:$L$5000,8,FALSE),"")</f>
        <v/>
      </c>
      <c r="AN235" s="3" t="str">
        <f>IF(AO235&lt;&gt;"",VLOOKUP(AO235,'ESO zone constants'!$E$3:$L$5000,8,FALSE),"")</f>
        <v/>
      </c>
      <c r="AR235" s="27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[341] = {wayshrines={-1,-1,-1,}, dlcId=0</v>
      </c>
      <c r="AS235" s="27" t="str">
        <f>IF(A235&lt;&gt;"",IF(R235&lt;&gt;"",CONCATENATE(", zoneIds={",R235),"")&amp;IF(X235&lt;&gt;"",CONCATENATE(",",X235),"")&amp;IF(AB235&lt;&gt;"",CONCATENATE(",",AB235),"")&amp;IF(AF235&lt;&gt;"",CONCATENATE(",",AF235),"")&amp;IF(AJ235&lt;&gt;"",CONCATENATE(",",AJ235),"")&amp;IF(AN235&lt;&gt;"",CONCATENATE(",",AN235),"")&amp;IF(R235&lt;&gt;"",CONCATENATE("}",""),"")&amp;IF(OR(L235="true",L235="false",L235&lt;&gt;""), CONCATENATE(", veteran=", L235), ""),"")</f>
        <v>, zoneIds={973}, veteran={[EQUIP_TYPE_HEAD]=true, [EQUIP_TYPE_SHOULDERS]=false}</v>
      </c>
      <c r="AT235" s="27" t="str">
        <f>IF(A235&lt;&gt;"",IF(J235="Trial",", isTrial=true",IF(J235="Arena",", isArena=true", IF(J235="Monster",", isMonster=true",IF(J235="Crafted",", isCrafted=true",IF(J235="Cyrodiil",", isCyrodiil=true",IF(J235="Dungeon",", isDungeon=true",IF(J235="PVP: Battleground",", isBattleground=true",IF(J235="PVP: Cyrodiil",", isCyrodiil=true",IF(J235="PVP: Imperial City",", isImperialCity=true",IF(J235="Special",", isSpecial=true",IF(J235="Daily random dungeon &amp; PVP: Imperial City",", isDailyRandomDungeonAndImperialCityReward=true",IF(J235="Overland",", isOverland=true","")))))))))))) &amp; IF(M235="true", CONCATENATE(", multiTrialSet=true"), ""),"") &amp; "},"</f>
        <v>, isMonster=true},</v>
      </c>
      <c r="AU235" s="27" t="str">
        <f>IF(C235&lt;&gt;"",CONCATENATE(" --",C235," / ",B235,"   [",IF(S235&lt;&gt;"",S235,""),IF(Y235&lt;&gt;"",", "&amp;Y235,""),IF(AC235&lt;&gt;"",", "&amp;AC235,""),IF(AG235&lt;&gt;"",", "&amp;AG235,""),IF(AK235&lt;&gt;"",", "&amp;AK235,""),IF(AO235&lt;&gt;"",", "&amp;AO235,""),"]"))</f>
        <v xml:space="preserve"> --Earthgore / Erdbluter   [Bloodroot Forge]</v>
      </c>
      <c r="AV235" s="27" t="str">
        <f>IF(A235&lt;&gt;"",IF(VALUE(Q235)&gt;0,CONCATENATE("[",A235,"] = true,        --",C235, " / ", B235), ""),"")</f>
        <v/>
      </c>
    </row>
    <row r="236" spans="1:48" x14ac:dyDescent="0.25">
      <c r="A236" s="5">
        <v>342</v>
      </c>
      <c r="B236" t="s">
        <v>3</v>
      </c>
      <c r="C236" t="s">
        <v>3</v>
      </c>
      <c r="D236" t="s">
        <v>3</v>
      </c>
      <c r="G236" s="3">
        <f>A236</f>
        <v>342</v>
      </c>
      <c r="J236" t="s">
        <v>2549</v>
      </c>
      <c r="K236">
        <v>3</v>
      </c>
      <c r="L236" t="s">
        <v>4320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974</v>
      </c>
      <c r="S236" t="s">
        <v>44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2553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 t="str">
        <f>IF(AK236&lt;&gt;"",VLOOKUP(AK236,'ESO zone constants'!$E$3:$L$5000,8,FALSE),"")</f>
        <v/>
      </c>
      <c r="AN236" s="3" t="str">
        <f>IF(AO236&lt;&gt;"",VLOOKUP(AO236,'ESO zone constants'!$E$3:$L$5000,8,FALSE),"")</f>
        <v/>
      </c>
      <c r="AR236" s="27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[342] = {wayshrines={-1,-1,-1,}, dlcId=0</v>
      </c>
      <c r="AS236" s="27" t="str">
        <f>IF(A236&lt;&gt;"",IF(R236&lt;&gt;"",CONCATENATE(", zoneIds={",R236),"")&amp;IF(X236&lt;&gt;"",CONCATENATE(",",X236),"")&amp;IF(AB236&lt;&gt;"",CONCATENATE(",",AB236),"")&amp;IF(AF236&lt;&gt;"",CONCATENATE(",",AF236),"")&amp;IF(AJ236&lt;&gt;"",CONCATENATE(",",AJ236),"")&amp;IF(AN236&lt;&gt;"",CONCATENATE(",",AN236),"")&amp;IF(R236&lt;&gt;"",CONCATENATE("}",""),"")&amp;IF(OR(L236="true",L236="false",L236&lt;&gt;""), CONCATENATE(", veteran=", L236), ""),"")</f>
        <v>, zoneIds={974}, veteran={[EQUIP_TYPE_HEAD]=true, [EQUIP_TYPE_SHOULDERS]=false}</v>
      </c>
      <c r="AT236" s="27" t="str">
        <f>IF(A236&lt;&gt;"",IF(J236="Trial",", isTrial=true",IF(J236="Arena",", isArena=true", IF(J236="Monster",", isMonster=true",IF(J236="Crafted",", isCrafted=true",IF(J236="Cyrodiil",", isCyrodiil=true",IF(J236="Dungeon",", isDungeon=true",IF(J236="PVP: Battleground",", isBattleground=true",IF(J236="PVP: Cyrodiil",", isCyrodiil=true",IF(J236="PVP: Imperial City",", isImperialCity=true",IF(J236="Special",", isSpecial=true",IF(J236="Daily random dungeon &amp; PVP: Imperial City",", isDailyRandomDungeonAndImperialCityReward=true",IF(J236="Overland",", isOverland=true","")))))))))))) &amp; IF(M236="true", CONCATENATE(", multiTrialSet=true"), ""),"") &amp; "},"</f>
        <v>, isMonster=true},</v>
      </c>
      <c r="AU236" s="27" t="str">
        <f>IF(C236&lt;&gt;"",CONCATENATE(" --",C236," / ",B236,"   [",IF(S236&lt;&gt;"",S236,""),IF(Y236&lt;&gt;"",", "&amp;Y236,""),IF(AC236&lt;&gt;"",", "&amp;AC236,""),IF(AG236&lt;&gt;"",", "&amp;AG236,""),IF(AK236&lt;&gt;"",", "&amp;AK236,""),IF(AO236&lt;&gt;"",", "&amp;AO236,""),"]"))</f>
        <v xml:space="preserve"> --Domihaus / Domihaus   [Falkreath Hold]</v>
      </c>
      <c r="AV236" s="27" t="str">
        <f>IF(A236&lt;&gt;"",IF(VALUE(Q236)&gt;0,CONCATENATE("[",A236,"] = true,        --",C236, " / ", B236), ""),"")</f>
        <v/>
      </c>
    </row>
    <row r="237" spans="1:48" x14ac:dyDescent="0.25">
      <c r="A237" s="5">
        <v>349</v>
      </c>
      <c r="B237" t="s">
        <v>30</v>
      </c>
      <c r="C237" t="s">
        <v>30</v>
      </c>
      <c r="D237" t="s">
        <v>30</v>
      </c>
      <c r="G237" s="3">
        <f>A237</f>
        <v>349</v>
      </c>
      <c r="J237" t="s">
        <v>2549</v>
      </c>
      <c r="K237">
        <v>3</v>
      </c>
      <c r="L237" t="s">
        <v>4320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64</v>
      </c>
      <c r="S237" t="s">
        <v>70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2577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3" t="str">
        <f>IF(AO237&lt;&gt;"",VLOOKUP(AO237,'ESO zone constants'!$E$3:$L$5000,8,FALSE),"")</f>
        <v/>
      </c>
      <c r="AR237" s="27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[349] = {wayshrines={-1,-1,-1,}, dlcId=0</v>
      </c>
      <c r="AS237" s="27" t="str">
        <f>IF(A237&lt;&gt;"",IF(R237&lt;&gt;"",CONCATENATE(", zoneIds={",R237),"")&amp;IF(X237&lt;&gt;"",CONCATENATE(",",X237),"")&amp;IF(AB237&lt;&gt;"",CONCATENATE(",",AB237),"")&amp;IF(AF237&lt;&gt;"",CONCATENATE(",",AF237),"")&amp;IF(AJ237&lt;&gt;"",CONCATENATE(",",AJ237),"")&amp;IF(AN237&lt;&gt;"",CONCATENATE(",",AN237),"")&amp;IF(R237&lt;&gt;"",CONCATENATE("}",""),"")&amp;IF(OR(L237="true",L237="false",L237&lt;&gt;""), CONCATENATE(", veteran=", L237), ""),"")</f>
        <v>, zoneIds={64}, veteran={[EQUIP_TYPE_HEAD]=true, [EQUIP_TYPE_SHOULDERS]=false}</v>
      </c>
      <c r="AT237" s="27" t="str">
        <f>IF(A237&lt;&gt;"",IF(J237="Trial",", isTrial=true",IF(J237="Arena",", isArena=true", IF(J237="Monster",", isMonster=true",IF(J237="Crafted",", isCrafted=true",IF(J237="Cyrodiil",", isCyrodiil=true",IF(J237="Dungeon",", isDungeon=true",IF(J237="PVP: Battleground",", isBattleground=true",IF(J237="PVP: Cyrodiil",", isCyrodiil=true",IF(J237="PVP: Imperial City",", isImperialCity=true",IF(J237="Special",", isSpecial=true",IF(J237="Daily random dungeon &amp; PVP: Imperial City",", isDailyRandomDungeonAndImperialCityReward=true",IF(J237="Overland",", isOverland=true","")))))))))))) &amp; IF(M237="true", CONCATENATE(", multiTrialSet=true"), ""),"") &amp; "},"</f>
        <v>, isMonster=true},</v>
      </c>
      <c r="AU237" s="27" t="str">
        <f>IF(C237&lt;&gt;"",CONCATENATE(" --",C237," / ",B237,"   [",IF(S237&lt;&gt;"",S237,""),IF(Y237&lt;&gt;"",", "&amp;Y237,""),IF(AC237&lt;&gt;"",", "&amp;AC237,""),IF(AG237&lt;&gt;"",", "&amp;AG237,""),IF(AK237&lt;&gt;"",", "&amp;AK237,""),IF(AO237&lt;&gt;"",", "&amp;AO237,""),"]"))</f>
        <v xml:space="preserve"> --Thurvokun / Thurvokun   [Blessed Crucible]</v>
      </c>
      <c r="AV237" s="27" t="str">
        <f>IF(A237&lt;&gt;"",IF(VALUE(Q237)&gt;0,CONCATENATE("[",A237,"] = true,        --",C237, " / ", B237), ""),"")</f>
        <v/>
      </c>
    </row>
    <row r="238" spans="1:48" x14ac:dyDescent="0.25">
      <c r="A238" s="5">
        <v>350</v>
      </c>
      <c r="B238" t="s">
        <v>34</v>
      </c>
      <c r="C238" t="s">
        <v>34</v>
      </c>
      <c r="D238" t="s">
        <v>34</v>
      </c>
      <c r="G238" s="3">
        <f>A238</f>
        <v>350</v>
      </c>
      <c r="J238" t="s">
        <v>2549</v>
      </c>
      <c r="K238">
        <v>3</v>
      </c>
      <c r="L238" t="s">
        <v>4320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1010</v>
      </c>
      <c r="S238" t="s">
        <v>74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2582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constants'!$E$3:$L$5000,8,FALSE),"")</f>
        <v/>
      </c>
      <c r="AN238" s="3" t="str">
        <f>IF(AO238&lt;&gt;"",VLOOKUP(AO238,'ESO zone constants'!$E$3:$L$5000,8,FALSE),"")</f>
        <v/>
      </c>
      <c r="AR238" s="27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[350] = {wayshrines={-1,-1,-1,}, dlcId=0</v>
      </c>
      <c r="AS238" s="27" t="str">
        <f>IF(A238&lt;&gt;"",IF(R238&lt;&gt;"",CONCATENATE(", zoneIds={",R238),"")&amp;IF(X238&lt;&gt;"",CONCATENATE(",",X238),"")&amp;IF(AB238&lt;&gt;"",CONCATENATE(",",AB238),"")&amp;IF(AF238&lt;&gt;"",CONCATENATE(",",AF238),"")&amp;IF(AJ238&lt;&gt;"",CONCATENATE(",",AJ238),"")&amp;IF(AN238&lt;&gt;"",CONCATENATE(",",AN238),"")&amp;IF(R238&lt;&gt;"",CONCATENATE("}",""),"")&amp;IF(OR(L238="true",L238="false",L238&lt;&gt;""), CONCATENATE(", veteran=", L238), ""),"")</f>
        <v>, zoneIds={1010}, veteran={[EQUIP_TYPE_HEAD]=true, [EQUIP_TYPE_SHOULDERS]=false}</v>
      </c>
      <c r="AT238" s="27" t="str">
        <f>IF(A238&lt;&gt;"",IF(J238="Trial",", isTrial=true",IF(J238="Arena",", isArena=true", IF(J238="Monster",", isMonster=true",IF(J238="Crafted",", isCrafted=true",IF(J238="Cyrodiil",", isCyrodiil=true",IF(J238="Dungeon",", isDungeon=true",IF(J238="PVP: Battleground",", isBattleground=true",IF(J238="PVP: Cyrodiil",", isCyrodiil=true",IF(J238="PVP: Imperial City",", isImperialCity=true",IF(J238="Special",", isSpecial=true",IF(J238="Daily random dungeon &amp; PVP: Imperial City",", isDailyRandomDungeonAndImperialCityReward=true",IF(J238="Overland",", isOverland=true","")))))))))))) &amp; IF(M238="true", CONCATENATE(", multiTrialSet=true"), ""),"") &amp; "},"</f>
        <v>, isMonster=true},</v>
      </c>
      <c r="AU238" s="27" t="str">
        <f>IF(C238&lt;&gt;"",CONCATENATE(" --",C238," / ",B238,"   [",IF(S238&lt;&gt;"",S238,""),IF(Y238&lt;&gt;"",", "&amp;Y238,""),IF(AC238&lt;&gt;"",", "&amp;AC238,""),IF(AG238&lt;&gt;"",", "&amp;AG238,""),IF(AK238&lt;&gt;"",", "&amp;AK238,""),IF(AO238&lt;&gt;"",", "&amp;AO238,""),"]"))</f>
        <v xml:space="preserve"> --Zaan / Zaan   [Scalecaller Peak]</v>
      </c>
      <c r="AV238" s="27" t="str">
        <f>IF(A238&lt;&gt;"",IF(VALUE(Q238)&gt;0,CONCATENATE("[",A238,"] = true,        --",C238, " / ", B238), ""),"")</f>
        <v/>
      </c>
    </row>
    <row r="239" spans="1:48" x14ac:dyDescent="0.25">
      <c r="A239" s="5">
        <v>397</v>
      </c>
      <c r="B239" t="s">
        <v>0</v>
      </c>
      <c r="C239" t="s">
        <v>0</v>
      </c>
      <c r="D239" t="s">
        <v>0</v>
      </c>
      <c r="G239" s="3">
        <f>A239</f>
        <v>397</v>
      </c>
      <c r="J239" t="s">
        <v>2549</v>
      </c>
      <c r="K239">
        <v>3</v>
      </c>
      <c r="L239" t="s">
        <v>4320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1055</v>
      </c>
      <c r="S239" t="s">
        <v>41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2550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constants'!$E$3:$L$5000,8,FALSE),"")</f>
        <v/>
      </c>
      <c r="AN239" s="3" t="str">
        <f>IF(AO239&lt;&gt;"",VLOOKUP(AO239,'ESO zone constants'!$E$3:$L$5000,8,FALSE),"")</f>
        <v/>
      </c>
      <c r="AR239" s="27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[397] = {wayshrines={-1,-1,-1,}, dlcId=0</v>
      </c>
      <c r="AS239" s="27" t="str">
        <f>IF(A239&lt;&gt;"",IF(R239&lt;&gt;"",CONCATENATE(", zoneIds={",R239),"")&amp;IF(X239&lt;&gt;"",CONCATENATE(",",X239),"")&amp;IF(AB239&lt;&gt;"",CONCATENATE(",",AB239),"")&amp;IF(AF239&lt;&gt;"",CONCATENATE(",",AF239),"")&amp;IF(AJ239&lt;&gt;"",CONCATENATE(",",AJ239),"")&amp;IF(AN239&lt;&gt;"",CONCATENATE(",",AN239),"")&amp;IF(R239&lt;&gt;"",CONCATENATE("}",""),"")&amp;IF(OR(L239="true",L239="false",L239&lt;&gt;""), CONCATENATE(", veteran=", L239), ""),"")</f>
        <v>, zoneIds={1055}, veteran={[EQUIP_TYPE_HEAD]=true, [EQUIP_TYPE_SHOULDERS]=false}</v>
      </c>
      <c r="AT239" s="27" t="str">
        <f>IF(A239&lt;&gt;"",IF(J239="Trial",", isTrial=true",IF(J239="Arena",", isArena=true", IF(J239="Monster",", isMonster=true",IF(J239="Crafted",", isCrafted=true",IF(J239="Cyrodiil",", isCyrodiil=true",IF(J239="Dungeon",", isDungeon=true",IF(J239="PVP: Battleground",", isBattleground=true",IF(J239="PVP: Cyrodiil",", isCyrodiil=true",IF(J239="PVP: Imperial City",", isImperialCity=true",IF(J239="Special",", isSpecial=true",IF(J239="Daily random dungeon &amp; PVP: Imperial City",", isDailyRandomDungeonAndImperialCityReward=true",IF(J239="Overland",", isOverland=true","")))))))))))) &amp; IF(M239="true", CONCATENATE(", multiTrialSet=true"), ""),"") &amp; "},"</f>
        <v>, isMonster=true},</v>
      </c>
      <c r="AU239" s="27" t="str">
        <f>IF(C239&lt;&gt;"",CONCATENATE(" --",C239," / ",B239,"   [",IF(S239&lt;&gt;"",S239,""),IF(Y239&lt;&gt;"",", "&amp;Y239,""),IF(AC239&lt;&gt;"",", "&amp;AC239,""),IF(AG239&lt;&gt;"",", "&amp;AG239,""),IF(AK239&lt;&gt;"",", "&amp;AK239,""),IF(AO239&lt;&gt;"",", "&amp;AO239,""),"]"))</f>
        <v xml:space="preserve"> --Balorgh / Balorgh   [March of Sacrifices]</v>
      </c>
      <c r="AV239" s="27" t="str">
        <f>IF(A239&lt;&gt;"",IF(VALUE(Q239)&gt;0,CONCATENATE("[",A239,"] = true,        --",C239, " / ", B239), ""),"")</f>
        <v/>
      </c>
    </row>
    <row r="240" spans="1:48" x14ac:dyDescent="0.25">
      <c r="A240" s="5">
        <v>398</v>
      </c>
      <c r="B240" t="s">
        <v>33</v>
      </c>
      <c r="C240" t="s">
        <v>33</v>
      </c>
      <c r="D240" t="s">
        <v>33</v>
      </c>
      <c r="G240" s="3">
        <f>A240</f>
        <v>398</v>
      </c>
      <c r="J240" t="s">
        <v>2549</v>
      </c>
      <c r="K240">
        <v>3</v>
      </c>
      <c r="L240" t="s">
        <v>4320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1052</v>
      </c>
      <c r="S240" t="s">
        <v>73</v>
      </c>
      <c r="T240" s="24">
        <f>VLOOKUP(R240,'ESO zone constants'!$L$2:$N$9999,3,FALSE)</f>
        <v>0</v>
      </c>
      <c r="U240" s="3" t="str">
        <f>VLOOKUP(T240,'LibSets constants'!$A$2:$B$16,2,FALSE)</f>
        <v>Included in base game</v>
      </c>
      <c r="V240" t="s">
        <v>2581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constants'!$E$3:$L$5000,8,FALSE),"")</f>
        <v/>
      </c>
      <c r="AN240" s="3" t="str">
        <f>IF(AO240&lt;&gt;"",VLOOKUP(AO240,'ESO zone constants'!$E$3:$L$5000,8,FALSE),"")</f>
        <v/>
      </c>
      <c r="AR240" s="27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[398] = {wayshrines={-1,-1,-1,}, dlcId=0</v>
      </c>
      <c r="AS240" s="27" t="str">
        <f>IF(A240&lt;&gt;"",IF(R240&lt;&gt;"",CONCATENATE(", zoneIds={",R240),"")&amp;IF(X240&lt;&gt;"",CONCATENATE(",",X240),"")&amp;IF(AB240&lt;&gt;"",CONCATENATE(",",AB240),"")&amp;IF(AF240&lt;&gt;"",CONCATENATE(",",AF240),"")&amp;IF(AJ240&lt;&gt;"",CONCATENATE(",",AJ240),"")&amp;IF(AN240&lt;&gt;"",CONCATENATE(",",AN240),"")&amp;IF(R240&lt;&gt;"",CONCATENATE("}",""),"")&amp;IF(OR(L240="true",L240="false",L240&lt;&gt;""), CONCATENATE(", veteran=", L240), ""),"")</f>
        <v>, zoneIds={1052}, veteran={[EQUIP_TYPE_HEAD]=true, [EQUIP_TYPE_SHOULDERS]=false}</v>
      </c>
      <c r="AT240" s="27" t="str">
        <f>IF(A240&lt;&gt;"",IF(J240="Trial",", isTrial=true",IF(J240="Arena",", isArena=true", IF(J240="Monster",", isMonster=true",IF(J240="Crafted",", isCrafted=true",IF(J240="Cyrodiil",", isCyrodiil=true",IF(J240="Dungeon",", isDungeon=true",IF(J240="PVP: Battleground",", isBattleground=true",IF(J240="PVP: Cyrodiil",", isCyrodiil=true",IF(J240="PVP: Imperial City",", isImperialCity=true",IF(J240="Special",", isSpecial=true",IF(J240="Daily random dungeon &amp; PVP: Imperial City",", isDailyRandomDungeonAndImperialCityReward=true",IF(J240="Overland",", isOverland=true","")))))))))))) &amp; IF(M240="true", CONCATENATE(", multiTrialSet=true"), ""),"") &amp; "},"</f>
        <v>, isMonster=true},</v>
      </c>
      <c r="AU240" s="27" t="str">
        <f>IF(C240&lt;&gt;"",CONCATENATE(" --",C240," / ",B240,"   [",IF(S240&lt;&gt;"",S240,""),IF(Y240&lt;&gt;"",", "&amp;Y240,""),IF(AC240&lt;&gt;"",", "&amp;AC240,""),IF(AG240&lt;&gt;"",", "&amp;AG240,""),IF(AK240&lt;&gt;"",", "&amp;AK240,""),IF(AO240&lt;&gt;"",", "&amp;AO240,""),"]"))</f>
        <v xml:space="preserve"> --Vykosa / Vykosa   [Moon Hunter Keep]</v>
      </c>
      <c r="AV240" s="27" t="str">
        <f>IF(A240&lt;&gt;"",IF(VALUE(Q240)&gt;0,CONCATENATE("[",A240,"] = true,        --",C240, " / ", B240), ""),"")</f>
        <v/>
      </c>
    </row>
    <row r="241" spans="1:48" x14ac:dyDescent="0.25">
      <c r="A241" s="5">
        <v>432</v>
      </c>
      <c r="B241" t="s">
        <v>2440</v>
      </c>
      <c r="C241" t="s">
        <v>25</v>
      </c>
      <c r="D241" t="s">
        <v>2441</v>
      </c>
      <c r="G241" s="3">
        <f>A241</f>
        <v>432</v>
      </c>
      <c r="J241" t="s">
        <v>2549</v>
      </c>
      <c r="K241">
        <v>3</v>
      </c>
      <c r="L241" t="s">
        <v>4320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1080</v>
      </c>
      <c r="S241" t="s">
        <v>64</v>
      </c>
      <c r="T241" s="24">
        <f>VLOOKUP(R241,'ESO zone constants'!$L$2:$N$9999,3,FALSE)</f>
        <v>0</v>
      </c>
      <c r="U241" s="3" t="str">
        <f>VLOOKUP(T241,'LibSets constants'!$A$2:$B$16,2,FALSE)</f>
        <v>Included in base game</v>
      </c>
      <c r="V241" t="s">
        <v>2572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3" t="str">
        <f>IF(AO241&lt;&gt;"",VLOOKUP(AO241,'ESO zone constants'!$E$3:$L$5000,8,FALSE),"")</f>
        <v/>
      </c>
      <c r="AR241" s="27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[432] = {wayshrines={-1,-1,-1,}, dlcId=0</v>
      </c>
      <c r="AS241" s="27" t="str">
        <f>IF(A241&lt;&gt;"",IF(R241&lt;&gt;"",CONCATENATE(", zoneIds={",R241),"")&amp;IF(X241&lt;&gt;"",CONCATENATE(",",X241),"")&amp;IF(AB241&lt;&gt;"",CONCATENATE(",",AB241),"")&amp;IF(AF241&lt;&gt;"",CONCATENATE(",",AF241),"")&amp;IF(AJ241&lt;&gt;"",CONCATENATE(",",AJ241),"")&amp;IF(AN241&lt;&gt;"",CONCATENATE(",",AN241),"")&amp;IF(R241&lt;&gt;"",CONCATENATE("}",""),"")&amp;IF(OR(L241="true",L241="false",L241&lt;&gt;""), CONCATENATE(", veteran=", L241), ""),"")</f>
        <v>, zoneIds={1080}, veteran={[EQUIP_TYPE_HEAD]=true, [EQUIP_TYPE_SHOULDERS]=false}</v>
      </c>
      <c r="AT241" s="27" t="str">
        <f>IF(A241&lt;&gt;"",IF(J241="Trial",", isTrial=true",IF(J241="Arena",", isArena=true", IF(J241="Monster",", isMonster=true",IF(J241="Crafted",", isCrafted=true",IF(J241="Cyrodiil",", isCyrodiil=true",IF(J241="Dungeon",", isDungeon=true",IF(J241="PVP: Battleground",", isBattleground=true",IF(J241="PVP: Cyrodiil",", isCyrodiil=true",IF(J241="PVP: Imperial City",", isImperialCity=true",IF(J241="Special",", isSpecial=true",IF(J241="Daily random dungeon &amp; PVP: Imperial City",", isDailyRandomDungeonAndImperialCityReward=true",IF(J241="Overland",", isOverland=true","")))))))))))) &amp; IF(M241="true", CONCATENATE(", multiTrialSet=true"), ""),"") &amp; "},"</f>
        <v>, isMonster=true},</v>
      </c>
      <c r="AU241" s="27" t="str">
        <f>IF(C241&lt;&gt;"",CONCATENATE(" --",C241," / ",B241,"   [",IF(S241&lt;&gt;"",S241,""),IF(Y241&lt;&gt;"",", "&amp;Y241,""),IF(AC241&lt;&gt;"",", "&amp;AC241,""),IF(AG241&lt;&gt;"",", "&amp;AG241,""),IF(AK241&lt;&gt;"",", "&amp;AK241,""),IF(AO241&lt;&gt;"",", "&amp;AO241,""),"]"))</f>
        <v xml:space="preserve"> --Stonekeeper / Steinwahrer   [Frostvault]</v>
      </c>
      <c r="AV241" s="27" t="str">
        <f>IF(A241&lt;&gt;"",IF(VALUE(Q241)&gt;0,CONCATENATE("[",A241,"] = true,        --",C241, " / ", B241), ""),"")</f>
        <v/>
      </c>
    </row>
    <row r="242" spans="1:48" x14ac:dyDescent="0.25">
      <c r="A242" s="5">
        <v>436</v>
      </c>
      <c r="B242" t="s">
        <v>2451</v>
      </c>
      <c r="C242" t="s">
        <v>28</v>
      </c>
      <c r="D242" t="s">
        <v>2452</v>
      </c>
      <c r="G242" s="3">
        <f>A242</f>
        <v>436</v>
      </c>
      <c r="J242" t="s">
        <v>2549</v>
      </c>
      <c r="K242">
        <v>3</v>
      </c>
      <c r="L242" t="s">
        <v>4320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1081</v>
      </c>
      <c r="S242" t="s">
        <v>67</v>
      </c>
      <c r="T242" s="24">
        <f>VLOOKUP(R242,'ESO zone constants'!$L$2:$N$9999,3,FALSE)</f>
        <v>4</v>
      </c>
      <c r="U242" s="3" t="str">
        <f>VLOOKUP(T242,'LibSets constants'!$A$2:$B$16,2,FALSE)</f>
        <v>Dark Brotherhood</v>
      </c>
      <c r="V242" t="s">
        <v>2575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constants'!$E$3:$L$5000,8,FALSE),"")</f>
        <v/>
      </c>
      <c r="AN242" s="3" t="str">
        <f>IF(AO242&lt;&gt;"",VLOOKUP(AO242,'ESO zone constants'!$E$3:$L$5000,8,FALSE),"")</f>
        <v/>
      </c>
      <c r="AR242" s="27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[436] = {wayshrines={-1,-1,-1,}, dlcId=4</v>
      </c>
      <c r="AS242" s="27" t="str">
        <f>IF(A242&lt;&gt;"",IF(R242&lt;&gt;"",CONCATENATE(", zoneIds={",R242),"")&amp;IF(X242&lt;&gt;"",CONCATENATE(",",X242),"")&amp;IF(AB242&lt;&gt;"",CONCATENATE(",",AB242),"")&amp;IF(AF242&lt;&gt;"",CONCATENATE(",",AF242),"")&amp;IF(AJ242&lt;&gt;"",CONCATENATE(",",AJ242),"")&amp;IF(AN242&lt;&gt;"",CONCATENATE(",",AN242),"")&amp;IF(R242&lt;&gt;"",CONCATENATE("}",""),"")&amp;IF(OR(L242="true",L242="false",L242&lt;&gt;""), CONCATENATE(", veteran=", L242), ""),"")</f>
        <v>, zoneIds={1081}, veteran={[EQUIP_TYPE_HEAD]=true, [EQUIP_TYPE_SHOULDERS]=false}</v>
      </c>
      <c r="AT242" s="27" t="str">
        <f>IF(A242&lt;&gt;"",IF(J242="Trial",", isTrial=true",IF(J242="Arena",", isArena=true", IF(J242="Monster",", isMonster=true",IF(J242="Crafted",", isCrafted=true",IF(J242="Cyrodiil",", isCyrodiil=true",IF(J242="Dungeon",", isDungeon=true",IF(J242="PVP: Battleground",", isBattleground=true",IF(J242="PVP: Cyrodiil",", isCyrodiil=true",IF(J242="PVP: Imperial City",", isImperialCity=true",IF(J242="Special",", isSpecial=true",IF(J242="Daily random dungeon &amp; PVP: Imperial City",", isDailyRandomDungeonAndImperialCityReward=true",IF(J242="Overland",", isOverland=true","")))))))))))) &amp; IF(M242="true", CONCATENATE(", multiTrialSet=true"), ""),"") &amp; "},"</f>
        <v>, isMonster=true},</v>
      </c>
      <c r="AU242" s="27" t="str">
        <f>IF(C242&lt;&gt;"",CONCATENATE(" --",C242," / ",B242,"   [",IF(S242&lt;&gt;"",S242,""),IF(Y242&lt;&gt;"",", "&amp;Y242,""),IF(AC242&lt;&gt;"",", "&amp;AC242,""),IF(AG242&lt;&gt;"",", "&amp;AG242,""),IF(AK242&lt;&gt;"",", "&amp;AK242,""),IF(AO242&lt;&gt;"",", "&amp;AO242,""),"]"))</f>
        <v xml:space="preserve"> --Symphony of Blades / Sinfonie der Klingen   [Depths of Malatar]</v>
      </c>
      <c r="AV242" s="27" t="str">
        <f>IF(A242&lt;&gt;"",IF(VALUE(Q242)&gt;0,CONCATENATE("[",A242,"] = true,        --",C242, " / ", B242), ""),"")</f>
        <v/>
      </c>
    </row>
    <row r="243" spans="1:48" s="15" customFormat="1" x14ac:dyDescent="0.25">
      <c r="A243" s="13">
        <v>20</v>
      </c>
      <c r="B243" t="s">
        <v>1392</v>
      </c>
      <c r="C243" t="s">
        <v>1394</v>
      </c>
      <c r="D243" t="s">
        <v>1393</v>
      </c>
      <c r="E243"/>
      <c r="F243"/>
      <c r="G243" s="3">
        <f>A243</f>
        <v>20</v>
      </c>
      <c r="H243"/>
      <c r="I243"/>
      <c r="J243" t="s">
        <v>2534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103</v>
      </c>
      <c r="S243" t="s">
        <v>158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7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[20] = {wayshrines={-1,-1,-1,}, dlcId=0</v>
      </c>
      <c r="AS243" s="27" t="str">
        <f>IF(A243&lt;&gt;"",IF(R243&lt;&gt;"",CONCATENATE(", zoneIds={",R243),"")&amp;IF(X243&lt;&gt;"",CONCATENATE(",",X243),"")&amp;IF(AB243&lt;&gt;"",CONCATENATE(",",AB243),"")&amp;IF(AF243&lt;&gt;"",CONCATENATE(",",AF243),"")&amp;IF(AJ243&lt;&gt;"",CONCATENATE(",",AJ243),"")&amp;IF(AN243&lt;&gt;"",CONCATENATE(",",AN243),"")&amp;IF(R243&lt;&gt;"",CONCATENATE("}",""),"")&amp;IF(OR(L243="true",L243="false",L243&lt;&gt;""), CONCATENATE(", veteran=", L243), ""),"")</f>
        <v>, zoneIds={103}, veteran=false</v>
      </c>
      <c r="AT243" s="27" t="str">
        <f>IF(A243&lt;&gt;"",IF(J243="Trial",", isTrial=true",IF(J243="Arena",", isArena=true", IF(J243="Monster",", isMonster=true",IF(J243="Crafted",", isCrafted=true",IF(J243="Cyrodiil",", isCyrodiil=true",IF(J243="Dungeon",", isDungeon=true",IF(J243="PVP: Battleground",", isBattleground=true",IF(J243="PVP: Cyrodiil",", isCyrodiil=true",IF(J243="PVP: Imperial City",", isImperialCity=true",IF(J243="Special",", isSpecial=true",IF(J243="Daily random dungeon &amp; PVP: Imperial City",", isDailyRandomDungeonAndImperialCityReward=true",IF(J243="Overland",", isOverland=true","")))))))))))) &amp; IF(M243="true", CONCATENATE(", multiTrialSet=true"), ""),"") &amp; "},"</f>
        <v>, isOverland=true},</v>
      </c>
      <c r="AU243" s="27" t="str">
        <f>IF(C243&lt;&gt;"",CONCATENATE(" --",C243," / ",B243,"   [",IF(S243&lt;&gt;"",S243,""),IF(Y243&lt;&gt;"",", "&amp;Y243,""),IF(AC243&lt;&gt;"",", "&amp;AC243,""),IF(AG243&lt;&gt;"",", "&amp;AG243,""),IF(AK243&lt;&gt;"",", "&amp;AK243,""),IF(AO243&lt;&gt;"",", "&amp;AO243,""),"]"))</f>
        <v xml:space="preserve"> --Witchman Armor / Hexenwerk   [The Rift]</v>
      </c>
      <c r="AV243" s="27" t="str">
        <f>IF(A243&lt;&gt;"",IF(VALUE(Q243)&gt;0,CONCATENATE("[",A243,"] = true,        --",C243, " / ", B243), ""),"")</f>
        <v/>
      </c>
    </row>
    <row r="244" spans="1:48" x14ac:dyDescent="0.25">
      <c r="A244" s="13">
        <v>21</v>
      </c>
      <c r="B244" t="s">
        <v>1395</v>
      </c>
      <c r="C244" t="s">
        <v>1397</v>
      </c>
      <c r="D244" t="s">
        <v>1396</v>
      </c>
      <c r="G244" s="3">
        <f>A244</f>
        <v>21</v>
      </c>
      <c r="J244" t="s">
        <v>2534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101</v>
      </c>
      <c r="S244" t="s">
        <v>157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constants'!$E$3:$L$5000,8,FALSE),"")</f>
        <v/>
      </c>
      <c r="AN244" s="3" t="str">
        <f>IF(AO244&lt;&gt;"",VLOOKUP(AO244,'ESO zone constants'!$E$3:$L$5000,8,FALSE),"")</f>
        <v/>
      </c>
      <c r="AR244" s="27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[21] = {wayshrines={-1,-1,-1,}, dlcId=0</v>
      </c>
      <c r="AS244" s="27" t="str">
        <f>IF(A244&lt;&gt;"",IF(R244&lt;&gt;"",CONCATENATE(", zoneIds={",R244),"")&amp;IF(X244&lt;&gt;"",CONCATENATE(",",X244),"")&amp;IF(AB244&lt;&gt;"",CONCATENATE(",",AB244),"")&amp;IF(AF244&lt;&gt;"",CONCATENATE(",",AF244),"")&amp;IF(AJ244&lt;&gt;"",CONCATENATE(",",AJ244),"")&amp;IF(AN244&lt;&gt;"",CONCATENATE(",",AN244),"")&amp;IF(R244&lt;&gt;"",CONCATENATE("}",""),"")&amp;IF(OR(L244="true",L244="false",L244&lt;&gt;""), CONCATENATE(", veteran=", L244), ""),"")</f>
        <v>, zoneIds={101}, veteran=false</v>
      </c>
      <c r="AT244" s="27" t="str">
        <f>IF(A244&lt;&gt;"",IF(J244="Trial",", isTrial=true",IF(J244="Arena",", isArena=true", IF(J244="Monster",", isMonster=true",IF(J244="Crafted",", isCrafted=true",IF(J244="Cyrodiil",", isCyrodiil=true",IF(J244="Dungeon",", isDungeon=true",IF(J244="PVP: Battleground",", isBattleground=true",IF(J244="PVP: Cyrodiil",", isCyrodiil=true",IF(J244="PVP: Imperial City",", isImperialCity=true",IF(J244="Special",", isSpecial=true",IF(J244="Daily random dungeon &amp; PVP: Imperial City",", isDailyRandomDungeonAndImperialCityReward=true",IF(J244="Overland",", isOverland=true","")))))))))))) &amp; IF(M244="true", CONCATENATE(", multiTrialSet=true"), ""),"") &amp; "},"</f>
        <v>, isOverland=true},</v>
      </c>
      <c r="AU244" s="27" t="str">
        <f>IF(C244&lt;&gt;"",CONCATENATE(" --",C244," / ",B244,"   [",IF(S244&lt;&gt;"",S244,""),IF(Y244&lt;&gt;"",", "&amp;Y244,""),IF(AC244&lt;&gt;"",", "&amp;AC244,""),IF(AG244&lt;&gt;"",", "&amp;AG244,""),IF(AK244&lt;&gt;"",", "&amp;AK244,""),IF(AO244&lt;&gt;"",", "&amp;AO244,""),"]"))</f>
        <v xml:space="preserve"> --Akaviri Dragonguard / Akavirische Drachengarde   [Eastmarch]</v>
      </c>
      <c r="AV244" s="27" t="str">
        <f>IF(A244&lt;&gt;"",IF(VALUE(Q244)&gt;0,CONCATENATE("[",A244,"] = true,        --",C244, " / ", B244), ""),"")</f>
        <v/>
      </c>
    </row>
    <row r="245" spans="1:48" x14ac:dyDescent="0.25">
      <c r="A245" s="13">
        <v>22</v>
      </c>
      <c r="B245" t="s">
        <v>1398</v>
      </c>
      <c r="C245" t="s">
        <v>1400</v>
      </c>
      <c r="D245" t="s">
        <v>1399</v>
      </c>
      <c r="G245" s="3">
        <f>A245</f>
        <v>22</v>
      </c>
      <c r="J245" t="s">
        <v>2534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19</v>
      </c>
      <c r="S245" t="s">
        <v>151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constants'!$E$3:$L$5000,8,FALSE),"")</f>
        <v/>
      </c>
      <c r="AN245" s="3" t="str">
        <f>IF(AO245&lt;&gt;"",VLOOKUP(AO245,'ESO zone constants'!$E$3:$L$5000,8,FALSE),"")</f>
        <v/>
      </c>
      <c r="AR245" s="27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[22] = {wayshrines={-1,-1,-1,}, dlcId=0</v>
      </c>
      <c r="AS245" s="27" t="str">
        <f>IF(A245&lt;&gt;"",IF(R245&lt;&gt;"",CONCATENATE(", zoneIds={",R245),"")&amp;IF(X245&lt;&gt;"",CONCATENATE(",",X245),"")&amp;IF(AB245&lt;&gt;"",CONCATENATE(",",AB245),"")&amp;IF(AF245&lt;&gt;"",CONCATENATE(",",AF245),"")&amp;IF(AJ245&lt;&gt;"",CONCATENATE(",",AJ245),"")&amp;IF(AN245&lt;&gt;"",CONCATENATE(",",AN245),"")&amp;IF(R245&lt;&gt;"",CONCATENATE("}",""),"")&amp;IF(OR(L245="true",L245="false",L245&lt;&gt;""), CONCATENATE(", veteran=", L245), ""),"")</f>
        <v>, zoneIds={19}, veteran=false</v>
      </c>
      <c r="AT245" s="27" t="str">
        <f>IF(A245&lt;&gt;"",IF(J245="Trial",", isTrial=true",IF(J245="Arena",", isArena=true", IF(J245="Monster",", isMonster=true",IF(J245="Crafted",", isCrafted=true",IF(J245="Cyrodiil",", isCyrodiil=true",IF(J245="Dungeon",", isDungeon=true",IF(J245="PVP: Battleground",", isBattleground=true",IF(J245="PVP: Cyrodiil",", isCyrodiil=true",IF(J245="PVP: Imperial City",", isImperialCity=true",IF(J245="Special",", isSpecial=true",IF(J245="Daily random dungeon &amp; PVP: Imperial City",", isDailyRandomDungeonAndImperialCityReward=true",IF(J245="Overland",", isOverland=true","")))))))))))) &amp; IF(M245="true", CONCATENATE(", multiTrialSet=true"), ""),"") &amp; "},"</f>
        <v>, isOverland=true},</v>
      </c>
      <c r="AU245" s="27" t="str">
        <f>IF(C245&lt;&gt;"",CONCATENATE(" --",C245," / ",B245,"   [",IF(S245&lt;&gt;"",S245,""),IF(Y245&lt;&gt;"",", "&amp;Y245,""),IF(AC245&lt;&gt;"",", "&amp;AC245,""),IF(AG245&lt;&gt;"",", "&amp;AG245,""),IF(AK245&lt;&gt;"",", "&amp;AK245,""),IF(AO245&lt;&gt;"",", "&amp;AO245,""),"]"))</f>
        <v xml:space="preserve"> --Dreamer's Mantle / Mantel des Träumers   [Stormhaven]</v>
      </c>
      <c r="AV245" s="27" t="str">
        <f>IF(A245&lt;&gt;"",IF(VALUE(Q245)&gt;0,CONCATENATE("[",A245,"] = true,        --",C245, " / ", B245), ""),"")</f>
        <v/>
      </c>
    </row>
    <row r="246" spans="1:48" x14ac:dyDescent="0.25">
      <c r="A246" s="13">
        <v>26</v>
      </c>
      <c r="B246" t="s">
        <v>1410</v>
      </c>
      <c r="C246" t="s">
        <v>1412</v>
      </c>
      <c r="D246" t="s">
        <v>1411</v>
      </c>
      <c r="G246" s="3">
        <f>A246</f>
        <v>26</v>
      </c>
      <c r="J246" t="s">
        <v>2534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347</v>
      </c>
      <c r="S246" t="s">
        <v>288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3" t="str">
        <f>IF(AO246&lt;&gt;"",VLOOKUP(AO246,'ESO zone constants'!$E$3:$L$5000,8,FALSE),"")</f>
        <v/>
      </c>
      <c r="AR246" s="27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[26] = {wayshrines={-1,-1,-1,}, dlcId=0</v>
      </c>
      <c r="AS246" s="27" t="str">
        <f>IF(A246&lt;&gt;"",IF(R246&lt;&gt;"",CONCATENATE(", zoneIds={",R246),"")&amp;IF(X246&lt;&gt;"",CONCATENATE(",",X246),"")&amp;IF(AB246&lt;&gt;"",CONCATENATE(",",AB246),"")&amp;IF(AF246&lt;&gt;"",CONCATENATE(",",AF246),"")&amp;IF(AJ246&lt;&gt;"",CONCATENATE(",",AJ246),"")&amp;IF(AN246&lt;&gt;"",CONCATENATE(",",AN246),"")&amp;IF(R246&lt;&gt;"",CONCATENATE("}",""),"")&amp;IF(OR(L246="true",L246="false",L246&lt;&gt;""), CONCATENATE(", veteran=", L246), ""),"")</f>
        <v>, zoneIds={347}, veteran=false</v>
      </c>
      <c r="AT246" s="27" t="str">
        <f>IF(A246&lt;&gt;"",IF(J246="Trial",", isTrial=true",IF(J246="Arena",", isArena=true", IF(J246="Monster",", isMonster=true",IF(J246="Crafted",", isCrafted=true",IF(J246="Cyrodiil",", isCyrodiil=true",IF(J246="Dungeon",", isDungeon=true",IF(J246="PVP: Battleground",", isBattleground=true",IF(J246="PVP: Cyrodiil",", isCyrodiil=true",IF(J246="PVP: Imperial City",", isImperialCity=true",IF(J246="Special",", isSpecial=true",IF(J246="Daily random dungeon &amp; PVP: Imperial City",", isDailyRandomDungeonAndImperialCityReward=true",IF(J246="Overland",", isOverland=true","")))))))))))) &amp; IF(M246="true", CONCATENATE(", multiTrialSet=true"), ""),"") &amp; "},"</f>
        <v>, isOverland=true},</v>
      </c>
      <c r="AU246" s="27" t="str">
        <f>IF(C246&lt;&gt;"",CONCATENATE(" --",C246," / ",B246,"   [",IF(S246&lt;&gt;"",S246,""),IF(Y246&lt;&gt;"",", "&amp;Y246,""),IF(AC246&lt;&gt;"",", "&amp;AC246,""),IF(AG246&lt;&gt;"",", "&amp;AG246,""),IF(AK246&lt;&gt;"",", "&amp;AK246,""),IF(AO246&lt;&gt;"",", "&amp;AO246,""),"]"))</f>
        <v xml:space="preserve"> --Prisoner's Rags / Lumpen des Gefangenen   [Coldharbour]</v>
      </c>
      <c r="AV246" s="27" t="str">
        <f>IF(A246&lt;&gt;"",IF(VALUE(Q246)&gt;0,CONCATENATE("[",A246,"] = true,        --",C246, " / ", B246), ""),"")</f>
        <v/>
      </c>
    </row>
    <row r="247" spans="1:48" x14ac:dyDescent="0.25">
      <c r="A247" s="13">
        <v>27</v>
      </c>
      <c r="B247" t="s">
        <v>1413</v>
      </c>
      <c r="C247" t="s">
        <v>1415</v>
      </c>
      <c r="D247" t="s">
        <v>1414</v>
      </c>
      <c r="G247" s="3">
        <f>A247</f>
        <v>27</v>
      </c>
      <c r="J247" t="s">
        <v>2534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</v>
      </c>
      <c r="S247" t="s">
        <v>157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constants'!$E$3:$L$5000,8,FALSE),"")</f>
        <v/>
      </c>
      <c r="AN247" s="3" t="str">
        <f>IF(AO247&lt;&gt;"",VLOOKUP(AO247,'ESO zone constants'!$E$3:$L$5000,8,FALSE),"")</f>
        <v/>
      </c>
      <c r="AR247" s="27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[27] = {wayshrines={-1,-1,-1,}, dlcId=0</v>
      </c>
      <c r="AS247" s="27" t="str">
        <f>IF(A247&lt;&gt;"",IF(R247&lt;&gt;"",CONCATENATE(", zoneIds={",R247),"")&amp;IF(X247&lt;&gt;"",CONCATENATE(",",X247),"")&amp;IF(AB247&lt;&gt;"",CONCATENATE(",",AB247),"")&amp;IF(AF247&lt;&gt;"",CONCATENATE(",",AF247),"")&amp;IF(AJ247&lt;&gt;"",CONCATENATE(",",AJ247),"")&amp;IF(AN247&lt;&gt;"",CONCATENATE(",",AN247),"")&amp;IF(R247&lt;&gt;"",CONCATENATE("}",""),"")&amp;IF(OR(L247="true",L247="false",L247&lt;&gt;""), CONCATENATE(", veteran=", L247), ""),"")</f>
        <v>, zoneIds={101}, veteran=false</v>
      </c>
      <c r="AT247" s="27" t="str">
        <f>IF(A247&lt;&gt;"",IF(J247="Trial",", isTrial=true",IF(J247="Arena",", isArena=true", IF(J247="Monster",", isMonster=true",IF(J247="Crafted",", isCrafted=true",IF(J247="Cyrodiil",", isCyrodiil=true",IF(J247="Dungeon",", isDungeon=true",IF(J247="PVP: Battleground",", isBattleground=true",IF(J247="PVP: Cyrodiil",", isCyrodiil=true",IF(J247="PVP: Imperial City",", isImperialCity=true",IF(J247="Special",", isSpecial=true",IF(J247="Daily random dungeon &amp; PVP: Imperial City",", isDailyRandomDungeonAndImperialCityReward=true",IF(J247="Overland",", isOverland=true","")))))))))))) &amp; IF(M247="true", CONCATENATE(", multiTrialSet=true"), ""),"") &amp; "},"</f>
        <v>, isOverland=true},</v>
      </c>
      <c r="AU247" s="27" t="str">
        <f>IF(C247&lt;&gt;"",CONCATENATE(" --",C247," / ",B247,"   [",IF(S247&lt;&gt;"",S247,""),IF(Y247&lt;&gt;"",", "&amp;Y247,""),IF(AC247&lt;&gt;"",", "&amp;AC247,""),IF(AG247&lt;&gt;"",", "&amp;AG247,""),IF(AK247&lt;&gt;"",", "&amp;AK247,""),IF(AO247&lt;&gt;"",", "&amp;AO247,""),"]"))</f>
        <v xml:space="preserve"> --Fiord's Legacy / Fiords Erbe   [Eastmarch]</v>
      </c>
      <c r="AV247" s="27" t="str">
        <f>IF(A247&lt;&gt;"",IF(VALUE(Q247)&gt;0,CONCATENATE("[",A247,"] = true,        --",C247, " / ", B247), ""),"")</f>
        <v/>
      </c>
    </row>
    <row r="248" spans="1:48" x14ac:dyDescent="0.25">
      <c r="A248" s="13">
        <v>30</v>
      </c>
      <c r="B248" t="s">
        <v>1422</v>
      </c>
      <c r="C248" t="s">
        <v>1424</v>
      </c>
      <c r="D248" t="s">
        <v>1423</v>
      </c>
      <c r="G248" s="3">
        <f>A248</f>
        <v>30</v>
      </c>
      <c r="J248" t="s">
        <v>2534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58</v>
      </c>
      <c r="S248" t="s">
        <v>155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[30] = {wayshrines={-1,-1,-1,}, dlcId=0</v>
      </c>
      <c r="AS248" s="27" t="str">
        <f>IF(A248&lt;&gt;"",IF(R248&lt;&gt;"",CONCATENATE(", zoneIds={",R248),"")&amp;IF(X248&lt;&gt;"",CONCATENATE(",",X248),"")&amp;IF(AB248&lt;&gt;"",CONCATENATE(",",AB248),"")&amp;IF(AF248&lt;&gt;"",CONCATENATE(",",AF248),"")&amp;IF(AJ248&lt;&gt;"",CONCATENATE(",",AJ248),"")&amp;IF(AN248&lt;&gt;"",CONCATENATE(",",AN248),"")&amp;IF(R248&lt;&gt;"",CONCATENATE("}",""),"")&amp;IF(OR(L248="true",L248="false",L248&lt;&gt;""), CONCATENATE(", veteran=", L248), ""),"")</f>
        <v>, zoneIds={58}, veteran=false</v>
      </c>
      <c r="AT248" s="27" t="str">
        <f>IF(A248&lt;&gt;"",IF(J248="Trial",", isTrial=true",IF(J248="Arena",", isArena=true", IF(J248="Monster",", isMonster=true",IF(J248="Crafted",", isCrafted=true",IF(J248="Cyrodiil",", isCyrodiil=true",IF(J248="Dungeon",", isDungeon=true",IF(J248="PVP: Battleground",", isBattleground=true",IF(J248="PVP: Cyrodiil",", isCyrodiil=true",IF(J248="PVP: Imperial City",", isImperialCity=true",IF(J248="Special",", isSpecial=true",IF(J248="Daily random dungeon &amp; PVP: Imperial City",", isDailyRandomDungeonAndImperialCityReward=true",IF(J248="Overland",", isOverland=true","")))))))))))) &amp; IF(M248="true", CONCATENATE(", multiTrialSet=true"), ""),"") &amp; "},"</f>
        <v>, isOverland=true},</v>
      </c>
      <c r="AU248" s="27" t="str">
        <f>IF(C248&lt;&gt;"",CONCATENATE(" --",C248," / ",B248,"   [",IF(S248&lt;&gt;"",S248,""),IF(Y248&lt;&gt;"",", "&amp;Y248,""),IF(AC248&lt;&gt;"",", "&amp;AC248,""),IF(AG248&lt;&gt;"",", "&amp;AG248,""),IF(AK248&lt;&gt;"",", "&amp;AK248,""),IF(AO248&lt;&gt;"",", "&amp;AO248,""),"]"))</f>
        <v xml:space="preserve"> --Thunderbug's Carapace / Donnerkäferpanzer   [Malabal Tor]</v>
      </c>
      <c r="AV248" s="27" t="str">
        <f>IF(A248&lt;&gt;"",IF(VALUE(Q248)&gt;0,CONCATENATE("[",A248,"] = true,        --",C248, " / ", B248), ""),"")</f>
        <v/>
      </c>
    </row>
    <row r="249" spans="1:48" x14ac:dyDescent="0.25">
      <c r="A249" s="13">
        <v>31</v>
      </c>
      <c r="B249" t="s">
        <v>1425</v>
      </c>
      <c r="C249" t="s">
        <v>1427</v>
      </c>
      <c r="D249" t="s">
        <v>1426</v>
      </c>
      <c r="G249" s="3">
        <f>A249</f>
        <v>31</v>
      </c>
      <c r="J249" t="s">
        <v>2534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41</v>
      </c>
      <c r="S249" t="s">
        <v>153</v>
      </c>
      <c r="T249" s="24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3" t="str">
        <f>IF(AO249&lt;&gt;"",VLOOKUP(AO249,'ESO zone constants'!$E$3:$L$5000,8,FALSE),"")</f>
        <v/>
      </c>
      <c r="AR249" s="27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[31] = {wayshrines={-1,-1,-1,}, dlcId=0</v>
      </c>
      <c r="AS249" s="27" t="str">
        <f>IF(A249&lt;&gt;"",IF(R249&lt;&gt;"",CONCATENATE(", zoneIds={",R249),"")&amp;IF(X249&lt;&gt;"",CONCATENATE(",",X249),"")&amp;IF(AB249&lt;&gt;"",CONCATENATE(",",AB249),"")&amp;IF(AF249&lt;&gt;"",CONCATENATE(",",AF249),"")&amp;IF(AJ249&lt;&gt;"",CONCATENATE(",",AJ249),"")&amp;IF(AN249&lt;&gt;"",CONCATENATE(",",AN249),"")&amp;IF(R249&lt;&gt;"",CONCATENATE("}",""),"")&amp;IF(OR(L249="true",L249="false",L249&lt;&gt;""), CONCATENATE(", veteran=", L249), ""),"")</f>
        <v>, zoneIds={41}, veteran=false</v>
      </c>
      <c r="AT249" s="27" t="str">
        <f>IF(A249&lt;&gt;"",IF(J249="Trial",", isTrial=true",IF(J249="Arena",", isArena=true", IF(J249="Monster",", isMonster=true",IF(J249="Crafted",", isCrafted=true",IF(J249="Cyrodiil",", isCyrodiil=true",IF(J249="Dungeon",", isDungeon=true",IF(J249="PVP: Battleground",", isBattleground=true",IF(J249="PVP: Cyrodiil",", isCyrodiil=true",IF(J249="PVP: Imperial City",", isImperialCity=true",IF(J249="Special",", isSpecial=true",IF(J249="Daily random dungeon &amp; PVP: Imperial City",", isDailyRandomDungeonAndImperialCityReward=true",IF(J249="Overland",", isOverland=true","")))))))))))) &amp; IF(M249="true", CONCATENATE(", multiTrialSet=true"), ""),"") &amp; "},"</f>
        <v>, isOverland=true},</v>
      </c>
      <c r="AU249" s="27" t="str">
        <f>IF(C249&lt;&gt;"",CONCATENATE(" --",C249," / ",B249,"   [",IF(S249&lt;&gt;"",S249,""),IF(Y249&lt;&gt;"",", "&amp;Y249,""),IF(AC249&lt;&gt;"",", "&amp;AC249,""),IF(AG249&lt;&gt;"",", "&amp;AG249,""),IF(AK249&lt;&gt;"",", "&amp;AK249,""),IF(AO249&lt;&gt;"",", "&amp;AO249,""),"]"))</f>
        <v xml:space="preserve"> --Silks of the Sun / Sonnenseide   [Stonefalls]</v>
      </c>
      <c r="AV249" s="27" t="str">
        <f>IF(A249&lt;&gt;"",IF(VALUE(Q249)&gt;0,CONCATENATE("[",A249,"] = true,        --",C249, " / ", B249), ""),"")</f>
        <v/>
      </c>
    </row>
    <row r="250" spans="1:48" x14ac:dyDescent="0.25">
      <c r="A250" s="13">
        <v>34</v>
      </c>
      <c r="B250" t="s">
        <v>1434</v>
      </c>
      <c r="C250" t="s">
        <v>1436</v>
      </c>
      <c r="D250" t="s">
        <v>1435</v>
      </c>
      <c r="G250" s="3">
        <f>A250</f>
        <v>34</v>
      </c>
      <c r="J250" t="s">
        <v>2534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57</v>
      </c>
      <c r="S250" t="s">
        <v>154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3" t="str">
        <f>IF(AO250&lt;&gt;"",VLOOKUP(AO250,'ESO zone constants'!$E$3:$L$5000,8,FALSE),"")</f>
        <v/>
      </c>
      <c r="AR250" s="27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[34] = {wayshrines={-1,-1,-1,}, dlcId=0</v>
      </c>
      <c r="AS250" s="27" t="str">
        <f>IF(A250&lt;&gt;"",IF(R250&lt;&gt;"",CONCATENATE(", zoneIds={",R250),"")&amp;IF(X250&lt;&gt;"",CONCATENATE(",",X250),"")&amp;IF(AB250&lt;&gt;"",CONCATENATE(",",AB250),"")&amp;IF(AF250&lt;&gt;"",CONCATENATE(",",AF250),"")&amp;IF(AJ250&lt;&gt;"",CONCATENATE(",",AJ250),"")&amp;IF(AN250&lt;&gt;"",CONCATENATE(",",AN250),"")&amp;IF(R250&lt;&gt;"",CONCATENATE("}",""),"")&amp;IF(OR(L250="true",L250="false",L250&lt;&gt;""), CONCATENATE(", veteran=", L250), ""),"")</f>
        <v>, zoneIds={57}, veteran=false</v>
      </c>
      <c r="AT250" s="27" t="str">
        <f>IF(A250&lt;&gt;"",IF(J250="Trial",", isTrial=true",IF(J250="Arena",", isArena=true", IF(J250="Monster",", isMonster=true",IF(J250="Crafted",", isCrafted=true",IF(J250="Cyrodiil",", isCyrodiil=true",IF(J250="Dungeon",", isDungeon=true",IF(J250="PVP: Battleground",", isBattleground=true",IF(J250="PVP: Cyrodiil",", isCyrodiil=true",IF(J250="PVP: Imperial City",", isImperialCity=true",IF(J250="Special",", isSpecial=true",IF(J250="Daily random dungeon &amp; PVP: Imperial City",", isDailyRandomDungeonAndImperialCityReward=true",IF(J250="Overland",", isOverland=true","")))))))))))) &amp; IF(M250="true", CONCATENATE(", multiTrialSet=true"), ""),"") &amp; "},"</f>
        <v>, isOverland=true},</v>
      </c>
      <c r="AU250" s="27" t="str">
        <f>IF(C250&lt;&gt;"",CONCATENATE(" --",C250," / ",B250,"   [",IF(S250&lt;&gt;"",S250,""),IF(Y250&lt;&gt;"",", "&amp;Y250,""),IF(AC250&lt;&gt;"",", "&amp;AC250,""),IF(AG250&lt;&gt;"",", "&amp;AG250,""),IF(AK250&lt;&gt;"",", "&amp;AK250,""),IF(AO250&lt;&gt;"",", "&amp;AO250,""),"]"))</f>
        <v xml:space="preserve"> --Night Mother's Embrace / Umarmung der Mutter der Nacht   [Deshaan]</v>
      </c>
      <c r="AV250" s="27" t="str">
        <f>IF(A250&lt;&gt;"",IF(VALUE(Q250)&gt;0,CONCATENATE("[",A250,"] = true,        --",C250, " / ", B250), ""),"")</f>
        <v/>
      </c>
    </row>
    <row r="251" spans="1:48" x14ac:dyDescent="0.25">
      <c r="A251" s="13">
        <v>36</v>
      </c>
      <c r="B251" t="s">
        <v>1440</v>
      </c>
      <c r="C251" t="s">
        <v>1442</v>
      </c>
      <c r="D251" t="s">
        <v>1441</v>
      </c>
      <c r="G251" s="3">
        <f>A251</f>
        <v>36</v>
      </c>
      <c r="J251" t="s">
        <v>2534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311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[36] = {wayshrines={-1,-1,-1,}, dlcId=0</v>
      </c>
      <c r="AS251" s="27" t="str">
        <f>IF(A251&lt;&gt;"",IF(R251&lt;&gt;"",CONCATENATE(", zoneIds={",R251),"")&amp;IF(X251&lt;&gt;"",CONCATENATE(",",X251),"")&amp;IF(AB251&lt;&gt;"",CONCATENATE(",",AB251),"")&amp;IF(AF251&lt;&gt;"",CONCATENATE(",",AF251),"")&amp;IF(AJ251&lt;&gt;"",CONCATENATE(",",AJ251),"")&amp;IF(AN251&lt;&gt;"",CONCATENATE(",",AN251),"")&amp;IF(R251&lt;&gt;"",CONCATENATE("}",""),"")&amp;IF(OR(L251="true",L251="false",L251&lt;&gt;""), CONCATENATE(", veteran=", L251), ""),"")</f>
        <v>, zoneIds={381}, veteran=false</v>
      </c>
      <c r="AT251" s="27" t="str">
        <f>IF(A251&lt;&gt;"",IF(J251="Trial",", isTrial=true",IF(J251="Arena",", isArena=true", IF(J251="Monster",", isMonster=true",IF(J251="Crafted",", isCrafted=true",IF(J251="Cyrodiil",", isCyrodiil=true",IF(J251="Dungeon",", isDungeon=true",IF(J251="PVP: Battleground",", isBattleground=true",IF(J251="PVP: Cyrodiil",", isCyrodiil=true",IF(J251="PVP: Imperial City",", isImperialCity=true",IF(J251="Special",", isSpecial=true",IF(J251="Daily random dungeon &amp; PVP: Imperial City",", isDailyRandomDungeonAndImperialCityReward=true",IF(J251="Overland",", isOverland=true","")))))))))))) &amp; IF(M251="true", CONCATENATE(", multiTrialSet=true"), ""),"") &amp; "},"</f>
        <v>, isOverland=true},</v>
      </c>
      <c r="AU251" s="27" t="str">
        <f>IF(C251&lt;&gt;"",CONCATENATE(" --",C251," / ",B251,"   [",IF(S251&lt;&gt;"",S251,""),IF(Y251&lt;&gt;"",", "&amp;Y251,""),IF(AC251&lt;&gt;"",", "&amp;AC251,""),IF(AG251&lt;&gt;"",", "&amp;AG251,""),IF(AK251&lt;&gt;"",", "&amp;AK251,""),IF(AO251&lt;&gt;"",", "&amp;AO251,""),"]"))</f>
        <v xml:space="preserve"> --Armor of the Veiled Heritance / Rüstung des Schleiererbes   [Auridon]</v>
      </c>
      <c r="AV251" s="27" t="str">
        <f>IF(A251&lt;&gt;"",IF(VALUE(Q251)&gt;0,CONCATENATE("[",A251,"] = true,        --",C251, " / ", B251), ""),"")</f>
        <v/>
      </c>
    </row>
    <row r="252" spans="1:48" x14ac:dyDescent="0.25">
      <c r="A252" s="13">
        <v>47</v>
      </c>
      <c r="B252" t="s">
        <v>1461</v>
      </c>
      <c r="C252" t="s">
        <v>1463</v>
      </c>
      <c r="D252" t="s">
        <v>1462</v>
      </c>
      <c r="G252" s="3">
        <f>A252</f>
        <v>47</v>
      </c>
      <c r="J252" t="s">
        <v>2534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104</v>
      </c>
      <c r="S252" t="s">
        <v>159</v>
      </c>
      <c r="T252" s="24">
        <f>VLOOKUP(R252,'ESO zone constants'!$L$2:$N$9999,3,FALSE)</f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[47] = {wayshrines={-1,-1,-1,}, dlcId=0</v>
      </c>
      <c r="AS252" s="27" t="str">
        <f>IF(A252&lt;&gt;"",IF(R252&lt;&gt;"",CONCATENATE(", zoneIds={",R252),"")&amp;IF(X252&lt;&gt;"",CONCATENATE(",",X252),"")&amp;IF(AB252&lt;&gt;"",CONCATENATE(",",AB252),"")&amp;IF(AF252&lt;&gt;"",CONCATENATE(",",AF252),"")&amp;IF(AJ252&lt;&gt;"",CONCATENATE(",",AJ252),"")&amp;IF(AN252&lt;&gt;"",CONCATENATE(",",AN252),"")&amp;IF(R252&lt;&gt;"",CONCATENATE("}",""),"")&amp;IF(OR(L252="true",L252="false",L252&lt;&gt;""), CONCATENATE(", veteran=", L252), ""),"")</f>
        <v>, zoneIds={104}, veteran=false</v>
      </c>
      <c r="AT252" s="27" t="str">
        <f>IF(A252&lt;&gt;"",IF(J252="Trial",", isTrial=true",IF(J252="Arena",", isArena=true", IF(J252="Monster",", isMonster=true",IF(J252="Crafted",", isCrafted=true",IF(J252="Cyrodiil",", isCyrodiil=true",IF(J252="Dungeon",", isDungeon=true",IF(J252="PVP: Battleground",", isBattleground=true",IF(J252="PVP: Cyrodiil",", isCyrodiil=true",IF(J252="PVP: Imperial City",", isImperialCity=true",IF(J252="Special",", isSpecial=true",IF(J252="Daily random dungeon &amp; PVP: Imperial City",", isDailyRandomDungeonAndImperialCityReward=true",IF(J252="Overland",", isOverland=true","")))))))))))) &amp; IF(M252="true", CONCATENATE(", multiTrialSet=true"), ""),"") &amp; "},"</f>
        <v>, isOverland=true},</v>
      </c>
      <c r="AU252" s="27" t="str">
        <f>IF(C252&lt;&gt;"",CONCATENATE(" --",C252," / ",B252,"   [",IF(S252&lt;&gt;"",S252,""),IF(Y252&lt;&gt;"",", "&amp;Y252,""),IF(AC252&lt;&gt;"",", "&amp;AC252,""),IF(AG252&lt;&gt;"",", "&amp;AG252,""),IF(AK252&lt;&gt;"",", "&amp;AK252,""),IF(AO252&lt;&gt;"",", "&amp;AO252,""),"]"))</f>
        <v xml:space="preserve"> --Robes of the Withered Hand / Roben der Verdorrten Hand   [Alik'r Desert]</v>
      </c>
      <c r="AV252" s="27" t="str">
        <f>IF(A252&lt;&gt;"",IF(VALUE(Q252)&gt;0,CONCATENATE("[",A252,"] = true,        --",C252, " / ", B252), ""),"")</f>
        <v/>
      </c>
    </row>
    <row r="253" spans="1:48" x14ac:dyDescent="0.25">
      <c r="A253" s="13">
        <v>49</v>
      </c>
      <c r="B253" t="s">
        <v>1467</v>
      </c>
      <c r="C253" t="s">
        <v>1469</v>
      </c>
      <c r="D253" t="s">
        <v>1468</v>
      </c>
      <c r="G253" s="3">
        <f>A253</f>
        <v>49</v>
      </c>
      <c r="J253" t="s">
        <v>2534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41</v>
      </c>
      <c r="S253" t="s">
        <v>153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[49] = {wayshrines={-1,-1,-1,}, dlcId=0</v>
      </c>
      <c r="AS253" s="27" t="str">
        <f>IF(A253&lt;&gt;"",IF(R253&lt;&gt;"",CONCATENATE(", zoneIds={",R253),"")&amp;IF(X253&lt;&gt;"",CONCATENATE(",",X253),"")&amp;IF(AB253&lt;&gt;"",CONCATENATE(",",AB253),"")&amp;IF(AF253&lt;&gt;"",CONCATENATE(",",AF253),"")&amp;IF(AJ253&lt;&gt;"",CONCATENATE(",",AJ253),"")&amp;IF(AN253&lt;&gt;"",CONCATENATE(",",AN253),"")&amp;IF(R253&lt;&gt;"",CONCATENATE("}",""),"")&amp;IF(OR(L253="true",L253="false",L253&lt;&gt;""), CONCATENATE(", veteran=", L253), ""),"")</f>
        <v>, zoneIds={41}, veteran=false</v>
      </c>
      <c r="AT253" s="27" t="str">
        <f>IF(A253&lt;&gt;"",IF(J253="Trial",", isTrial=true",IF(J253="Arena",", isArena=true", IF(J253="Monster",", isMonster=true",IF(J253="Crafted",", isCrafted=true",IF(J253="Cyrodiil",", isCyrodiil=true",IF(J253="Dungeon",", isDungeon=true",IF(J253="PVP: Battleground",", isBattleground=true",IF(J253="PVP: Cyrodiil",", isCyrodiil=true",IF(J253="PVP: Imperial City",", isImperialCity=true",IF(J253="Special",", isSpecial=true",IF(J253="Daily random dungeon &amp; PVP: Imperial City",", isDailyRandomDungeonAndImperialCityReward=true",IF(J253="Overland",", isOverland=true","")))))))))))) &amp; IF(M253="true", CONCATENATE(", multiTrialSet=true"), ""),"") &amp; "},"</f>
        <v>, isOverland=true},</v>
      </c>
      <c r="AU253" s="27" t="str">
        <f>IF(C253&lt;&gt;"",CONCATENATE(" --",C253," / ",B253,"   [",IF(S253&lt;&gt;"",S253,""),IF(Y253&lt;&gt;"",", "&amp;Y253,""),IF(AC253&lt;&gt;"",", "&amp;AC253,""),IF(AG253&lt;&gt;"",", "&amp;AG253,""),IF(AK253&lt;&gt;"",", "&amp;AK253,""),IF(AO253&lt;&gt;"",", "&amp;AO253,""),"]"))</f>
        <v xml:space="preserve"> --Shadow of the Red Mountain / Schatten des Roten Berges   [Stonefalls]</v>
      </c>
      <c r="AV253" s="27" t="str">
        <f>IF(A253&lt;&gt;"",IF(VALUE(Q253)&gt;0,CONCATENATE("[",A253,"] = true,        --",C253, " / ", B253), ""),"")</f>
        <v/>
      </c>
    </row>
    <row r="254" spans="1:48" x14ac:dyDescent="0.25">
      <c r="A254" s="13">
        <v>56</v>
      </c>
      <c r="B254" t="s">
        <v>1488</v>
      </c>
      <c r="C254" t="s">
        <v>1490</v>
      </c>
      <c r="D254" t="s">
        <v>1489</v>
      </c>
      <c r="G254" s="3">
        <f>A254</f>
        <v>56</v>
      </c>
      <c r="J254" t="s">
        <v>2534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101</v>
      </c>
      <c r="S254" t="s">
        <v>157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[56] = {wayshrines={-1,-1,-1,}, dlcId=0</v>
      </c>
      <c r="AS254" s="27" t="str">
        <f>IF(A254&lt;&gt;"",IF(R254&lt;&gt;"",CONCATENATE(", zoneIds={",R254),"")&amp;IF(X254&lt;&gt;"",CONCATENATE(",",X254),"")&amp;IF(AB254&lt;&gt;"",CONCATENATE(",",AB254),"")&amp;IF(AF254&lt;&gt;"",CONCATENATE(",",AF254),"")&amp;IF(AJ254&lt;&gt;"",CONCATENATE(",",AJ254),"")&amp;IF(AN254&lt;&gt;"",CONCATENATE(",",AN254),"")&amp;IF(R254&lt;&gt;"",CONCATENATE("}",""),"")&amp;IF(OR(L254="true",L254="false",L254&lt;&gt;""), CONCATENATE(", veteran=", L254), ""),"")</f>
        <v>, zoneIds={101}, veteran=false</v>
      </c>
      <c r="AT254" s="27" t="str">
        <f>IF(A254&lt;&gt;"",IF(J254="Trial",", isTrial=true",IF(J254="Arena",", isArena=true", IF(J254="Monster",", isMonster=true",IF(J254="Crafted",", isCrafted=true",IF(J254="Cyrodiil",", isCyrodiil=true",IF(J254="Dungeon",", isDungeon=true",IF(J254="PVP: Battleground",", isBattleground=true",IF(J254="PVP: Cyrodiil",", isCyrodiil=true",IF(J254="PVP: Imperial City",", isImperialCity=true",IF(J254="Special",", isSpecial=true",IF(J254="Daily random dungeon &amp; PVP: Imperial City",", isDailyRandomDungeonAndImperialCityReward=true",IF(J254="Overland",", isOverland=true","")))))))))))) &amp; IF(M254="true", CONCATENATE(", multiTrialSet=true"), ""),"") &amp; "},"</f>
        <v>, isOverland=true},</v>
      </c>
      <c r="AU254" s="27" t="str">
        <f>IF(C254&lt;&gt;"",CONCATENATE(" --",C254," / ",B254,"   [",IF(S254&lt;&gt;"",S254,""),IF(Y254&lt;&gt;"",", "&amp;Y254,""),IF(AC254&lt;&gt;"",", "&amp;AC254,""),IF(AG254&lt;&gt;"",", "&amp;AG254,""),IF(AK254&lt;&gt;"",", "&amp;AK254,""),IF(AO254&lt;&gt;"",", "&amp;AO254,""),"]"))</f>
        <v xml:space="preserve"> --Stendarr's Embrace / Stendarrs Umarmung   [Eastmarch]</v>
      </c>
      <c r="AV254" s="27" t="str">
        <f>IF(A254&lt;&gt;"",IF(VALUE(Q254)&gt;0,CONCATENATE("[",A254,"] = true,        --",C254, " / ", B254), ""),"")</f>
        <v/>
      </c>
    </row>
    <row r="255" spans="1:48" x14ac:dyDescent="0.25">
      <c r="A255" s="13">
        <v>57</v>
      </c>
      <c r="B255" t="s">
        <v>1491</v>
      </c>
      <c r="C255" t="s">
        <v>1493</v>
      </c>
      <c r="D255" t="s">
        <v>1492</v>
      </c>
      <c r="G255" s="3">
        <f>A255</f>
        <v>57</v>
      </c>
      <c r="J255" t="s">
        <v>2534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383</v>
      </c>
      <c r="S255" t="s">
        <v>313</v>
      </c>
      <c r="T255" s="24">
        <f>VLOOKUP(R255,'ESO zone constants'!$L$2:$N$9999,3,FALSE)</f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[57] = {wayshrines={-1,-1,-1,}, dlcId=0</v>
      </c>
      <c r="AS255" s="27" t="str">
        <f>IF(A255&lt;&gt;"",IF(R255&lt;&gt;"",CONCATENATE(", zoneIds={",R255),"")&amp;IF(X255&lt;&gt;"",CONCATENATE(",",X255),"")&amp;IF(AB255&lt;&gt;"",CONCATENATE(",",AB255),"")&amp;IF(AF255&lt;&gt;"",CONCATENATE(",",AF255),"")&amp;IF(AJ255&lt;&gt;"",CONCATENATE(",",AJ255),"")&amp;IF(AN255&lt;&gt;"",CONCATENATE(",",AN255),"")&amp;IF(R255&lt;&gt;"",CONCATENATE("}",""),"")&amp;IF(OR(L255="true",L255="false",L255&lt;&gt;""), CONCATENATE(", veteran=", L255), ""),"")</f>
        <v>, zoneIds={383}, veteran=false</v>
      </c>
      <c r="AT255" s="27" t="str">
        <f>IF(A255&lt;&gt;"",IF(J255="Trial",", isTrial=true",IF(J255="Arena",", isArena=true", IF(J255="Monster",", isMonster=true",IF(J255="Crafted",", isCrafted=true",IF(J255="Cyrodiil",", isCyrodiil=true",IF(J255="Dungeon",", isDungeon=true",IF(J255="PVP: Battleground",", isBattleground=true",IF(J255="PVP: Cyrodiil",", isCyrodiil=true",IF(J255="PVP: Imperial City",", isImperialCity=true",IF(J255="Special",", isSpecial=true",IF(J255="Daily random dungeon &amp; PVP: Imperial City",", isDailyRandomDungeonAndImperialCityReward=true",IF(J255="Overland",", isOverland=true","")))))))))))) &amp; IF(M255="true", CONCATENATE(", multiTrialSet=true"), ""),"") &amp; "},"</f>
        <v>, isOverland=true},</v>
      </c>
      <c r="AU255" s="27" t="str">
        <f>IF(C255&lt;&gt;"",CONCATENATE(" --",C255," / ",B255,"   [",IF(S255&lt;&gt;"",S255,""),IF(Y255&lt;&gt;"",", "&amp;Y255,""),IF(AC255&lt;&gt;"",", "&amp;AC255,""),IF(AG255&lt;&gt;"",", "&amp;AG255,""),IF(AK255&lt;&gt;"",", "&amp;AK255,""),IF(AO255&lt;&gt;"",", "&amp;AO255,""),"]"))</f>
        <v xml:space="preserve"> --Syrabane's Grip / Syrabanns Griff   [Grahtwood]</v>
      </c>
      <c r="AV255" s="27" t="str">
        <f>IF(A255&lt;&gt;"",IF(VALUE(Q255)&gt;0,CONCATENATE("[",A255,"] = true,        --",C255, " / ", B255), ""),"")</f>
        <v/>
      </c>
    </row>
    <row r="256" spans="1:48" x14ac:dyDescent="0.25">
      <c r="A256" s="13">
        <v>58</v>
      </c>
      <c r="B256" t="s">
        <v>1494</v>
      </c>
      <c r="C256" t="s">
        <v>1496</v>
      </c>
      <c r="D256" t="s">
        <v>1495</v>
      </c>
      <c r="G256" s="3">
        <f>A256</f>
        <v>58</v>
      </c>
      <c r="J256" t="s">
        <v>2534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3</v>
      </c>
      <c r="S256" t="s">
        <v>150</v>
      </c>
      <c r="T256" s="24">
        <f>VLOOKUP(R256,'ESO zone constants'!$L$2:$N$9999,3,FALSE)</f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[58] = {wayshrines={-1,-1,-1,}, dlcId=0</v>
      </c>
      <c r="AS256" s="27" t="str">
        <f>IF(A256&lt;&gt;"",IF(R256&lt;&gt;"",CONCATENATE(", zoneIds={",R256),"")&amp;IF(X256&lt;&gt;"",CONCATENATE(",",X256),"")&amp;IF(AB256&lt;&gt;"",CONCATENATE(",",AB256),"")&amp;IF(AF256&lt;&gt;"",CONCATENATE(",",AF256),"")&amp;IF(AJ256&lt;&gt;"",CONCATENATE(",",AJ256),"")&amp;IF(AN256&lt;&gt;"",CONCATENATE(",",AN256),"")&amp;IF(R256&lt;&gt;"",CONCATENATE("}",""),"")&amp;IF(OR(L256="true",L256="false",L256&lt;&gt;""), CONCATENATE(", veteran=", L256), ""),"")</f>
        <v>, zoneIds={3}, veteran=false</v>
      </c>
      <c r="AT256" s="27" t="str">
        <f>IF(A256&lt;&gt;"",IF(J256="Trial",", isTrial=true",IF(J256="Arena",", isArena=true", IF(J256="Monster",", isMonster=true",IF(J256="Crafted",", isCrafted=true",IF(J256="Cyrodiil",", isCyrodiil=true",IF(J256="Dungeon",", isDungeon=true",IF(J256="PVP: Battleground",", isBattleground=true",IF(J256="PVP: Cyrodiil",", isCyrodiil=true",IF(J256="PVP: Imperial City",", isImperialCity=true",IF(J256="Special",", isSpecial=true",IF(J256="Daily random dungeon &amp; PVP: Imperial City",", isDailyRandomDungeonAndImperialCityReward=true",IF(J256="Overland",", isOverland=true","")))))))))))) &amp; IF(M256="true", CONCATENATE(", multiTrialSet=true"), ""),"") &amp; "},"</f>
        <v>, isOverland=true},</v>
      </c>
      <c r="AU256" s="27" t="str">
        <f>IF(C256&lt;&gt;"",CONCATENATE(" --",C256," / ",B256,"   [",IF(S256&lt;&gt;"",S256,""),IF(Y256&lt;&gt;"",", "&amp;Y256,""),IF(AC256&lt;&gt;"",", "&amp;AC256,""),IF(AG256&lt;&gt;"",", "&amp;AG256,""),IF(AK256&lt;&gt;"",", "&amp;AK256,""),IF(AO256&lt;&gt;"",", "&amp;AO256,""),"]"))</f>
        <v xml:space="preserve"> --Hide of the Werewolf / Fell des Werwolfs   [Glenumbra]</v>
      </c>
      <c r="AV256" s="27" t="str">
        <f>IF(A256&lt;&gt;"",IF(VALUE(Q256)&gt;0,CONCATENATE("[",A256,"] = true,        --",C256, " / ", B256), ""),"")</f>
        <v/>
      </c>
    </row>
    <row r="257" spans="1:48" x14ac:dyDescent="0.25">
      <c r="A257" s="13">
        <v>60</v>
      </c>
      <c r="B257" t="s">
        <v>1500</v>
      </c>
      <c r="C257" t="s">
        <v>1502</v>
      </c>
      <c r="D257" t="s">
        <v>1501</v>
      </c>
      <c r="G257" s="3">
        <f>A257</f>
        <v>60</v>
      </c>
      <c r="J257" t="s">
        <v>2534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20</v>
      </c>
      <c r="S257" t="s">
        <v>152</v>
      </c>
      <c r="T257" s="24">
        <f>VLOOKUP(R257,'ESO zone constants'!$L$2:$N$9999,3,FALSE)</f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constants'!$E$3:$L$5000,8,FALSE),"")</f>
        <v/>
      </c>
      <c r="AN257" s="3" t="str">
        <f>IF(AO257&lt;&gt;"",VLOOKUP(AO257,'ESO zone constants'!$E$3:$L$5000,8,FALSE),"")</f>
        <v/>
      </c>
      <c r="AR257" s="27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[60] = {wayshrines={-1,-1,-1,}, dlcId=0</v>
      </c>
      <c r="AS257" s="27" t="str">
        <f>IF(A257&lt;&gt;"",IF(R257&lt;&gt;"",CONCATENATE(", zoneIds={",R257),"")&amp;IF(X257&lt;&gt;"",CONCATENATE(",",X257),"")&amp;IF(AB257&lt;&gt;"",CONCATENATE(",",AB257),"")&amp;IF(AF257&lt;&gt;"",CONCATENATE(",",AF257),"")&amp;IF(AJ257&lt;&gt;"",CONCATENATE(",",AJ257),"")&amp;IF(AN257&lt;&gt;"",CONCATENATE(",",AN257),"")&amp;IF(R257&lt;&gt;"",CONCATENATE("}",""),"")&amp;IF(OR(L257="true",L257="false",L257&lt;&gt;""), CONCATENATE(", veteran=", L257), ""),"")</f>
        <v>, zoneIds={20}, veteran=false</v>
      </c>
      <c r="AT257" s="27" t="str">
        <f>IF(A257&lt;&gt;"",IF(J257="Trial",", isTrial=true",IF(J257="Arena",", isArena=true", IF(J257="Monster",", isMonster=true",IF(J257="Crafted",", isCrafted=true",IF(J257="Cyrodiil",", isCyrodiil=true",IF(J257="Dungeon",", isDungeon=true",IF(J257="PVP: Battleground",", isBattleground=true",IF(J257="PVP: Cyrodiil",", isCyrodiil=true",IF(J257="PVP: Imperial City",", isImperialCity=true",IF(J257="Special",", isSpecial=true",IF(J257="Daily random dungeon &amp; PVP: Imperial City",", isDailyRandomDungeonAndImperialCityReward=true",IF(J257="Overland",", isOverland=true","")))))))))))) &amp; IF(M257="true", CONCATENATE(", multiTrialSet=true"), ""),"") &amp; "},"</f>
        <v>, isOverland=true},</v>
      </c>
      <c r="AU257" s="27" t="str">
        <f>IF(C257&lt;&gt;"",CONCATENATE(" --",C257," / ",B257,"   [",IF(S257&lt;&gt;"",S257,""),IF(Y257&lt;&gt;"",", "&amp;Y257,""),IF(AC257&lt;&gt;"",", "&amp;AC257,""),IF(AG257&lt;&gt;"",", "&amp;AG257,""),IF(AK257&lt;&gt;"",", "&amp;AK257,""),IF(AO257&lt;&gt;"",", "&amp;AO257,""),"]"))</f>
        <v xml:space="preserve"> --Darkstride / Dunkelschritt   [Rivenspire]</v>
      </c>
      <c r="AV257" s="27" t="str">
        <f>IF(A257&lt;&gt;"",IF(VALUE(Q257)&gt;0,CONCATENATE("[",A257,"] = true,        --",C257, " / ", B257), ""),"")</f>
        <v/>
      </c>
    </row>
    <row r="258" spans="1:48" x14ac:dyDescent="0.25">
      <c r="A258" s="13">
        <v>62</v>
      </c>
      <c r="B258" t="s">
        <v>1506</v>
      </c>
      <c r="C258" t="s">
        <v>1508</v>
      </c>
      <c r="D258" t="s">
        <v>1507</v>
      </c>
      <c r="G258" s="3">
        <f>A258</f>
        <v>62</v>
      </c>
      <c r="J258" t="s">
        <v>2534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117</v>
      </c>
      <c r="S258" t="s">
        <v>161</v>
      </c>
      <c r="T258" s="24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constants'!$E$3:$L$5000,8,FALSE),"")</f>
        <v/>
      </c>
      <c r="AN258" s="3" t="str">
        <f>IF(AO258&lt;&gt;"",VLOOKUP(AO258,'ESO zone constants'!$E$3:$L$5000,8,FALSE),"")</f>
        <v/>
      </c>
      <c r="AR258" s="27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[62] = {wayshrines={-1,-1,-1,}, dlcId=0</v>
      </c>
      <c r="AS258" s="27" t="str">
        <f>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</f>
        <v>, zoneIds={117}, veteran=false</v>
      </c>
      <c r="AT258" s="27" t="str">
        <f>IF(A258&lt;&gt;"",IF(J258="Trial",", isTrial=true",IF(J258="Arena",", isArena=true", IF(J258="Monster",", isMonster=true",IF(J258="Crafted",", isCrafted=true",IF(J258="Cyrodiil",", isCyrodiil=true",IF(J258="Dungeon",", isDungeon=true",IF(J258="PVP: Battleground",", isBattleground=true",IF(J258="PVP: Cyrodiil",", isCyrodiil=true",IF(J258="PVP: Imperial City",", isImperialCity=true",IF(J258="Special",", isSpecial=true",IF(J258="Daily random dungeon &amp; PVP: Imperial City",", isDailyRandomDungeonAndImperialCityReward=true",IF(J258="Overland",", isOverland=true","")))))))))))) &amp; IF(M258="true", CONCATENATE(", multiTrialSet=true"), ""),"") &amp; "},"</f>
        <v>, isOverland=true},</v>
      </c>
      <c r="AU258" s="27" t="str">
        <f>IF(C258&lt;&gt;"",CONCATENATE(" --",C258," / ",B258,"   [",IF(S258&lt;&gt;"",S258,""),IF(Y258&lt;&gt;"",", "&amp;Y258,""),IF(AC258&lt;&gt;"",", "&amp;AC258,""),IF(AG258&lt;&gt;"",", "&amp;AG258,""),IF(AK258&lt;&gt;"",", "&amp;AK258,""),IF(AO258&lt;&gt;"",", "&amp;AO258,""),"]"))</f>
        <v xml:space="preserve"> --Hatchling's Shell / Schlüpflingspanzer   [Shadowfen]</v>
      </c>
      <c r="AV258" s="27" t="str">
        <f>IF(A258&lt;&gt;"",IF(VALUE(Q258)&gt;0,CONCATENATE("[",A258,"] = true,        --",C258, " / ", B258), ""),"")</f>
        <v/>
      </c>
    </row>
    <row r="259" spans="1:48" x14ac:dyDescent="0.25">
      <c r="A259" s="13">
        <v>64</v>
      </c>
      <c r="B259" t="s">
        <v>1512</v>
      </c>
      <c r="C259" t="s">
        <v>1514</v>
      </c>
      <c r="D259" t="s">
        <v>1513</v>
      </c>
      <c r="G259" s="3">
        <f>A259</f>
        <v>64</v>
      </c>
      <c r="J259" t="s">
        <v>2534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108</v>
      </c>
      <c r="S259" t="s">
        <v>160</v>
      </c>
      <c r="T259" s="24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constants'!$E$3:$L$5000,8,FALSE),"")</f>
        <v/>
      </c>
      <c r="AN259" s="3" t="str">
        <f>IF(AO259&lt;&gt;"",VLOOKUP(AO259,'ESO zone constants'!$E$3:$L$5000,8,FALSE),"")</f>
        <v/>
      </c>
      <c r="AR259" s="27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[64] = {wayshrines={-1,-1,-1,}, dlcId=0</v>
      </c>
      <c r="AS259" s="27" t="str">
        <f>IF(A259&lt;&gt;"",IF(R259&lt;&gt;"",CONCATENATE(", zoneIds={",R259),"")&amp;IF(X259&lt;&gt;"",CONCATENATE(",",X259),"")&amp;IF(AB259&lt;&gt;"",CONCATENATE(",",AB259),"")&amp;IF(AF259&lt;&gt;"",CONCATENATE(",",AF259),"")&amp;IF(AJ259&lt;&gt;"",CONCATENATE(",",AJ259),"")&amp;IF(AN259&lt;&gt;"",CONCATENATE(",",AN259),"")&amp;IF(R259&lt;&gt;"",CONCATENATE("}",""),"")&amp;IF(OR(L259="true",L259="false",L259&lt;&gt;""), CONCATENATE(", veteran=", L259), ""),"")</f>
        <v>, zoneIds={108}, veteran=false</v>
      </c>
      <c r="AT259" s="27" t="str">
        <f>IF(A259&lt;&gt;"",IF(J259="Trial",", isTrial=true",IF(J259="Arena",", isArena=true", IF(J259="Monster",", isMonster=true",IF(J259="Crafted",", isCrafted=true",IF(J259="Cyrodiil",", isCyrodiil=true",IF(J259="Dungeon",", isDungeon=true",IF(J259="PVP: Battleground",", isBattleground=true",IF(J259="PVP: Cyrodiil",", isCyrodiil=true",IF(J259="PVP: Imperial City",", isImperialCity=true",IF(J259="Special",", isSpecial=true",IF(J259="Daily random dungeon &amp; PVP: Imperial City",", isDailyRandomDungeonAndImperialCityReward=true",IF(J259="Overland",", isOverland=true","")))))))))))) &amp; IF(M259="true", CONCATENATE(", multiTrialSet=true"), ""),"") &amp; "},"</f>
        <v>, isOverland=true},</v>
      </c>
      <c r="AU259" s="27" t="str">
        <f>IF(C259&lt;&gt;"",CONCATENATE(" --",C259," / ",B259,"   [",IF(S259&lt;&gt;"",S259,""),IF(Y259&lt;&gt;"",", "&amp;Y259,""),IF(AC259&lt;&gt;"",", "&amp;AC259,""),IF(AG259&lt;&gt;"",", "&amp;AG259,""),IF(AK259&lt;&gt;"",", "&amp;AK259,""),IF(AO259&lt;&gt;"",", "&amp;AO259,""),"]"))</f>
        <v xml:space="preserve"> --Shadow Dancer's Raiment / Kleidung des Schattentänzers   [Greenshade]</v>
      </c>
      <c r="AV259" s="27" t="str">
        <f>IF(A259&lt;&gt;"",IF(VALUE(Q259)&gt;0,CONCATENATE("[",A259,"] = true,        --",C259, " / ", B259), ""),"")</f>
        <v/>
      </c>
    </row>
    <row r="260" spans="1:48" x14ac:dyDescent="0.25">
      <c r="A260" s="13">
        <v>65</v>
      </c>
      <c r="B260" t="s">
        <v>1515</v>
      </c>
      <c r="C260" t="s">
        <v>1517</v>
      </c>
      <c r="D260" t="s">
        <v>1516</v>
      </c>
      <c r="G260" s="3">
        <f>A260</f>
        <v>65</v>
      </c>
      <c r="J260" t="s">
        <v>2534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3</v>
      </c>
      <c r="S260" t="s">
        <v>150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constants'!$E$3:$L$5000,8,FALSE),"")</f>
        <v/>
      </c>
      <c r="AN260" s="3" t="str">
        <f>IF(AO260&lt;&gt;"",VLOOKUP(AO260,'ESO zone constants'!$E$3:$L$5000,8,FALSE),"")</f>
        <v/>
      </c>
      <c r="AR260" s="27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[65] = {wayshrines={-1,-1,-1,}, dlcId=0</v>
      </c>
      <c r="AS260" s="27" t="str">
        <f>IF(A260&lt;&gt;"",IF(R260&lt;&gt;"",CONCATENATE(", zoneIds={",R260),"")&amp;IF(X260&lt;&gt;"",CONCATENATE(",",X260),"")&amp;IF(AB260&lt;&gt;"",CONCATENATE(",",AB260),"")&amp;IF(AF260&lt;&gt;"",CONCATENATE(",",AF260),"")&amp;IF(AJ260&lt;&gt;"",CONCATENATE(",",AJ260),"")&amp;IF(AN260&lt;&gt;"",CONCATENATE(",",AN260),"")&amp;IF(R260&lt;&gt;"",CONCATENATE("}",""),"")&amp;IF(OR(L260="true",L260="false",L260&lt;&gt;""), CONCATENATE(", veteran=", L260), ""),"")</f>
        <v>, zoneIds={3}, veteran=false</v>
      </c>
      <c r="AT260" s="27" t="str">
        <f>IF(A260&lt;&gt;"",IF(J260="Trial",", isTrial=true",IF(J260="Arena",", isArena=true", IF(J260="Monster",", isMonster=true",IF(J260="Crafted",", isCrafted=true",IF(J260="Cyrodiil",", isCyrodiil=true",IF(J260="Dungeon",", isDungeon=true",IF(J260="PVP: Battleground",", isBattleground=true",IF(J260="PVP: Cyrodiil",", isCyrodiil=true",IF(J260="PVP: Imperial City",", isImperialCity=true",IF(J260="Special",", isSpecial=true",IF(J260="Daily random dungeon &amp; PVP: Imperial City",", isDailyRandomDungeonAndImperialCityReward=true",IF(J260="Overland",", isOverland=true","")))))))))))) &amp; IF(M260="true", CONCATENATE(", multiTrialSet=true"), ""),"") &amp; "},"</f>
        <v>, isOverland=true},</v>
      </c>
      <c r="AU260" s="27" t="str">
        <f>IF(C260&lt;&gt;"",CONCATENATE(" --",C260," / ",B260,"   [",IF(S260&lt;&gt;"",S260,""),IF(Y260&lt;&gt;"",", "&amp;Y260,""),IF(AC260&lt;&gt;"",", "&amp;AC260,""),IF(AG260&lt;&gt;"",", "&amp;AG260,""),IF(AK260&lt;&gt;"",", "&amp;AK260,""),IF(AO260&lt;&gt;"",", "&amp;AO260,""),"]"))</f>
        <v xml:space="preserve"> --Bloodthorn's Touch / Spur eines Blutdorns   [Glenumbra]</v>
      </c>
      <c r="AV260" s="27" t="str">
        <f>IF(A260&lt;&gt;"",IF(VALUE(Q260)&gt;0,CONCATENATE("[",A260,"] = true,        --",C260, " / ", B260), ""),"")</f>
        <v/>
      </c>
    </row>
    <row r="261" spans="1:48" x14ac:dyDescent="0.25">
      <c r="A261" s="13">
        <v>66</v>
      </c>
      <c r="B261" t="s">
        <v>1518</v>
      </c>
      <c r="C261" t="s">
        <v>1520</v>
      </c>
      <c r="D261" t="s">
        <v>1519</v>
      </c>
      <c r="G261" s="3">
        <f>A261</f>
        <v>66</v>
      </c>
      <c r="J261" t="s">
        <v>2534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117</v>
      </c>
      <c r="S261" t="s">
        <v>161</v>
      </c>
      <c r="T261" s="24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constants'!$E$3:$L$5000,8,FALSE),"")</f>
        <v/>
      </c>
      <c r="AN261" s="3" t="str">
        <f>IF(AO261&lt;&gt;"",VLOOKUP(AO261,'ESO zone constants'!$E$3:$L$5000,8,FALSE),"")</f>
        <v/>
      </c>
      <c r="AR261" s="27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[66] = {wayshrines={-1,-1,-1,}, dlcId=0</v>
      </c>
      <c r="AS261" s="27" t="str">
        <f>IF(A261&lt;&gt;"",IF(R261&lt;&gt;"",CONCATENATE(", zoneIds={",R261),"")&amp;IF(X261&lt;&gt;"",CONCATENATE(",",X261),"")&amp;IF(AB261&lt;&gt;"",CONCATENATE(",",AB261),"")&amp;IF(AF261&lt;&gt;"",CONCATENATE(",",AF261),"")&amp;IF(AJ261&lt;&gt;"",CONCATENATE(",",AJ261),"")&amp;IF(AN261&lt;&gt;"",CONCATENATE(",",AN261),"")&amp;IF(R261&lt;&gt;"",CONCATENATE("}",""),"")&amp;IF(OR(L261="true",L261="false",L261&lt;&gt;""), CONCATENATE(", veteran=", L261), ""),"")</f>
        <v>, zoneIds={117}, veteran=false</v>
      </c>
      <c r="AT261" s="27" t="str">
        <f>IF(A261&lt;&gt;"",IF(J261="Trial",", isTrial=true",IF(J261="Arena",", isArena=true", IF(J261="Monster",", isMonster=true",IF(J261="Crafted",", isCrafted=true",IF(J261="Cyrodiil",", isCyrodiil=true",IF(J261="Dungeon",", isDungeon=true",IF(J261="PVP: Battleground",", isBattleground=true",IF(J261="PVP: Cyrodiil",", isCyrodiil=true",IF(J261="PVP: Imperial City",", isImperialCity=true",IF(J261="Special",", isSpecial=true",IF(J261="Daily random dungeon &amp; PVP: Imperial City",", isDailyRandomDungeonAndImperialCityReward=true",IF(J261="Overland",", isOverland=true","")))))))))))) &amp; IF(M261="true", CONCATENATE(", multiTrialSet=true"), ""),"") &amp; "},"</f>
        <v>, isOverland=true},</v>
      </c>
      <c r="AU261" s="27" t="str">
        <f>IF(C261&lt;&gt;"",CONCATENATE(" --",C261," / ",B261,"   [",IF(S261&lt;&gt;"",S261,""),IF(Y261&lt;&gt;"",", "&amp;Y261,""),IF(AC261&lt;&gt;"",", "&amp;AC261,""),IF(AG261&lt;&gt;"",", "&amp;AG261,""),IF(AK261&lt;&gt;"",", "&amp;AK261,""),IF(AO261&lt;&gt;"",", "&amp;AO261,""),"]"))</f>
        <v xml:space="preserve"> --Robes of the Hist / Roben des Hist   [Shadowfen]</v>
      </c>
      <c r="AV261" s="27" t="str">
        <f>IF(A261&lt;&gt;"",IF(VALUE(Q261)&gt;0,CONCATENATE("[",A261,"] = true,        --",C261, " / ", B261), ""),"")</f>
        <v/>
      </c>
    </row>
    <row r="262" spans="1:48" x14ac:dyDescent="0.25">
      <c r="A262" s="13">
        <v>68</v>
      </c>
      <c r="B262" t="s">
        <v>1524</v>
      </c>
      <c r="C262" t="s">
        <v>1526</v>
      </c>
      <c r="D262" t="s">
        <v>1525</v>
      </c>
      <c r="G262" s="3">
        <f>A262</f>
        <v>68</v>
      </c>
      <c r="J262" t="s">
        <v>2534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347</v>
      </c>
      <c r="S262" t="s">
        <v>288</v>
      </c>
      <c r="T262" s="24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7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[68] = {wayshrines={-1,-1,-1,}, dlcId=0</v>
      </c>
      <c r="AS262" s="27" t="str">
        <f>IF(A262&lt;&gt;"",IF(R262&lt;&gt;"",CONCATENATE(", zoneIds={",R262),"")&amp;IF(X262&lt;&gt;"",CONCATENATE(",",X262),"")&amp;IF(AB262&lt;&gt;"",CONCATENATE(",",AB262),"")&amp;IF(AF262&lt;&gt;"",CONCATENATE(",",AF262),"")&amp;IF(AJ262&lt;&gt;"",CONCATENATE(",",AJ262),"")&amp;IF(AN262&lt;&gt;"",CONCATENATE(",",AN262),"")&amp;IF(R262&lt;&gt;"",CONCATENATE("}",""),"")&amp;IF(OR(L262="true",L262="false",L262&lt;&gt;""), CONCATENATE(", veteran=", L262), ""),"")</f>
        <v>, zoneIds={347}, veteran=false</v>
      </c>
      <c r="AT262" s="27" t="str">
        <f>IF(A262&lt;&gt;"",IF(J262="Trial",", isTrial=true",IF(J262="Arena",", isArena=true", IF(J262="Monster",", isMonster=true",IF(J262="Crafted",", isCrafted=true",IF(J262="Cyrodiil",", isCyrodiil=true",IF(J262="Dungeon",", isDungeon=true",IF(J262="PVP: Battleground",", isBattleground=true",IF(J262="PVP: Cyrodiil",", isCyrodiil=true",IF(J262="PVP: Imperial City",", isImperialCity=true",IF(J262="Special",", isSpecial=true",IF(J262="Daily random dungeon &amp; PVP: Imperial City",", isDailyRandomDungeonAndImperialCityReward=true",IF(J262="Overland",", isOverland=true","")))))))))))) &amp; IF(M262="true", CONCATENATE(", multiTrialSet=true"), ""),"") &amp; "},"</f>
        <v>, isOverland=true},</v>
      </c>
      <c r="AU262" s="27" t="str">
        <f>IF(C262&lt;&gt;"",CONCATENATE(" --",C262," / ",B262,"   [",IF(S262&lt;&gt;"",S262,""),IF(Y262&lt;&gt;"",", "&amp;Y262,""),IF(AC262&lt;&gt;"",", "&amp;AC262,""),IF(AG262&lt;&gt;"",", "&amp;AG262,""),IF(AK262&lt;&gt;"",", "&amp;AK262,""),IF(AO262&lt;&gt;"",", "&amp;AO262,""),"]"))</f>
        <v xml:space="preserve"> --Stygian / Stygier   [Coldharbour]</v>
      </c>
      <c r="AV262" s="27" t="str">
        <f>IF(A262&lt;&gt;"",IF(VALUE(Q262)&gt;0,CONCATENATE("[",A262,"] = true,        --",C262, " / ", B262), ""),"")</f>
        <v/>
      </c>
    </row>
    <row r="263" spans="1:48" x14ac:dyDescent="0.25">
      <c r="A263" s="13">
        <v>69</v>
      </c>
      <c r="B263" t="s">
        <v>1527</v>
      </c>
      <c r="C263" t="s">
        <v>1529</v>
      </c>
      <c r="D263" t="s">
        <v>1528</v>
      </c>
      <c r="G263" s="3">
        <f>A263</f>
        <v>69</v>
      </c>
      <c r="J263" t="s">
        <v>2534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383</v>
      </c>
      <c r="S263" t="s">
        <v>313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constants'!$E$3:$L$5000,8,FALSE),"")</f>
        <v/>
      </c>
      <c r="AN263" s="3" t="str">
        <f>IF(AO263&lt;&gt;"",VLOOKUP(AO263,'ESO zone constants'!$E$3:$L$5000,8,FALSE),"")</f>
        <v/>
      </c>
      <c r="AR263" s="27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[69] = {wayshrines={-1,-1,-1,}, dlcId=0</v>
      </c>
      <c r="AS263" s="27" t="str">
        <f>IF(A263&lt;&gt;"",IF(R263&lt;&gt;"",CONCATENATE(", zoneIds={",R263),"")&amp;IF(X263&lt;&gt;"",CONCATENATE(",",X263),"")&amp;IF(AB263&lt;&gt;"",CONCATENATE(",",AB263),"")&amp;IF(AF263&lt;&gt;"",CONCATENATE(",",AF263),"")&amp;IF(AJ263&lt;&gt;"",CONCATENATE(",",AJ263),"")&amp;IF(AN263&lt;&gt;"",CONCATENATE(",",AN263),"")&amp;IF(R263&lt;&gt;"",CONCATENATE("}",""),"")&amp;IF(OR(L263="true",L263="false",L263&lt;&gt;""), CONCATENATE(", veteran=", L263), ""),"")</f>
        <v>, zoneIds={383}, veteran=false</v>
      </c>
      <c r="AT263" s="27" t="str">
        <f>IF(A263&lt;&gt;"",IF(J263="Trial",", isTrial=true",IF(J263="Arena",", isArena=true", IF(J263="Monster",", isMonster=true",IF(J263="Crafted",", isCrafted=true",IF(J263="Cyrodiil",", isCyrodiil=true",IF(J263="Dungeon",", isDungeon=true",IF(J263="PVP: Battleground",", isBattleground=true",IF(J263="PVP: Cyrodiil",", isCyrodiil=true",IF(J263="PVP: Imperial City",", isImperialCity=true",IF(J263="Special",", isSpecial=true",IF(J263="Daily random dungeon &amp; PVP: Imperial City",", isDailyRandomDungeonAndImperialCityReward=true",IF(J263="Overland",", isOverland=true","")))))))))))) &amp; IF(M263="true", CONCATENATE(", multiTrialSet=true"), ""),"") &amp; "},"</f>
        <v>, isOverland=true},</v>
      </c>
      <c r="AU263" s="27" t="str">
        <f>IF(C263&lt;&gt;"",CONCATENATE(" --",C263," / ",B263,"   [",IF(S263&lt;&gt;"",S263,""),IF(Y263&lt;&gt;"",", "&amp;Y263,""),IF(AC263&lt;&gt;"",", "&amp;AC263,""),IF(AG263&lt;&gt;"",", "&amp;AG263,""),IF(AK263&lt;&gt;"",", "&amp;AK263,""),IF(AO263&lt;&gt;"",", "&amp;AO263,""),"]"))</f>
        <v xml:space="preserve"> --Ranger's Gait / Laufstil des Waldläufers   [Grahtwood]</v>
      </c>
      <c r="AV263" s="27" t="str">
        <f>IF(A263&lt;&gt;"",IF(VALUE(Q263)&gt;0,CONCATENATE("[",A263,"] = true,        --",C263, " / ", B263), ""),"")</f>
        <v/>
      </c>
    </row>
    <row r="264" spans="1:48" x14ac:dyDescent="0.25">
      <c r="A264" s="13">
        <v>70</v>
      </c>
      <c r="B264" t="s">
        <v>1530</v>
      </c>
      <c r="C264" t="s">
        <v>1532</v>
      </c>
      <c r="D264" t="s">
        <v>1531</v>
      </c>
      <c r="G264" s="3">
        <f>A264</f>
        <v>70</v>
      </c>
      <c r="J264" t="s">
        <v>2534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92</v>
      </c>
      <c r="S264" t="s">
        <v>156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constants'!$E$3:$L$5000,8,FALSE),"")</f>
        <v/>
      </c>
      <c r="AN264" s="3" t="str">
        <f>IF(AO264&lt;&gt;"",VLOOKUP(AO264,'ESO zone constants'!$E$3:$L$5000,8,FALSE),"")</f>
        <v/>
      </c>
      <c r="AR264" s="27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[70] = {wayshrines={-1,-1,-1,}, dlcId=0</v>
      </c>
      <c r="AS264" s="27" t="str">
        <f>IF(A264&lt;&gt;"",IF(R264&lt;&gt;"",CONCATENATE(", zoneIds={",R264),"")&amp;IF(X264&lt;&gt;"",CONCATENATE(",",X264),"")&amp;IF(AB264&lt;&gt;"",CONCATENATE(",",AB264),"")&amp;IF(AF264&lt;&gt;"",CONCATENATE(",",AF264),"")&amp;IF(AJ264&lt;&gt;"",CONCATENATE(",",AJ264),"")&amp;IF(AN264&lt;&gt;"",CONCATENATE(",",AN264),"")&amp;IF(R264&lt;&gt;"",CONCATENATE("}",""),"")&amp;IF(OR(L264="true",L264="false",L264&lt;&gt;""), CONCATENATE(", veteran=", L264), ""),"")</f>
        <v>, zoneIds={92}, veteran=false</v>
      </c>
      <c r="AT264" s="27" t="str">
        <f>IF(A264&lt;&gt;"",IF(J264="Trial",", isTrial=true",IF(J264="Arena",", isArena=true", IF(J264="Monster",", isMonster=true",IF(J264="Crafted",", isCrafted=true",IF(J264="Cyrodiil",", isCyrodiil=true",IF(J264="Dungeon",", isDungeon=true",IF(J264="PVP: Battleground",", isBattleground=true",IF(J264="PVP: Cyrodiil",", isCyrodiil=true",IF(J264="PVP: Imperial City",", isImperialCity=true",IF(J264="Special",", isSpecial=true",IF(J264="Daily random dungeon &amp; PVP: Imperial City",", isDailyRandomDungeonAndImperialCityReward=true",IF(J264="Overland",", isOverland=true","")))))))))))) &amp; IF(M264="true", CONCATENATE(", multiTrialSet=true"), ""),"") &amp; "},"</f>
        <v>, isOverland=true},</v>
      </c>
      <c r="AU264" s="27" t="str">
        <f>IF(C264&lt;&gt;"",CONCATENATE(" --",C264," / ",B264,"   [",IF(S264&lt;&gt;"",S264,""),IF(Y264&lt;&gt;"",", "&amp;Y264,""),IF(AC264&lt;&gt;"",", "&amp;AC264,""),IF(AG264&lt;&gt;"",", "&amp;AG264,""),IF(AK264&lt;&gt;"",", "&amp;AK264,""),IF(AO264&lt;&gt;"",", "&amp;AO264,""),"]"))</f>
        <v xml:space="preserve"> --Seventh Legion Brute / Rohling der siebten Legion   [Bangkorai]</v>
      </c>
      <c r="AV264" s="27" t="str">
        <f>IF(A264&lt;&gt;"",IF(VALUE(Q264)&gt;0,CONCATENATE("[",A264,"] = true,        --",C264, " / ", B264), ""),"")</f>
        <v/>
      </c>
    </row>
    <row r="265" spans="1:48" x14ac:dyDescent="0.25">
      <c r="A265" s="13">
        <v>86</v>
      </c>
      <c r="B265" t="s">
        <v>1578</v>
      </c>
      <c r="C265" t="s">
        <v>1580</v>
      </c>
      <c r="D265" t="s">
        <v>1579</v>
      </c>
      <c r="G265" s="3">
        <f>A265</f>
        <v>86</v>
      </c>
      <c r="J265" t="s">
        <v>2534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381</v>
      </c>
      <c r="S265" t="s">
        <v>311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constants'!$E$3:$L$5000,8,FALSE),"")</f>
        <v/>
      </c>
      <c r="AN265" s="3" t="str">
        <f>IF(AO265&lt;&gt;"",VLOOKUP(AO265,'ESO zone constants'!$E$3:$L$5000,8,FALSE),"")</f>
        <v/>
      </c>
      <c r="AR265" s="27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[86] = {wayshrines={-1,-1,-1,}, dlcId=0</v>
      </c>
      <c r="AS265" s="27" t="str">
        <f>IF(A265&lt;&gt;"",IF(R265&lt;&gt;"",CONCATENATE(", zoneIds={",R265),"")&amp;IF(X265&lt;&gt;"",CONCATENATE(",",X265),"")&amp;IF(AB265&lt;&gt;"",CONCATENATE(",",AB265),"")&amp;IF(AF265&lt;&gt;"",CONCATENATE(",",AF265),"")&amp;IF(AJ265&lt;&gt;"",CONCATENATE(",",AJ265),"")&amp;IF(AN265&lt;&gt;"",CONCATENATE(",",AN265),"")&amp;IF(R265&lt;&gt;"",CONCATENATE("}",""),"")&amp;IF(OR(L265="true",L265="false",L265&lt;&gt;""), CONCATENATE(", veteran=", L265), ""),"")</f>
        <v>, zoneIds={381}, veteran=false</v>
      </c>
      <c r="AT265" s="27" t="str">
        <f>IF(A265&lt;&gt;"",IF(J265="Trial",", isTrial=true",IF(J265="Arena",", isArena=true", IF(J265="Monster",", isMonster=true",IF(J265="Crafted",", isCrafted=true",IF(J265="Cyrodiil",", isCyrodiil=true",IF(J265="Dungeon",", isDungeon=true",IF(J265="PVP: Battleground",", isBattleground=true",IF(J265="PVP: Cyrodiil",", isCyrodiil=true",IF(J265="PVP: Imperial City",", isImperialCity=true",IF(J265="Special",", isSpecial=true",IF(J265="Daily random dungeon &amp; PVP: Imperial City",", isDailyRandomDungeonAndImperialCityReward=true",IF(J265="Overland",", isOverland=true","")))))))))))) &amp; IF(M265="true", CONCATENATE(", multiTrialSet=true"), ""),"") &amp; "},"</f>
        <v>, isOverland=true},</v>
      </c>
      <c r="AU265" s="27" t="str">
        <f>IF(C265&lt;&gt;"",CONCATENATE(" --",C265," / ",B265,"   [",IF(S265&lt;&gt;"",S265,""),IF(Y265&lt;&gt;"",", "&amp;Y265,""),IF(AC265&lt;&gt;"",", "&amp;AC265,""),IF(AG265&lt;&gt;"",", "&amp;AG265,""),IF(AK265&lt;&gt;"",", "&amp;AK265,""),IF(AO265&lt;&gt;"",", "&amp;AO265,""),"]"))</f>
        <v xml:space="preserve"> --Queen's Elegance / Eleganz der Königin   [Auridon]</v>
      </c>
      <c r="AV265" s="27" t="str">
        <f>IF(A265&lt;&gt;"",IF(VALUE(Q265)&gt;0,CONCATENATE("[",A265,"] = true,        --",C265, " / ", B265), ""),"")</f>
        <v/>
      </c>
    </row>
    <row r="266" spans="1:48" x14ac:dyDescent="0.25">
      <c r="A266" s="13">
        <v>90</v>
      </c>
      <c r="B266" t="s">
        <v>1590</v>
      </c>
      <c r="C266" t="s">
        <v>1592</v>
      </c>
      <c r="D266" t="s">
        <v>1591</v>
      </c>
      <c r="G266" s="3">
        <f>A266</f>
        <v>90</v>
      </c>
      <c r="J266" t="s">
        <v>2534</v>
      </c>
      <c r="L266" t="s">
        <v>101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382</v>
      </c>
      <c r="S266" t="s">
        <v>312</v>
      </c>
      <c r="T266" s="24">
        <f>VLOOKUP(R266,'ESO zone constants'!$L$2:$N$9999,3,FALSE)</f>
        <v>0</v>
      </c>
      <c r="U266" s="3" t="str">
        <f>VLOOKUP(T266,'LibSets constants'!$A$2:$B$16,2,FALSE)</f>
        <v>Included in base game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constants'!$E$3:$L$5000,8,FALSE),"")</f>
        <v/>
      </c>
      <c r="AN266" s="3" t="str">
        <f>IF(AO266&lt;&gt;"",VLOOKUP(AO266,'ESO zone constants'!$E$3:$L$5000,8,FALSE),"")</f>
        <v/>
      </c>
      <c r="AR266" s="27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[90] = {wayshrines={-1,-1,-1,}, dlcId=0</v>
      </c>
      <c r="AS266" s="27" t="str">
        <f>IF(A266&lt;&gt;"",IF(R266&lt;&gt;"",CONCATENATE(", zoneIds={",R266),"")&amp;IF(X266&lt;&gt;"",CONCATENATE(",",X266),"")&amp;IF(AB266&lt;&gt;"",CONCATENATE(",",AB266),"")&amp;IF(AF266&lt;&gt;"",CONCATENATE(",",AF266),"")&amp;IF(AJ266&lt;&gt;"",CONCATENATE(",",AJ266),"")&amp;IF(AN266&lt;&gt;"",CONCATENATE(",",AN266),"")&amp;IF(R266&lt;&gt;"",CONCATENATE("}",""),"")&amp;IF(OR(L266="true",L266="false",L266&lt;&gt;""), CONCATENATE(", veteran=", L266), ""),"")</f>
        <v>, zoneIds={382}, veteran=false</v>
      </c>
      <c r="AT266" s="27" t="str">
        <f>IF(A266&lt;&gt;"",IF(J266="Trial",", isTrial=true",IF(J266="Arena",", isArena=true", IF(J266="Monster",", isMonster=true",IF(J266="Crafted",", isCrafted=true",IF(J266="Cyrodiil",", isCyrodiil=true",IF(J266="Dungeon",", isDungeon=true",IF(J266="PVP: Battleground",", isBattleground=true",IF(J266="PVP: Cyrodiil",", isCyrodiil=true",IF(J266="PVP: Imperial City",", isImperialCity=true",IF(J266="Special",", isSpecial=true",IF(J266="Daily random dungeon &amp; PVP: Imperial City",", isDailyRandomDungeonAndImperialCityReward=true",IF(J266="Overland",", isOverland=true","")))))))))))) &amp; IF(M266="true", CONCATENATE(", multiTrialSet=true"), ""),"") &amp; "},"</f>
        <v>, isOverland=true},</v>
      </c>
      <c r="AU266" s="27" t="str">
        <f>IF(C266&lt;&gt;"",CONCATENATE(" --",C266," / ",B266,"   [",IF(S266&lt;&gt;"",S266,""),IF(Y266&lt;&gt;"",", "&amp;Y266,""),IF(AC266&lt;&gt;"",", "&amp;AC266,""),IF(AG266&lt;&gt;"",", "&amp;AG266,""),IF(AK266&lt;&gt;"",", "&amp;AK266,""),IF(AO266&lt;&gt;"",", "&amp;AO266,""),"]"))</f>
        <v xml:space="preserve"> --Senche's Bite / Biss des Senche   [Reaper's March]</v>
      </c>
      <c r="AV266" s="27" t="str">
        <f>IF(A266&lt;&gt;"",IF(VALUE(Q266)&gt;0,CONCATENATE("[",A266,"] = true,        --",C266, " / ", B266), ""),"")</f>
        <v/>
      </c>
    </row>
    <row r="267" spans="1:48" x14ac:dyDescent="0.25">
      <c r="A267" s="13">
        <v>93</v>
      </c>
      <c r="B267" t="s">
        <v>1599</v>
      </c>
      <c r="C267" t="s">
        <v>1601</v>
      </c>
      <c r="D267" t="s">
        <v>1600</v>
      </c>
      <c r="G267" s="3">
        <f>A267</f>
        <v>93</v>
      </c>
      <c r="J267" t="s">
        <v>2534</v>
      </c>
      <c r="L267" t="s">
        <v>101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19</v>
      </c>
      <c r="S267" t="s">
        <v>151</v>
      </c>
      <c r="T267" s="24">
        <f>VLOOKUP(R267,'ESO zone constants'!$L$2:$N$9999,3,FALSE)</f>
        <v>0</v>
      </c>
      <c r="U267" s="3" t="str">
        <f>VLOOKUP(T267,'LibSets constants'!$A$2:$B$16,2,FALSE)</f>
        <v>Included in base game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constants'!$E$3:$L$5000,8,FALSE),"")</f>
        <v/>
      </c>
      <c r="AN267" s="3" t="str">
        <f>IF(AO267&lt;&gt;"",VLOOKUP(AO267,'ESO zone constants'!$E$3:$L$5000,8,FALSE),"")</f>
        <v/>
      </c>
      <c r="AR267" s="27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[93] = {wayshrines={-1,-1,-1,}, dlcId=0</v>
      </c>
      <c r="AS267" s="27" t="str">
        <f>IF(A267&lt;&gt;"",IF(R267&lt;&gt;"",CONCATENATE(", zoneIds={",R267),"")&amp;IF(X267&lt;&gt;"",CONCATENATE(",",X267),"")&amp;IF(AB267&lt;&gt;"",CONCATENATE(",",AB267),"")&amp;IF(AF267&lt;&gt;"",CONCATENATE(",",AF267),"")&amp;IF(AJ267&lt;&gt;"",CONCATENATE(",",AJ267),"")&amp;IF(AN267&lt;&gt;"",CONCATENATE(",",AN267),"")&amp;IF(R267&lt;&gt;"",CONCATENATE("}",""),"")&amp;IF(OR(L267="true",L267="false",L267&lt;&gt;""), CONCATENATE(", veteran=", L267), ""),"")</f>
        <v>, zoneIds={19}, veteran=false</v>
      </c>
      <c r="AT267" s="27" t="str">
        <f>IF(A267&lt;&gt;"",IF(J267="Trial",", isTrial=true",IF(J267="Arena",", isArena=true", IF(J267="Monster",", isMonster=true",IF(J267="Crafted",", isCrafted=true",IF(J267="Cyrodiil",", isCyrodiil=true",IF(J267="Dungeon",", isDungeon=true",IF(J267="PVP: Battleground",", isBattleground=true",IF(J267="PVP: Cyrodiil",", isCyrodiil=true",IF(J267="PVP: Imperial City",", isImperialCity=true",IF(J267="Special",", isSpecial=true",IF(J267="Daily random dungeon &amp; PVP: Imperial City",", isDailyRandomDungeonAndImperialCityReward=true",IF(J267="Overland",", isOverland=true","")))))))))))) &amp; IF(M267="true", CONCATENATE(", multiTrialSet=true"), ""),"") &amp; "},"</f>
        <v>, isOverland=true},</v>
      </c>
      <c r="AU267" s="27" t="str">
        <f>IF(C267&lt;&gt;"",CONCATENATE(" --",C267," / ",B267,"   [",IF(S267&lt;&gt;"",S267,""),IF(Y267&lt;&gt;"",", "&amp;Y267,""),IF(AC267&lt;&gt;"",", "&amp;AC267,""),IF(AG267&lt;&gt;"",", "&amp;AG267,""),IF(AK267&lt;&gt;"",", "&amp;AK267,""),IF(AO267&lt;&gt;"",", "&amp;AO267,""),"]"))</f>
        <v xml:space="preserve"> --Storm Knight's Plate / Wut des Sturmritters   [Stormhaven]</v>
      </c>
      <c r="AV267" s="27" t="str">
        <f>IF(A267&lt;&gt;"",IF(VALUE(Q267)&gt;0,CONCATENATE("[",A267,"] = true,        --",C267, " / ", B267), ""),"")</f>
        <v/>
      </c>
    </row>
    <row r="268" spans="1:48" x14ac:dyDescent="0.25">
      <c r="A268" s="13">
        <v>94</v>
      </c>
      <c r="B268" t="s">
        <v>1602</v>
      </c>
      <c r="C268" t="s">
        <v>1604</v>
      </c>
      <c r="D268" t="s">
        <v>1603</v>
      </c>
      <c r="G268" s="3">
        <f>A268</f>
        <v>94</v>
      </c>
      <c r="J268" t="s">
        <v>2534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347</v>
      </c>
      <c r="S268" t="s">
        <v>288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constants'!$E$3:$L$5000,8,FALSE),"")</f>
        <v/>
      </c>
      <c r="AN268" s="3" t="str">
        <f>IF(AO268&lt;&gt;"",VLOOKUP(AO268,'ESO zone constants'!$E$3:$L$5000,8,FALSE),"")</f>
        <v/>
      </c>
      <c r="AR268" s="27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[94] = {wayshrines={-1,-1,-1,}, dlcId=0</v>
      </c>
      <c r="AS268" s="27" t="str">
        <f>IF(A268&lt;&gt;"",IF(R268&lt;&gt;"",CONCATENATE(", zoneIds={",R268),"")&amp;IF(X268&lt;&gt;"",CONCATENATE(",",X268),"")&amp;IF(AB268&lt;&gt;"",CONCATENATE(",",AB268),"")&amp;IF(AF268&lt;&gt;"",CONCATENATE(",",AF268),"")&amp;IF(AJ268&lt;&gt;"",CONCATENATE(",",AJ268),"")&amp;IF(AN268&lt;&gt;"",CONCATENATE(",",AN268),"")&amp;IF(R268&lt;&gt;"",CONCATENATE("}",""),"")&amp;IF(OR(L268="true",L268="false",L268&lt;&gt;""), CONCATENATE(", veteran=", L268), ""),"")</f>
        <v>, zoneIds={347}, veteran=false</v>
      </c>
      <c r="AT268" s="27" t="str">
        <f>IF(A268&lt;&gt;"",IF(J268="Trial",", isTrial=true",IF(J268="Arena",", isArena=true", IF(J268="Monster",", isMonster=true",IF(J268="Crafted",", isCrafted=true",IF(J268="Cyrodiil",", isCyrodiil=true",IF(J268="Dungeon",", isDungeon=true",IF(J268="PVP: Battleground",", isBattleground=true",IF(J268="PVP: Cyrodiil",", isCyrodiil=true",IF(J268="PVP: Imperial City",", isImperialCity=true",IF(J268="Special",", isSpecial=true",IF(J268="Daily random dungeon &amp; PVP: Imperial City",", isDailyRandomDungeonAndImperialCityReward=true",IF(J268="Overland",", isOverland=true","")))))))))))) &amp; IF(M268="true", CONCATENATE(", multiTrialSet=true"), ""),"") &amp; "},"</f>
        <v>, isOverland=true},</v>
      </c>
      <c r="AU268" s="27" t="str">
        <f>IF(C268&lt;&gt;"",CONCATENATE(" --",C268," / ",B268,"   [",IF(S268&lt;&gt;"",S268,""),IF(Y268&lt;&gt;"",", "&amp;Y268,""),IF(AC268&lt;&gt;"",", "&amp;AC268,""),IF(AG268&lt;&gt;"",", "&amp;AG268,""),IF(AK268&lt;&gt;"",", "&amp;AK268,""),IF(AO268&lt;&gt;"",", "&amp;AO268,""),"]"))</f>
        <v xml:space="preserve"> --Meridia's Blessed Armor / Meridias gesegnete Rüstung   [Coldharbour]</v>
      </c>
      <c r="AV268" s="27" t="str">
        <f>IF(A268&lt;&gt;"",IF(VALUE(Q268)&gt;0,CONCATENATE("[",A268,"] = true,        --",C268, " / ", B268), ""),"")</f>
        <v/>
      </c>
    </row>
    <row r="269" spans="1:48" x14ac:dyDescent="0.25">
      <c r="A269" s="13">
        <v>98</v>
      </c>
      <c r="B269" t="s">
        <v>1614</v>
      </c>
      <c r="C269" t="s">
        <v>1616</v>
      </c>
      <c r="D269" t="s">
        <v>1615</v>
      </c>
      <c r="G269" s="3">
        <f>A269</f>
        <v>98</v>
      </c>
      <c r="J269" t="s">
        <v>2534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20</v>
      </c>
      <c r="S269" t="s">
        <v>152</v>
      </c>
      <c r="T269" s="24">
        <f>VLOOKUP(R269,'ESO zone constants'!$L$2:$N$9999,3,FALSE)</f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constants'!$E$3:$L$5000,8,FALSE),"")</f>
        <v/>
      </c>
      <c r="AN269" s="3" t="str">
        <f>IF(AO269&lt;&gt;"",VLOOKUP(AO269,'ESO zone constants'!$E$3:$L$5000,8,FALSE),"")</f>
        <v/>
      </c>
      <c r="AR269" s="27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[98] = {wayshrines={-1,-1,-1,}, dlcId=0</v>
      </c>
      <c r="AS269" s="27" t="str">
        <f>IF(A269&lt;&gt;"",IF(R269&lt;&gt;"",CONCATENATE(", zoneIds={",R269),"")&amp;IF(X269&lt;&gt;"",CONCATENATE(",",X269),"")&amp;IF(AB269&lt;&gt;"",CONCATENATE(",",AB269),"")&amp;IF(AF269&lt;&gt;"",CONCATENATE(",",AF269),"")&amp;IF(AJ269&lt;&gt;"",CONCATENATE(",",AJ269),"")&amp;IF(AN269&lt;&gt;"",CONCATENATE(",",AN269),"")&amp;IF(R269&lt;&gt;"",CONCATENATE("}",""),"")&amp;IF(OR(L269="true",L269="false",L269&lt;&gt;""), CONCATENATE(", veteran=", L269), ""),"")</f>
        <v>, zoneIds={20}, veteran=false</v>
      </c>
      <c r="AT269" s="27" t="str">
        <f>IF(A269&lt;&gt;"",IF(J269="Trial",", isTrial=true",IF(J269="Arena",", isArena=true", IF(J269="Monster",", isMonster=true",IF(J269="Crafted",", isCrafted=true",IF(J269="Cyrodiil",", isCyrodiil=true",IF(J269="Dungeon",", isDungeon=true",IF(J269="PVP: Battleground",", isBattleground=true",IF(J269="PVP: Cyrodiil",", isCyrodiil=true",IF(J269="PVP: Imperial City",", isImperialCity=true",IF(J269="Special",", isSpecial=true",IF(J269="Daily random dungeon &amp; PVP: Imperial City",", isDailyRandomDungeonAndImperialCityReward=true",IF(J269="Overland",", isOverland=true","")))))))))))) &amp; IF(M269="true", CONCATENATE(", multiTrialSet=true"), ""),"") &amp; "},"</f>
        <v>, isOverland=true},</v>
      </c>
      <c r="AU269" s="27" t="str">
        <f>IF(C269&lt;&gt;"",CONCATENATE(" --",C269," / ",B269,"   [",IF(S269&lt;&gt;"",S269,""),IF(Y269&lt;&gt;"",", "&amp;Y269,""),IF(AC269&lt;&gt;"",", "&amp;AC269,""),IF(AG269&lt;&gt;"",", "&amp;AG269,""),IF(AK269&lt;&gt;"",", "&amp;AK269,""),IF(AO269&lt;&gt;"",", "&amp;AO269,""),"]"))</f>
        <v xml:space="preserve"> --Necropotence / Nekropotenz   [Rivenspire]</v>
      </c>
      <c r="AV269" s="27" t="str">
        <f>IF(A269&lt;&gt;"",IF(VALUE(Q269)&gt;0,CONCATENATE("[",A269,"] = true,        --",C269, " / ", B269), ""),"")</f>
        <v/>
      </c>
    </row>
    <row r="270" spans="1:48" x14ac:dyDescent="0.25">
      <c r="A270" s="13">
        <v>99</v>
      </c>
      <c r="B270" t="s">
        <v>1617</v>
      </c>
      <c r="C270" t="s">
        <v>1619</v>
      </c>
      <c r="D270" t="s">
        <v>1618</v>
      </c>
      <c r="G270" s="3">
        <f>A270</f>
        <v>99</v>
      </c>
      <c r="J270" t="s">
        <v>2534</v>
      </c>
      <c r="L270" t="s">
        <v>101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58</v>
      </c>
      <c r="S270" t="s">
        <v>155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constants'!$E$3:$L$5000,8,FALSE),"")</f>
        <v/>
      </c>
      <c r="AN270" s="3" t="str">
        <f>IF(AO270&lt;&gt;"",VLOOKUP(AO270,'ESO zone constants'!$E$3:$L$5000,8,FALSE),"")</f>
        <v/>
      </c>
      <c r="AR270" s="27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[99] = {wayshrines={-1,-1,-1,}, dlcId=0</v>
      </c>
      <c r="AS270" s="27" t="str">
        <f>IF(A270&lt;&gt;"",IF(R270&lt;&gt;"",CONCATENATE(", zoneIds={",R270),"")&amp;IF(X270&lt;&gt;"",CONCATENATE(",",X270),"")&amp;IF(AB270&lt;&gt;"",CONCATENATE(",",AB270),"")&amp;IF(AF270&lt;&gt;"",CONCATENATE(",",AF270),"")&amp;IF(AJ270&lt;&gt;"",CONCATENATE(",",AJ270),"")&amp;IF(AN270&lt;&gt;"",CONCATENATE(",",AN270),"")&amp;IF(R270&lt;&gt;"",CONCATENATE("}",""),"")&amp;IF(OR(L270="true",L270="false",L270&lt;&gt;""), CONCATENATE(", veteran=", L270), ""),"")</f>
        <v>, zoneIds={58}, veteran=false</v>
      </c>
      <c r="AT270" s="27" t="str">
        <f>IF(A270&lt;&gt;"",IF(J270="Trial",", isTrial=true",IF(J270="Arena",", isArena=true", IF(J270="Monster",", isMonster=true",IF(J270="Crafted",", isCrafted=true",IF(J270="Cyrodiil",", isCyrodiil=true",IF(J270="Dungeon",", isDungeon=true",IF(J270="PVP: Battleground",", isBattleground=true",IF(J270="PVP: Cyrodiil",", isCyrodiil=true",IF(J270="PVP: Imperial City",", isImperialCity=true",IF(J270="Special",", isSpecial=true",IF(J270="Daily random dungeon &amp; PVP: Imperial City",", isDailyRandomDungeonAndImperialCityReward=true",IF(J270="Overland",", isOverland=true","")))))))))))) &amp; IF(M270="true", CONCATENATE(", multiTrialSet=true"), ""),"") &amp; "},"</f>
        <v>, isOverland=true},</v>
      </c>
      <c r="AU270" s="27" t="str">
        <f>IF(C270&lt;&gt;"",CONCATENATE(" --",C270," / ",B270,"   [",IF(S270&lt;&gt;"",S270,""),IF(Y270&lt;&gt;"",", "&amp;Y270,""),IF(AC270&lt;&gt;"",", "&amp;AC270,""),IF(AG270&lt;&gt;"",", "&amp;AG270,""),IF(AK270&lt;&gt;"",", "&amp;AK270,""),IF(AO270&lt;&gt;"",", "&amp;AO270,""),"]"))</f>
        <v xml:space="preserve"> --Salvation / Erlösung   [Malabal Tor]</v>
      </c>
      <c r="AV270" s="27" t="str">
        <f>IF(A270&lt;&gt;"",IF(VALUE(Q270)&gt;0,CONCATENATE("[",A270,"] = true,        --",C270, " / ", B270), ""),"")</f>
        <v/>
      </c>
    </row>
    <row r="271" spans="1:48" x14ac:dyDescent="0.25">
      <c r="A271" s="13">
        <v>105</v>
      </c>
      <c r="B271" t="s">
        <v>1634</v>
      </c>
      <c r="C271" t="s">
        <v>1636</v>
      </c>
      <c r="D271" t="s">
        <v>1635</v>
      </c>
      <c r="G271" s="3">
        <f>A271</f>
        <v>105</v>
      </c>
      <c r="J271" t="s">
        <v>2534</v>
      </c>
      <c r="L271" t="s">
        <v>101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381</v>
      </c>
      <c r="S271" t="s">
        <v>311</v>
      </c>
      <c r="T271" s="24">
        <f>VLOOKUP(R271,'ESO zone constants'!$L$2:$N$9999,3,FALSE)</f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constants'!$E$3:$L$5000,8,FALSE),"")</f>
        <v/>
      </c>
      <c r="AN271" s="3" t="str">
        <f>IF(AO271&lt;&gt;"",VLOOKUP(AO271,'ESO zone constants'!$E$3:$L$5000,8,FALSE),"")</f>
        <v/>
      </c>
      <c r="AR271" s="27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[105] = {wayshrines={-1,-1,-1,}, dlcId=0</v>
      </c>
      <c r="AS271" s="27" t="str">
        <f>IF(A271&lt;&gt;"",IF(R271&lt;&gt;"",CONCATENATE(", zoneIds={",R271),"")&amp;IF(X271&lt;&gt;"",CONCATENATE(",",X271),"")&amp;IF(AB271&lt;&gt;"",CONCATENATE(",",AB271),"")&amp;IF(AF271&lt;&gt;"",CONCATENATE(",",AF271),"")&amp;IF(AJ271&lt;&gt;"",CONCATENATE(",",AJ271),"")&amp;IF(AN271&lt;&gt;"",CONCATENATE(",",AN271),"")&amp;IF(R271&lt;&gt;"",CONCATENATE("}",""),"")&amp;IF(OR(L271="true",L271="false",L271&lt;&gt;""), CONCATENATE(", veteran=", L271), ""),"")</f>
        <v>, zoneIds={381}, veteran=false</v>
      </c>
      <c r="AT271" s="27" t="str">
        <f>IF(A271&lt;&gt;"",IF(J271="Trial",", isTrial=true",IF(J271="Arena",", isArena=true", IF(J271="Monster",", isMonster=true",IF(J271="Crafted",", isCrafted=true",IF(J271="Cyrodiil",", isCyrodiil=true",IF(J271="Dungeon",", isDungeon=true",IF(J271="PVP: Battleground",", isBattleground=true",IF(J271="PVP: Cyrodiil",", isCyrodiil=true",IF(J271="PVP: Imperial City",", isImperialCity=true",IF(J271="Special",", isSpecial=true",IF(J271="Daily random dungeon &amp; PVP: Imperial City",", isDailyRandomDungeonAndImperialCityReward=true",IF(J271="Overland",", isOverland=true","")))))))))))) &amp; IF(M271="true", CONCATENATE(", multiTrialSet=true"), ""),"") &amp; "},"</f>
        <v>, isOverland=true},</v>
      </c>
      <c r="AU271" s="27" t="str">
        <f>IF(C271&lt;&gt;"",CONCATENATE(" --",C271," / ",B271,"   [",IF(S271&lt;&gt;"",S271,""),IF(Y271&lt;&gt;"",", "&amp;Y271,""),IF(AC271&lt;&gt;"",", "&amp;AC271,""),IF(AG271&lt;&gt;"",", "&amp;AG271,""),IF(AK271&lt;&gt;"",", "&amp;AK271,""),IF(AO271&lt;&gt;"",", "&amp;AO271,""),"]"))</f>
        <v xml:space="preserve"> --Twin Sisters / Zwillingsschwestern   [Auridon]</v>
      </c>
      <c r="AV271" s="27" t="str">
        <f>IF(A271&lt;&gt;"",IF(VALUE(Q271)&gt;0,CONCATENATE("[",A271,"] = true,        --",C271, " / ", B271), ""),"")</f>
        <v/>
      </c>
    </row>
    <row r="272" spans="1:48" x14ac:dyDescent="0.25">
      <c r="A272" s="13">
        <v>106</v>
      </c>
      <c r="B272" t="s">
        <v>1637</v>
      </c>
      <c r="C272" t="s">
        <v>1639</v>
      </c>
      <c r="D272" t="s">
        <v>1638</v>
      </c>
      <c r="G272" s="3">
        <f>A272</f>
        <v>106</v>
      </c>
      <c r="J272" t="s">
        <v>2534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108</v>
      </c>
      <c r="S272" t="s">
        <v>160</v>
      </c>
      <c r="T272" s="24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constants'!$E$3:$L$5000,8,FALSE),"")</f>
        <v/>
      </c>
      <c r="AN272" s="3" t="str">
        <f>IF(AO272&lt;&gt;"",VLOOKUP(AO272,'ESO zone constants'!$E$3:$L$5000,8,FALSE),"")</f>
        <v/>
      </c>
      <c r="AR272" s="27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[106] = {wayshrines={-1,-1,-1,}, dlcId=0</v>
      </c>
      <c r="AS272" s="27" t="str">
        <f>IF(A272&lt;&gt;"",IF(R272&lt;&gt;"",CONCATENATE(", zoneIds={",R272),"")&amp;IF(X272&lt;&gt;"",CONCATENATE(",",X272),"")&amp;IF(AB272&lt;&gt;"",CONCATENATE(",",AB272),"")&amp;IF(AF272&lt;&gt;"",CONCATENATE(",",AF272),"")&amp;IF(AJ272&lt;&gt;"",CONCATENATE(",",AJ272),"")&amp;IF(AN272&lt;&gt;"",CONCATENATE(",",AN272),"")&amp;IF(R272&lt;&gt;"",CONCATENATE("}",""),"")&amp;IF(OR(L272="true",L272="false",L272&lt;&gt;""), CONCATENATE(", veteran=", L272), ""),"")</f>
        <v>, zoneIds={108}, veteran=false</v>
      </c>
      <c r="AT272" s="27" t="str">
        <f>IF(A272&lt;&gt;"",IF(J272="Trial",", isTrial=true",IF(J272="Arena",", isArena=true", IF(J272="Monster",", isMonster=true",IF(J272="Crafted",", isCrafted=true",IF(J272="Cyrodiil",", isCyrodiil=true",IF(J272="Dungeon",", isDungeon=true",IF(J272="PVP: Battleground",", isBattleground=true",IF(J272="PVP: Cyrodiil",", isCyrodiil=true",IF(J272="PVP: Imperial City",", isImperialCity=true",IF(J272="Special",", isSpecial=true",IF(J272="Daily random dungeon &amp; PVP: Imperial City",", isDailyRandomDungeonAndImperialCityReward=true",IF(J272="Overland",", isOverland=true","")))))))))))) &amp; IF(M272="true", CONCATENATE(", multiTrialSet=true"), ""),"") &amp; "},"</f>
        <v>, isOverland=true},</v>
      </c>
      <c r="AU272" s="27" t="str">
        <f>IF(C272&lt;&gt;"",CONCATENATE(" --",C272," / ",B272,"   [",IF(S272&lt;&gt;"",S272,""),IF(Y272&lt;&gt;"",", "&amp;Y272,""),IF(AC272&lt;&gt;"",", "&amp;AC272,""),IF(AG272&lt;&gt;"",", "&amp;AG272,""),IF(AK272&lt;&gt;"",", "&amp;AK272,""),IF(AO272&lt;&gt;"",", "&amp;AO272,""),"]"))</f>
        <v xml:space="preserve"> --Wilderqueen's Arch / Bogen der Wildkönigin   [Greenshade]</v>
      </c>
      <c r="AV272" s="27" t="str">
        <f>IF(A272&lt;&gt;"",IF(VALUE(Q272)&gt;0,CONCATENATE("[",A272,"] = true,        --",C272, " / ", B272), ""),"")</f>
        <v/>
      </c>
    </row>
    <row r="273" spans="1:48" x14ac:dyDescent="0.25">
      <c r="A273" s="13">
        <v>107</v>
      </c>
      <c r="B273" t="s">
        <v>1640</v>
      </c>
      <c r="C273" t="s">
        <v>1642</v>
      </c>
      <c r="D273" t="s">
        <v>1641</v>
      </c>
      <c r="G273" s="3">
        <f>A273</f>
        <v>107</v>
      </c>
      <c r="J273" t="s">
        <v>2534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3</v>
      </c>
      <c r="S273" t="s">
        <v>150</v>
      </c>
      <c r="T273" s="24">
        <f>VLOOKUP(R273,'ESO zone constants'!$L$2:$N$9999,3,FALSE)</f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constants'!$E$3:$L$5000,8,FALSE),"")</f>
        <v/>
      </c>
      <c r="AN273" s="3" t="str">
        <f>IF(AO273&lt;&gt;"",VLOOKUP(AO273,'ESO zone constants'!$E$3:$L$5000,8,FALSE),"")</f>
        <v/>
      </c>
      <c r="AR273" s="27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[107] = {wayshrines={-1,-1,-1,}, dlcId=0</v>
      </c>
      <c r="AS273" s="27" t="str">
        <f>IF(A273&lt;&gt;"",IF(R273&lt;&gt;"",CONCATENATE(", zoneIds={",R273),"")&amp;IF(X273&lt;&gt;"",CONCATENATE(",",X273),"")&amp;IF(AB273&lt;&gt;"",CONCATENATE(",",AB273),"")&amp;IF(AF273&lt;&gt;"",CONCATENATE(",",AF273),"")&amp;IF(AJ273&lt;&gt;"",CONCATENATE(",",AJ273),"")&amp;IF(AN273&lt;&gt;"",CONCATENATE(",",AN273),"")&amp;IF(R273&lt;&gt;"",CONCATENATE("}",""),"")&amp;IF(OR(L273="true",L273="false",L273&lt;&gt;""), CONCATENATE(", veteran=", L273), ""),"")</f>
        <v>, zoneIds={3}, veteran=false</v>
      </c>
      <c r="AT273" s="27" t="str">
        <f>IF(A273&lt;&gt;"",IF(J273="Trial",", isTrial=true",IF(J273="Arena",", isArena=true", IF(J273="Monster",", isMonster=true",IF(J273="Crafted",", isCrafted=true",IF(J273="Cyrodiil",", isCyrodiil=true",IF(J273="Dungeon",", isDungeon=true",IF(J273="PVP: Battleground",", isBattleground=true",IF(J273="PVP: Cyrodiil",", isCyrodiil=true",IF(J273="PVP: Imperial City",", isImperialCity=true",IF(J273="Special",", isSpecial=true",IF(J273="Daily random dungeon &amp; PVP: Imperial City",", isDailyRandomDungeonAndImperialCityReward=true",IF(J273="Overland",", isOverland=true","")))))))))))) &amp; IF(M273="true", CONCATENATE(", multiTrialSet=true"), ""),"") &amp; "},"</f>
        <v>, isOverland=true},</v>
      </c>
      <c r="AU273" s="27" t="str">
        <f>IF(C273&lt;&gt;"",CONCATENATE(" --",C273," / ",B273,"   [",IF(S273&lt;&gt;"",S273,""),IF(Y273&lt;&gt;"",", "&amp;Y273,""),IF(AC273&lt;&gt;"",", "&amp;AC273,""),IF(AG273&lt;&gt;"",", "&amp;AG273,""),IF(AK273&lt;&gt;"",", "&amp;AK273,""),IF(AO273&lt;&gt;"",", "&amp;AO273,""),"]"))</f>
        <v xml:space="preserve"> --Wyrd Tree's Blessing / Segen des Wyrdbaums   [Glenumbra]</v>
      </c>
      <c r="AV273" s="27" t="str">
        <f>IF(A273&lt;&gt;"",IF(VALUE(Q273)&gt;0,CONCATENATE("[",A273,"] = true,        --",C273, " / ", B273), ""),"")</f>
        <v/>
      </c>
    </row>
    <row r="274" spans="1:48" x14ac:dyDescent="0.25">
      <c r="A274" s="13">
        <v>112</v>
      </c>
      <c r="B274" t="s">
        <v>1655</v>
      </c>
      <c r="C274" t="s">
        <v>1657</v>
      </c>
      <c r="D274" t="s">
        <v>1656</v>
      </c>
      <c r="G274" s="3">
        <f>A274</f>
        <v>112</v>
      </c>
      <c r="J274" t="s">
        <v>2534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19</v>
      </c>
      <c r="S274" t="s">
        <v>151</v>
      </c>
      <c r="T274" s="24">
        <f>VLOOKUP(R274,'ESO zone constants'!$L$2:$N$9999,3,FALSE)</f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constants'!$E$3:$L$5000,8,FALSE),"")</f>
        <v/>
      </c>
      <c r="AN274" s="3" t="str">
        <f>IF(AO274&lt;&gt;"",VLOOKUP(AO274,'ESO zone constants'!$E$3:$L$5000,8,FALSE),"")</f>
        <v/>
      </c>
      <c r="AR274" s="27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[112] = {wayshrines={-1,-1,-1,}, dlcId=0</v>
      </c>
      <c r="AS274" s="27" t="str">
        <f>IF(A274&lt;&gt;"",IF(R274&lt;&gt;"",CONCATENATE(", zoneIds={",R274),"")&amp;IF(X274&lt;&gt;"",CONCATENATE(",",X274),"")&amp;IF(AB274&lt;&gt;"",CONCATENATE(",",AB274),"")&amp;IF(AF274&lt;&gt;"",CONCATENATE(",",AF274),"")&amp;IF(AJ274&lt;&gt;"",CONCATENATE(",",AJ274),"")&amp;IF(AN274&lt;&gt;"",CONCATENATE(",",AN274),"")&amp;IF(R274&lt;&gt;"",CONCATENATE("}",""),"")&amp;IF(OR(L274="true",L274="false",L274&lt;&gt;""), CONCATENATE(", veteran=", L274), ""),"")</f>
        <v>, zoneIds={19}, veteran=false</v>
      </c>
      <c r="AT274" s="27" t="str">
        <f>IF(A274&lt;&gt;"",IF(J274="Trial",", isTrial=true",IF(J274="Arena",", isArena=true", IF(J274="Monster",", isMonster=true",IF(J274="Crafted",", isCrafted=true",IF(J274="Cyrodiil",", isCyrodiil=true",IF(J274="Dungeon",", isDungeon=true",IF(J274="PVP: Battleground",", isBattleground=true",IF(J274="PVP: Cyrodiil",", isCyrodiil=true",IF(J274="PVP: Imperial City",", isImperialCity=true",IF(J274="Special",", isSpecial=true",IF(J274="Daily random dungeon &amp; PVP: Imperial City",", isDailyRandomDungeonAndImperialCityReward=true",IF(J274="Overland",", isOverland=true","")))))))))))) &amp; IF(M274="true", CONCATENATE(", multiTrialSet=true"), ""),"") &amp; "},"</f>
        <v>, isOverland=true},</v>
      </c>
      <c r="AU274" s="27" t="str">
        <f>IF(C274&lt;&gt;"",CONCATENATE(" --",C274," / ",B274,"   [",IF(S274&lt;&gt;"",S274,""),IF(Y274&lt;&gt;"",", "&amp;Y274,""),IF(AC274&lt;&gt;"",", "&amp;AC274,""),IF(AG274&lt;&gt;"",", "&amp;AG274,""),IF(AK274&lt;&gt;"",", "&amp;AK274,""),IF(AO274&lt;&gt;"",", "&amp;AO274,""),"]"))</f>
        <v xml:space="preserve"> --Night Terror / Nachtschrecken   [Stormhaven]</v>
      </c>
      <c r="AV274" s="27" t="str">
        <f>IF(A274&lt;&gt;"",IF(VALUE(Q274)&gt;0,CONCATENATE("[",A274,"] = true,        --",C274, " / ", B274), ""),"")</f>
        <v/>
      </c>
    </row>
    <row r="275" spans="1:48" x14ac:dyDescent="0.25">
      <c r="A275" s="13">
        <v>114</v>
      </c>
      <c r="B275" t="s">
        <v>1661</v>
      </c>
      <c r="C275" t="s">
        <v>1663</v>
      </c>
      <c r="D275" t="s">
        <v>1662</v>
      </c>
      <c r="G275" s="3">
        <f>A275</f>
        <v>114</v>
      </c>
      <c r="J275" t="s">
        <v>2534</v>
      </c>
      <c r="L275" t="s">
        <v>101</v>
      </c>
      <c r="M275" t="s">
        <v>101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382</v>
      </c>
      <c r="S275" t="s">
        <v>312</v>
      </c>
      <c r="T275" s="24">
        <f>VLOOKUP(R275,'ESO zone constants'!$L$2:$N$9999,3,FALSE)</f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constants'!$E$3:$L$5000,8,FALSE),"")</f>
        <v/>
      </c>
      <c r="AN275" s="3" t="str">
        <f>IF(AO275&lt;&gt;"",VLOOKUP(AO275,'ESO zone constants'!$E$3:$L$5000,8,FALSE),"")</f>
        <v/>
      </c>
      <c r="AR275" s="27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[114] = {wayshrines={-1,-1,-1,}, dlcId=0</v>
      </c>
      <c r="AS275" s="27" t="str">
        <f>IF(A275&lt;&gt;"",IF(R275&lt;&gt;"",CONCATENATE(", zoneIds={",R275),"")&amp;IF(X275&lt;&gt;"",CONCATENATE(",",X275),"")&amp;IF(AB275&lt;&gt;"",CONCATENATE(",",AB275),"")&amp;IF(AF275&lt;&gt;"",CONCATENATE(",",AF275),"")&amp;IF(AJ275&lt;&gt;"",CONCATENATE(",",AJ275),"")&amp;IF(AN275&lt;&gt;"",CONCATENATE(",",AN275),"")&amp;IF(R275&lt;&gt;"",CONCATENATE("}",""),"")&amp;IF(OR(L275="true",L275="false",L275&lt;&gt;""), CONCATENATE(", veteran=", L275), ""),"")</f>
        <v>, zoneIds={382}, veteran=false</v>
      </c>
      <c r="AT275" s="27" t="str">
        <f>IF(A275&lt;&gt;"",IF(J275="Trial",", isTrial=true",IF(J275="Arena",", isArena=true", IF(J275="Monster",", isMonster=true",IF(J275="Crafted",", isCrafted=true",IF(J275="Cyrodiil",", isCyrodiil=true",IF(J275="Dungeon",", isDungeon=true",IF(J275="PVP: Battleground",", isBattleground=true",IF(J275="PVP: Cyrodiil",", isCyrodiil=true",IF(J275="PVP: Imperial City",", isImperialCity=true",IF(J275="Special",", isSpecial=true",IF(J275="Daily random dungeon &amp; PVP: Imperial City",", isDailyRandomDungeonAndImperialCityReward=true",IF(J275="Overland",", isOverland=true","")))))))))))) &amp; IF(M275="true", CONCATENATE(", multiTrialSet=true"), ""),"") &amp; "},"</f>
        <v>, isOverland=true},</v>
      </c>
      <c r="AU275" s="27" t="str">
        <f>IF(C275&lt;&gt;"",CONCATENATE(" --",C275," / ",B275,"   [",IF(S275&lt;&gt;"",S275,""),IF(Y275&lt;&gt;"",", "&amp;Y275,""),IF(AC275&lt;&gt;"",", "&amp;AC275,""),IF(AG275&lt;&gt;"",", "&amp;AG275,""),IF(AK275&lt;&gt;"",", "&amp;AK275,""),IF(AO275&lt;&gt;"",", "&amp;AO275,""),"]"))</f>
        <v xml:space="preserve"> --Soulshine / Seelenschein   [Reaper's March]</v>
      </c>
      <c r="AV275" s="27" t="str">
        <f>IF(A275&lt;&gt;"",IF(VALUE(Q275)&gt;0,CONCATENATE("[",A275,"] = true,        --",C275, " / ", B275), ""),"")</f>
        <v/>
      </c>
    </row>
    <row r="276" spans="1:48" x14ac:dyDescent="0.25">
      <c r="A276" s="13">
        <v>135</v>
      </c>
      <c r="B276" t="s">
        <v>1720</v>
      </c>
      <c r="C276" t="s">
        <v>1722</v>
      </c>
      <c r="D276" t="s">
        <v>1721</v>
      </c>
      <c r="G276" s="3">
        <f>A276</f>
        <v>135</v>
      </c>
      <c r="J276" t="s">
        <v>2534</v>
      </c>
      <c r="L276" t="s">
        <v>101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103</v>
      </c>
      <c r="S276" t="s">
        <v>158</v>
      </c>
      <c r="T276" s="24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constants'!$E$3:$L$5000,8,FALSE),"")</f>
        <v/>
      </c>
      <c r="AN276" s="3" t="str">
        <f>IF(AO276&lt;&gt;"",VLOOKUP(AO276,'ESO zone constants'!$E$3:$L$5000,8,FALSE),"")</f>
        <v/>
      </c>
      <c r="AR276" s="27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[135] = {wayshrines={-1,-1,-1,}, dlcId=0</v>
      </c>
      <c r="AS276" s="27" t="str">
        <f>IF(A276&lt;&gt;"",IF(R276&lt;&gt;"",CONCATENATE(", zoneIds={",R276),"")&amp;IF(X276&lt;&gt;"",CONCATENATE(",",X276),"")&amp;IF(AB276&lt;&gt;"",CONCATENATE(",",AB276),"")&amp;IF(AF276&lt;&gt;"",CONCATENATE(",",AF276),"")&amp;IF(AJ276&lt;&gt;"",CONCATENATE(",",AJ276),"")&amp;IF(AN276&lt;&gt;"",CONCATENATE(",",AN276),"")&amp;IF(R276&lt;&gt;"",CONCATENATE("}",""),"")&amp;IF(OR(L276="true",L276="false",L276&lt;&gt;""), CONCATENATE(", veteran=", L276), ""),"")</f>
        <v>, zoneIds={103}, veteran=false</v>
      </c>
      <c r="AT276" s="27" t="str">
        <f>IF(A276&lt;&gt;"",IF(J276="Trial",", isTrial=true",IF(J276="Arena",", isArena=true", IF(J276="Monster",", isMonster=true",IF(J276="Crafted",", isCrafted=true",IF(J276="Cyrodiil",", isCyrodiil=true",IF(J276="Dungeon",", isDungeon=true",IF(J276="PVP: Battleground",", isBattleground=true",IF(J276="PVP: Cyrodiil",", isCyrodiil=true",IF(J276="PVP: Imperial City",", isImperialCity=true",IF(J276="Special",", isSpecial=true",IF(J276="Daily random dungeon &amp; PVP: Imperial City",", isDailyRandomDungeonAndImperialCityReward=true",IF(J276="Overland",", isOverland=true","")))))))))))) &amp; IF(M276="true", CONCATENATE(", multiTrialSet=true"), ""),"") &amp; "},"</f>
        <v>, isOverland=true},</v>
      </c>
      <c r="AU276" s="27" t="str">
        <f>IF(C276&lt;&gt;"",CONCATENATE(" --",C276," / ",B276,"   [",IF(S276&lt;&gt;"",S276,""),IF(Y276&lt;&gt;"",", "&amp;Y276,""),IF(AC276&lt;&gt;"",", "&amp;AC276,""),IF(AG276&lt;&gt;"",", "&amp;AG276,""),IF(AK276&lt;&gt;"",", "&amp;AK276,""),IF(AO276&lt;&gt;"",", "&amp;AO276,""),"]"))</f>
        <v xml:space="preserve"> --Draugr's Heritage / Erbe des Draugrs   [The Rift]</v>
      </c>
      <c r="AV276" s="27" t="str">
        <f>IF(A276&lt;&gt;"",IF(VALUE(Q276)&gt;0,CONCATENATE("[",A276,"] = true,        --",C276, " / ", B276), ""),"")</f>
        <v/>
      </c>
    </row>
    <row r="277" spans="1:48" x14ac:dyDescent="0.25">
      <c r="A277" s="13">
        <v>145</v>
      </c>
      <c r="B277" t="s">
        <v>1750</v>
      </c>
      <c r="C277" t="s">
        <v>1752</v>
      </c>
      <c r="D277" t="s">
        <v>1751</v>
      </c>
      <c r="G277" s="3">
        <f>A277</f>
        <v>145</v>
      </c>
      <c r="J277" t="s">
        <v>2534</v>
      </c>
      <c r="L277" t="s">
        <v>101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888</v>
      </c>
      <c r="S277" t="s">
        <v>646</v>
      </c>
      <c r="T277" s="24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constants'!$E$3:$L$5000,8,FALSE),"")</f>
        <v/>
      </c>
      <c r="AN277" s="3" t="str">
        <f>IF(AO277&lt;&gt;"",VLOOKUP(AO277,'ESO zone constants'!$E$3:$L$5000,8,FALSE),"")</f>
        <v/>
      </c>
      <c r="AR277" s="27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[145] = {wayshrines={-1,-1,-1,}, dlcId=0</v>
      </c>
      <c r="AS277" s="27" t="str">
        <f>IF(A277&lt;&gt;"",IF(R277&lt;&gt;"",CONCATENATE(", zoneIds={",R277),"")&amp;IF(X277&lt;&gt;"",CONCATENATE(",",X277),"")&amp;IF(AB277&lt;&gt;"",CONCATENATE(",",AB277),"")&amp;IF(AF277&lt;&gt;"",CONCATENATE(",",AF277),"")&amp;IF(AJ277&lt;&gt;"",CONCATENATE(",",AJ277),"")&amp;IF(AN277&lt;&gt;"",CONCATENATE(",",AN277),"")&amp;IF(R277&lt;&gt;"",CONCATENATE("}",""),"")&amp;IF(OR(L277="true",L277="false",L277&lt;&gt;""), CONCATENATE(", veteran=", L277), ""),"")</f>
        <v>, zoneIds={888}, veteran=false</v>
      </c>
      <c r="AT277" s="27" t="str">
        <f>IF(A277&lt;&gt;"",IF(J277="Trial",", isTrial=true",IF(J277="Arena",", isArena=true", IF(J277="Monster",", isMonster=true",IF(J277="Crafted",", isCrafted=true",IF(J277="Cyrodiil",", isCyrodiil=true",IF(J277="Dungeon",", isDungeon=true",IF(J277="PVP: Battleground",", isBattleground=true",IF(J277="PVP: Cyrodiil",", isCyrodiil=true",IF(J277="PVP: Imperial City",", isImperialCity=true",IF(J277="Special",", isSpecial=true",IF(J277="Daily random dungeon &amp; PVP: Imperial City",", isDailyRandomDungeonAndImperialCityReward=true",IF(J277="Overland",", isOverland=true","")))))))))))) &amp; IF(M277="true", CONCATENATE(", multiTrialSet=true"), ""),"") &amp; "},"</f>
        <v>, isOverland=true},</v>
      </c>
      <c r="AU277" s="27" t="str">
        <f>IF(C277&lt;&gt;"",CONCATENATE(" --",C277," / ",B277,"   [",IF(S277&lt;&gt;"",S277,""),IF(Y277&lt;&gt;"",", "&amp;Y277,""),IF(AC277&lt;&gt;"",", "&amp;AC277,""),IF(AG277&lt;&gt;"",", "&amp;AG277,""),IF(AK277&lt;&gt;"",", "&amp;AK277,""),IF(AO277&lt;&gt;"",", "&amp;AO277,""),"]"))</f>
        <v xml:space="preserve"> --Way of Fire / Weg des Feuers   [Craglorn]</v>
      </c>
      <c r="AV277" s="27" t="str">
        <f>IF(A277&lt;&gt;"",IF(VALUE(Q277)&gt;0,CONCATENATE("[",A277,"] = true,        --",C277, " / ", B277), ""),"")</f>
        <v/>
      </c>
    </row>
    <row r="278" spans="1:48" x14ac:dyDescent="0.25">
      <c r="A278" s="13">
        <v>146</v>
      </c>
      <c r="B278" t="s">
        <v>1753</v>
      </c>
      <c r="C278" t="s">
        <v>1755</v>
      </c>
      <c r="D278" t="s">
        <v>1754</v>
      </c>
      <c r="G278" s="3">
        <f>A278</f>
        <v>146</v>
      </c>
      <c r="J278" t="s">
        <v>2534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888</v>
      </c>
      <c r="S278" t="s">
        <v>646</v>
      </c>
      <c r="T278" s="24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7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[146] = {wayshrines={-1,-1,-1,}, dlcId=0</v>
      </c>
      <c r="AS278" s="27" t="str">
        <f>IF(A278&lt;&gt;"",IF(R278&lt;&gt;"",CONCATENATE(", zoneIds={",R278),"")&amp;IF(X278&lt;&gt;"",CONCATENATE(",",X278),"")&amp;IF(AB278&lt;&gt;"",CONCATENATE(",",AB278),"")&amp;IF(AF278&lt;&gt;"",CONCATENATE(",",AF278),"")&amp;IF(AJ278&lt;&gt;"",CONCATENATE(",",AJ278),"")&amp;IF(AN278&lt;&gt;"",CONCATENATE(",",AN278),"")&amp;IF(R278&lt;&gt;"",CONCATENATE("}",""),"")&amp;IF(OR(L278="true",L278="false",L278&lt;&gt;""), CONCATENATE(", veteran=", L278), ""),"")</f>
        <v>, zoneIds={888}, veteran=false</v>
      </c>
      <c r="AT278" s="27" t="str">
        <f>IF(A278&lt;&gt;"",IF(J278="Trial",", isTrial=true",IF(J278="Arena",", isArena=true", IF(J278="Monster",", isMonster=true",IF(J278="Crafted",", isCrafted=true",IF(J278="Cyrodiil",", isCyrodiil=true",IF(J278="Dungeon",", isDungeon=true",IF(J278="PVP: Battleground",", isBattleground=true",IF(J278="PVP: Cyrodiil",", isCyrodiil=true",IF(J278="PVP: Imperial City",", isImperialCity=true",IF(J278="Special",", isSpecial=true",IF(J278="Daily random dungeon &amp; PVP: Imperial City",", isDailyRandomDungeonAndImperialCityReward=true",IF(J278="Overland",", isOverland=true","")))))))))))) &amp; IF(M278="true", CONCATENATE(", multiTrialSet=true"), ""),"") &amp; "},"</f>
        <v>, isOverland=true},</v>
      </c>
      <c r="AU278" s="27" t="str">
        <f>IF(C278&lt;&gt;"",CONCATENATE(" --",C278," / ",B278,"   [",IF(S278&lt;&gt;"",S278,""),IF(Y278&lt;&gt;"",", "&amp;Y278,""),IF(AC278&lt;&gt;"",", "&amp;AC278,""),IF(AG278&lt;&gt;"",", "&amp;AG278,""),IF(AK278&lt;&gt;"",", "&amp;AK278,""),IF(AO278&lt;&gt;"",", "&amp;AO278,""),"]"))</f>
        <v xml:space="preserve"> --Way of Air / Weg der Luft   [Craglorn]</v>
      </c>
      <c r="AV278" s="27" t="str">
        <f>IF(A278&lt;&gt;"",IF(VALUE(Q278)&gt;0,CONCATENATE("[",A278,"] = true,        --",C278, " / ", B278), ""),"")</f>
        <v/>
      </c>
    </row>
    <row r="279" spans="1:48" x14ac:dyDescent="0.25">
      <c r="A279" s="13">
        <v>147</v>
      </c>
      <c r="B279" t="s">
        <v>1756</v>
      </c>
      <c r="C279" t="s">
        <v>1758</v>
      </c>
      <c r="D279" t="s">
        <v>1757</v>
      </c>
      <c r="G279" s="3">
        <f>A279</f>
        <v>147</v>
      </c>
      <c r="J279" t="s">
        <v>2534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888</v>
      </c>
      <c r="S279" t="s">
        <v>646</v>
      </c>
      <c r="T279" s="24">
        <f>VLOOKUP(R279,'ESO zone constants'!$L$2:$N$9999,3,FALSE)</f>
        <v>0</v>
      </c>
      <c r="U279" s="3" t="str">
        <f>VLOOKUP(T279,'LibSets constants'!$A$2:$B$16,2,FALSE)</f>
        <v>Included in base game</v>
      </c>
      <c r="V279" s="30"/>
      <c r="X279" s="3" t="str">
        <f>IF(Y279&lt;&gt;"",VLOOKUP(Y279,'ESO zone constants'!$E$3:$L$5000,8,FALSE),"")</f>
        <v/>
      </c>
      <c r="Z279" s="30"/>
      <c r="AB279" s="3" t="str">
        <f>IF(AC279&lt;&gt;"",VLOOKUP(AC279,'ESO zone constants'!$E$3:$L$5000,8,FALSE),"")</f>
        <v/>
      </c>
      <c r="AD279" s="30"/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7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[147] = {wayshrines={-1,-1,-1,}, dlcId=0</v>
      </c>
      <c r="AS279" s="27" t="str">
        <f>IF(A279&lt;&gt;"",IF(R279&lt;&gt;"",CONCATENATE(", zoneIds={",R279),"")&amp;IF(X279&lt;&gt;"",CONCATENATE(",",X279),"")&amp;IF(AB279&lt;&gt;"",CONCATENATE(",",AB279),"")&amp;IF(AF279&lt;&gt;"",CONCATENATE(",",AF279),"")&amp;IF(AJ279&lt;&gt;"",CONCATENATE(",",AJ279),"")&amp;IF(AN279&lt;&gt;"",CONCATENATE(",",AN279),"")&amp;IF(R279&lt;&gt;"",CONCATENATE("}",""),"")&amp;IF(OR(L279="true",L279="false",L279&lt;&gt;""), CONCATENATE(", veteran=", L279), ""),"")</f>
        <v>, zoneIds={888}, veteran=false</v>
      </c>
      <c r="AT279" s="27" t="str">
        <f>IF(A279&lt;&gt;"",IF(J279="Trial",", isTrial=true",IF(J279="Arena",", isArena=true", IF(J279="Monster",", isMonster=true",IF(J279="Crafted",", isCrafted=true",IF(J279="Cyrodiil",", isCyrodiil=true",IF(J279="Dungeon",", isDungeon=true",IF(J279="PVP: Battleground",", isBattleground=true",IF(J279="PVP: Cyrodiil",", isCyrodiil=true",IF(J279="PVP: Imperial City",", isImperialCity=true",IF(J279="Special",", isSpecial=true",IF(J279="Daily random dungeon &amp; PVP: Imperial City",", isDailyRandomDungeonAndImperialCityReward=true",IF(J279="Overland",", isOverland=true","")))))))))))) &amp; IF(M279="true", CONCATENATE(", multiTrialSet=true"), ""),"") &amp; "},"</f>
        <v>, isOverland=true},</v>
      </c>
      <c r="AU279" s="27" t="str">
        <f>IF(C279&lt;&gt;"",CONCATENATE(" --",C279," / ",B279,"   [",IF(S279&lt;&gt;"",S279,""),IF(Y279&lt;&gt;"",", "&amp;Y279,""),IF(AC279&lt;&gt;"",", "&amp;AC279,""),IF(AG279&lt;&gt;"",", "&amp;AG279,""),IF(AK279&lt;&gt;"",", "&amp;AK279,""),IF(AO279&lt;&gt;"",", "&amp;AO279,""),"]"))</f>
        <v xml:space="preserve"> --Way of Martial Knowledge / Weg der Kampfkunst   [Craglorn]</v>
      </c>
      <c r="AV279" s="27" t="str">
        <f>IF(A279&lt;&gt;"",IF(VALUE(Q279)&gt;0,CONCATENATE("[",A279,"] = true,        --",C279, " / ", B279), ""),"")</f>
        <v/>
      </c>
    </row>
    <row r="280" spans="1:48" x14ac:dyDescent="0.25">
      <c r="A280" s="13">
        <v>187</v>
      </c>
      <c r="B280" t="s">
        <v>1834</v>
      </c>
      <c r="C280" t="s">
        <v>1836</v>
      </c>
      <c r="D280" t="s">
        <v>1835</v>
      </c>
      <c r="G280" s="3">
        <f>A280</f>
        <v>187</v>
      </c>
      <c r="J280" t="s">
        <v>2534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117</v>
      </c>
      <c r="S280" t="s">
        <v>161</v>
      </c>
      <c r="T280" s="24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3" t="str">
        <f>IF(AO280&lt;&gt;"",VLOOKUP(AO280,'ESO zone constants'!$E$3:$L$5000,8,FALSE),"")</f>
        <v/>
      </c>
      <c r="AR280" s="27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[187] = {wayshrines={-1,-1,-1,}, dlcId=0</v>
      </c>
      <c r="AS280" s="27" t="str">
        <f>IF(A280&lt;&gt;"",IF(R280&lt;&gt;"",CONCATENATE(", zoneIds={",R280),"")&amp;IF(X280&lt;&gt;"",CONCATENATE(",",X280),"")&amp;IF(AB280&lt;&gt;"",CONCATENATE(",",AB280),"")&amp;IF(AF280&lt;&gt;"",CONCATENATE(",",AF280),"")&amp;IF(AJ280&lt;&gt;"",CONCATENATE(",",AJ280),"")&amp;IF(AN280&lt;&gt;"",CONCATENATE(",",AN280),"")&amp;IF(R280&lt;&gt;"",CONCATENATE("}",""),"")&amp;IF(OR(L280="true",L280="false",L280&lt;&gt;""), CONCATENATE(", veteran=", L280), ""),"")</f>
        <v>, zoneIds={117}, veteran=false</v>
      </c>
      <c r="AT280" s="27" t="str">
        <f>IF(A280&lt;&gt;"",IF(J280="Trial",", isTrial=true",IF(J280="Arena",", isArena=true", IF(J280="Monster",", isMonster=true",IF(J280="Crafted",", isCrafted=true",IF(J280="Cyrodiil",", isCyrodiil=true",IF(J280="Dungeon",", isDungeon=true",IF(J280="PVP: Battleground",", isBattleground=true",IF(J280="PVP: Cyrodiil",", isCyrodiil=true",IF(J280="PVP: Imperial City",", isImperialCity=true",IF(J280="Special",", isSpecial=true",IF(J280="Daily random dungeon &amp; PVP: Imperial City",", isDailyRandomDungeonAndImperialCityReward=true",IF(J280="Overland",", isOverland=true","")))))))))))) &amp; IF(M280="true", CONCATENATE(", multiTrialSet=true"), ""),"") &amp; "},"</f>
        <v>, isOverland=true},</v>
      </c>
      <c r="AU280" s="27" t="str">
        <f>IF(C280&lt;&gt;"",CONCATENATE(" --",C280," / ",B280,"   [",IF(S280&lt;&gt;"",S280,""),IF(Y280&lt;&gt;"",", "&amp;Y280,""),IF(AC280&lt;&gt;"",", "&amp;AC280,""),IF(AG280&lt;&gt;"",", "&amp;AG280,""),IF(AK280&lt;&gt;"",", "&amp;AK280,""),IF(AO280&lt;&gt;"",", "&amp;AO280,""),"]"))</f>
        <v xml:space="preserve"> --Swamp Raider / Sumpfräuber   [Shadowfen]</v>
      </c>
      <c r="AV280" s="27" t="str">
        <f>IF(A280&lt;&gt;"",IF(VALUE(Q280)&gt;0,CONCATENATE("[",A280,"] = true,        --",C280, " / ", B280), ""),"")</f>
        <v/>
      </c>
    </row>
    <row r="281" spans="1:48" x14ac:dyDescent="0.25">
      <c r="A281" s="13">
        <v>210</v>
      </c>
      <c r="B281" t="s">
        <v>1885</v>
      </c>
      <c r="C281" t="s">
        <v>1887</v>
      </c>
      <c r="D281" t="s">
        <v>1886</v>
      </c>
      <c r="G281" s="3">
        <f>A281</f>
        <v>210</v>
      </c>
      <c r="J281" t="s">
        <v>2534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684</v>
      </c>
      <c r="S281" t="s">
        <v>500</v>
      </c>
      <c r="T281" s="24">
        <f>VLOOKUP(R281,'ESO zone constants'!$L$2:$N$9999,3,FALSE)</f>
        <v>2</v>
      </c>
      <c r="U281" s="3" t="str">
        <f>VLOOKUP(T281,'LibSets constants'!$A$2:$B$16,2,FALSE)</f>
        <v>Orsinium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7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[210] = {wayshrines={-1,-1,-1,}, dlcId=2</v>
      </c>
      <c r="AS281" s="27" t="str">
        <f>IF(A281&lt;&gt;"",IF(R281&lt;&gt;"",CONCATENATE(", zoneIds={",R281),"")&amp;IF(X281&lt;&gt;"",CONCATENATE(",",X281),"")&amp;IF(AB281&lt;&gt;"",CONCATENATE(",",AB281),"")&amp;IF(AF281&lt;&gt;"",CONCATENATE(",",AF281),"")&amp;IF(AJ281&lt;&gt;"",CONCATENATE(",",AJ281),"")&amp;IF(AN281&lt;&gt;"",CONCATENATE(",",AN281),"")&amp;IF(R281&lt;&gt;"",CONCATENATE("}",""),"")&amp;IF(OR(L281="true",L281="false",L281&lt;&gt;""), CONCATENATE(", veteran=", L281), ""),"")</f>
        <v>, zoneIds={684}, veteran=false</v>
      </c>
      <c r="AT281" s="27" t="str">
        <f>IF(A281&lt;&gt;"",IF(J281="Trial",", isTrial=true",IF(J281="Arena",", isArena=true", IF(J281="Monster",", isMonster=true",IF(J281="Crafted",", isCrafted=true",IF(J281="Cyrodiil",", isCyrodiil=true",IF(J281="Dungeon",", isDungeon=true",IF(J281="PVP: Battleground",", isBattleground=true",IF(J281="PVP: Cyrodiil",", isCyrodiil=true",IF(J281="PVP: Imperial City",", isImperialCity=true",IF(J281="Special",", isSpecial=true",IF(J281="Daily random dungeon &amp; PVP: Imperial City",", isDailyRandomDungeonAndImperialCityReward=true",IF(J281="Overland",", isOverland=true","")))))))))))) &amp; IF(M281="true", CONCATENATE(", multiTrialSet=true"), ""),"") &amp; "},"</f>
        <v>, isOverland=true},</v>
      </c>
      <c r="AU281" s="27" t="str">
        <f>IF(C281&lt;&gt;"",CONCATENATE(" --",C281," / ",B281,"   [",IF(S281&lt;&gt;"",S281,""),IF(Y281&lt;&gt;"",", "&amp;Y281,""),IF(AC281&lt;&gt;"",", "&amp;AC281,""),IF(AG281&lt;&gt;"",", "&amp;AG281,""),IF(AK281&lt;&gt;"",", "&amp;AK281,""),IF(AO281&lt;&gt;"",", "&amp;AO281,""),"]"))</f>
        <v xml:space="preserve"> --Mark of the Pariah / Zeichen des Ausgestoßenen   [Wrothgar]</v>
      </c>
      <c r="AV281" s="27" t="str">
        <f>IF(A281&lt;&gt;"",IF(VALUE(Q281)&gt;0,CONCATENATE("[",A281,"] = true,        --",C281, " / ", B281), ""),"")</f>
        <v/>
      </c>
    </row>
    <row r="282" spans="1:48" x14ac:dyDescent="0.25">
      <c r="A282" s="13">
        <v>212</v>
      </c>
      <c r="B282" t="s">
        <v>1890</v>
      </c>
      <c r="C282" t="s">
        <v>1892</v>
      </c>
      <c r="D282" t="s">
        <v>1891</v>
      </c>
      <c r="G282" s="3">
        <f>A282</f>
        <v>212</v>
      </c>
      <c r="J282" t="s">
        <v>2534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684</v>
      </c>
      <c r="S282" t="s">
        <v>500</v>
      </c>
      <c r="T282" s="24">
        <f>VLOOKUP(R282,'ESO zone constants'!$L$2:$N$9999,3,FALSE)</f>
        <v>2</v>
      </c>
      <c r="U282" s="3" t="str">
        <f>VLOOKUP(T282,'LibSets constants'!$A$2:$B$16,2,FALSE)</f>
        <v>Orsinium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7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[212] = {wayshrines={-1,-1,-1,}, dlcId=2</v>
      </c>
      <c r="AS282" s="27" t="str">
        <f>IF(A282&lt;&gt;"",IF(R282&lt;&gt;"",CONCATENATE(", zoneIds={",R282),"")&amp;IF(X282&lt;&gt;"",CONCATENATE(",",X282),"")&amp;IF(AB282&lt;&gt;"",CONCATENATE(",",AB282),"")&amp;IF(AF282&lt;&gt;"",CONCATENATE(",",AF282),"")&amp;IF(AJ282&lt;&gt;"",CONCATENATE(",",AJ282),"")&amp;IF(AN282&lt;&gt;"",CONCATENATE(",",AN282),"")&amp;IF(R282&lt;&gt;"",CONCATENATE("}",""),"")&amp;IF(OR(L282="true",L282="false",L282&lt;&gt;""), CONCATENATE(", veteran=", L282), ""),"")</f>
        <v>, zoneIds={684}, veteran=false</v>
      </c>
      <c r="AT282" s="27" t="str">
        <f>IF(A282&lt;&gt;"",IF(J282="Trial",", isTrial=true",IF(J282="Arena",", isArena=true", IF(J282="Monster",", isMonster=true",IF(J282="Crafted",", isCrafted=true",IF(J282="Cyrodiil",", isCyrodiil=true",IF(J282="Dungeon",", isDungeon=true",IF(J282="PVP: Battleground",", isBattleground=true",IF(J282="PVP: Cyrodiil",", isCyrodiil=true",IF(J282="PVP: Imperial City",", isImperialCity=true",IF(J282="Special",", isSpecial=true",IF(J282="Daily random dungeon &amp; PVP: Imperial City",", isDailyRandomDungeonAndImperialCityReward=true",IF(J282="Overland",", isOverland=true","")))))))))))) &amp; IF(M282="true", CONCATENATE(", multiTrialSet=true"), ""),"") &amp; "},"</f>
        <v>, isOverland=true},</v>
      </c>
      <c r="AU282" s="27" t="str">
        <f>IF(C282&lt;&gt;"",CONCATENATE(" --",C282," / ",B282,"   [",IF(S282&lt;&gt;"",S282,""),IF(Y282&lt;&gt;"",", "&amp;Y282,""),IF(AC282&lt;&gt;"",", "&amp;AC282,""),IF(AG282&lt;&gt;"",", "&amp;AG282,""),IF(AK282&lt;&gt;"",", "&amp;AK282,""),IF(AO282&lt;&gt;"",", "&amp;AO282,""),"]"))</f>
        <v xml:space="preserve"> --Briarheart / Dornenherz   [Wrothgar]</v>
      </c>
      <c r="AV282" s="27" t="str">
        <f>IF(A282&lt;&gt;"",IF(VALUE(Q282)&gt;0,CONCATENATE("[",A282,"] = true,        --",C282, " / ", B282), ""),"")</f>
        <v/>
      </c>
    </row>
    <row r="283" spans="1:48" x14ac:dyDescent="0.25">
      <c r="A283" s="13">
        <v>218</v>
      </c>
      <c r="B283" t="s">
        <v>1906</v>
      </c>
      <c r="C283" t="s">
        <v>1908</v>
      </c>
      <c r="D283" t="s">
        <v>1907</v>
      </c>
      <c r="G283" s="3">
        <f>A283</f>
        <v>218</v>
      </c>
      <c r="J283" t="s">
        <v>2534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684</v>
      </c>
      <c r="S283" t="s">
        <v>500</v>
      </c>
      <c r="T283" s="24">
        <f>VLOOKUP(R283,'ESO zone constants'!$L$2:$N$9999,3,FALSE)</f>
        <v>2</v>
      </c>
      <c r="U283" s="3" t="str">
        <f>VLOOKUP(T283,'LibSets constants'!$A$2:$B$16,2,FALSE)</f>
        <v>Orsinium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7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[218] = {wayshrines={-1,-1,-1,}, dlcId=2</v>
      </c>
      <c r="AS283" s="27" t="str">
        <f>IF(A283&lt;&gt;"",IF(R283&lt;&gt;"",CONCATENATE(", zoneIds={",R283),"")&amp;IF(X283&lt;&gt;"",CONCATENATE(",",X283),"")&amp;IF(AB283&lt;&gt;"",CONCATENATE(",",AB283),"")&amp;IF(AF283&lt;&gt;"",CONCATENATE(",",AF283),"")&amp;IF(AJ283&lt;&gt;"",CONCATENATE(",",AJ283),"")&amp;IF(AN283&lt;&gt;"",CONCATENATE(",",AN283),"")&amp;IF(R283&lt;&gt;"",CONCATENATE("}",""),"")&amp;IF(OR(L283="true",L283="false",L283&lt;&gt;""), CONCATENATE(", veteran=", L283), ""),"")</f>
        <v>, zoneIds={684}, veteran=false</v>
      </c>
      <c r="AT283" s="27" t="str">
        <f>IF(A283&lt;&gt;"",IF(J283="Trial",", isTrial=true",IF(J283="Arena",", isArena=true", IF(J283="Monster",", isMonster=true",IF(J283="Crafted",", isCrafted=true",IF(J283="Cyrodiil",", isCyrodiil=true",IF(J283="Dungeon",", isDungeon=true",IF(J283="PVP: Battleground",", isBattleground=true",IF(J283="PVP: Cyrodiil",", isCyrodiil=true",IF(J283="PVP: Imperial City",", isImperialCity=true",IF(J283="Special",", isSpecial=true",IF(J283="Daily random dungeon &amp; PVP: Imperial City",", isDailyRandomDungeonAndImperialCityReward=true",IF(J283="Overland",", isOverland=true","")))))))))))) &amp; IF(M283="true", CONCATENATE(", multiTrialSet=true"), ""),"") &amp; "},"</f>
        <v>, isOverland=true},</v>
      </c>
      <c r="AU283" s="27" t="str">
        <f>IF(C283&lt;&gt;"",CONCATENATE(" --",C283," / ",B283,"   [",IF(S283&lt;&gt;"",S283,""),IF(Y283&lt;&gt;"",", "&amp;Y283,""),IF(AC283&lt;&gt;"",", "&amp;AC283,""),IF(AG283&lt;&gt;"",", "&amp;AG283,""),IF(AK283&lt;&gt;"",", "&amp;AK283,""),IF(AO283&lt;&gt;"",", "&amp;AO283,""),"]"))</f>
        <v xml:space="preserve"> --Trinimac's Valor / Trinimacs Heldenmut   [Wrothgar]</v>
      </c>
      <c r="AV283" s="27" t="str">
        <f>IF(A283&lt;&gt;"",IF(VALUE(Q283)&gt;0,CONCATENATE("[",A283,"] = true,        --",C283, " / ", B283), ""),"")</f>
        <v/>
      </c>
    </row>
    <row r="284" spans="1:48" x14ac:dyDescent="0.25">
      <c r="A284" s="13">
        <v>227</v>
      </c>
      <c r="B284" t="s">
        <v>1919</v>
      </c>
      <c r="C284" t="s">
        <v>1921</v>
      </c>
      <c r="D284" t="s">
        <v>1920</v>
      </c>
      <c r="G284" s="3">
        <f>A284</f>
        <v>227</v>
      </c>
      <c r="J284" t="s">
        <v>2534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816</v>
      </c>
      <c r="S284" t="s">
        <v>590</v>
      </c>
      <c r="T284" s="24">
        <f>VLOOKUP(R284,'ESO zone constants'!$L$2:$N$9999,3,FALSE)</f>
        <v>3</v>
      </c>
      <c r="U284" s="3" t="str">
        <f>VLOOKUP(T284,'LibSets constants'!$A$2:$B$16,2,FALSE)</f>
        <v>Thieves Guild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7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[227] = {wayshrines={-1,-1,-1,}, dlcId=3</v>
      </c>
      <c r="AS284" s="27" t="str">
        <f>IF(A284&lt;&gt;"",IF(R284&lt;&gt;"",CONCATENATE(", zoneIds={",R284),"")&amp;IF(X284&lt;&gt;"",CONCATENATE(",",X284),"")&amp;IF(AB284&lt;&gt;"",CONCATENATE(",",AB284),"")&amp;IF(AF284&lt;&gt;"",CONCATENATE(",",AF284),"")&amp;IF(AJ284&lt;&gt;"",CONCATENATE(",",AJ284),"")&amp;IF(AN284&lt;&gt;"",CONCATENATE(",",AN284),"")&amp;IF(R284&lt;&gt;"",CONCATENATE("}",""),"")&amp;IF(OR(L284="true",L284="false",L284&lt;&gt;""), CONCATENATE(", veteran=", L284), ""),"")</f>
        <v>, zoneIds={816}, veteran=false</v>
      </c>
      <c r="AT284" s="27" t="str">
        <f>IF(A284&lt;&gt;"",IF(J284="Trial",", isTrial=true",IF(J284="Arena",", isArena=true", IF(J284="Monster",", isMonster=true",IF(J284="Crafted",", isCrafted=true",IF(J284="Cyrodiil",", isCyrodiil=true",IF(J284="Dungeon",", isDungeon=true",IF(J284="PVP: Battleground",", isBattleground=true",IF(J284="PVP: Cyrodiil",", isCyrodiil=true",IF(J284="PVP: Imperial City",", isImperialCity=true",IF(J284="Special",", isSpecial=true",IF(J284="Daily random dungeon &amp; PVP: Imperial City",", isDailyRandomDungeonAndImperialCityReward=true",IF(J284="Overland",", isOverland=true","")))))))))))) &amp; IF(M284="true", CONCATENATE(", multiTrialSet=true"), ""),"") &amp; "},"</f>
        <v>, isOverland=true},</v>
      </c>
      <c r="AU284" s="27" t="str">
        <f>IF(C284&lt;&gt;"",CONCATENATE(" --",C284," / ",B284,"   [",IF(S284&lt;&gt;"",S284,""),IF(Y284&lt;&gt;"",", "&amp;Y284,""),IF(AC284&lt;&gt;"",", "&amp;AC284,""),IF(AG284&lt;&gt;"",", "&amp;AG284,""),IF(AK284&lt;&gt;"",", "&amp;AK284,""),IF(AO284&lt;&gt;"",", "&amp;AO284,""),"]"))</f>
        <v xml:space="preserve"> --Bahraha's Curse / Bahrahas Fluch   [Hew's Bane]</v>
      </c>
      <c r="AV284" s="27" t="str">
        <f>IF(A284&lt;&gt;"",IF(VALUE(Q284)&gt;0,CONCATENATE("[",A284,"] = true,        --",C284, " / ", B284), ""),"")</f>
        <v/>
      </c>
    </row>
    <row r="285" spans="1:48" x14ac:dyDescent="0.25">
      <c r="A285" s="13">
        <v>228</v>
      </c>
      <c r="B285" t="s">
        <v>1922</v>
      </c>
      <c r="C285" t="s">
        <v>1924</v>
      </c>
      <c r="D285" t="s">
        <v>1923</v>
      </c>
      <c r="G285" s="3">
        <f>A285</f>
        <v>228</v>
      </c>
      <c r="J285" t="s">
        <v>2534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816</v>
      </c>
      <c r="S285" t="s">
        <v>590</v>
      </c>
      <c r="T285" s="24">
        <f>VLOOKUP(R285,'ESO zone constants'!$L$2:$N$9999,3,FALSE)</f>
        <v>3</v>
      </c>
      <c r="U285" s="3" t="str">
        <f>VLOOKUP(T285,'LibSets constants'!$A$2:$B$16,2,FALSE)</f>
        <v>Thieves Guild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7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[228] = {wayshrines={-1,-1,-1,}, dlcId=3</v>
      </c>
      <c r="AS285" s="27" t="str">
        <f>IF(A285&lt;&gt;"",IF(R285&lt;&gt;"",CONCATENATE(", zoneIds={",R285),"")&amp;IF(X285&lt;&gt;"",CONCATENATE(",",X285),"")&amp;IF(AB285&lt;&gt;"",CONCATENATE(",",AB285),"")&amp;IF(AF285&lt;&gt;"",CONCATENATE(",",AF285),"")&amp;IF(AJ285&lt;&gt;"",CONCATENATE(",",AJ285),"")&amp;IF(AN285&lt;&gt;"",CONCATENATE(",",AN285),"")&amp;IF(R285&lt;&gt;"",CONCATENATE("}",""),"")&amp;IF(OR(L285="true",L285="false",L285&lt;&gt;""), CONCATENATE(", veteran=", L285), ""),"")</f>
        <v>, zoneIds={816}, veteran=false</v>
      </c>
      <c r="AT285" s="27" t="str">
        <f>IF(A285&lt;&gt;"",IF(J285="Trial",", isTrial=true",IF(J285="Arena",", isArena=true", IF(J285="Monster",", isMonster=true",IF(J285="Crafted",", isCrafted=true",IF(J285="Cyrodiil",", isCyrodiil=true",IF(J285="Dungeon",", isDungeon=true",IF(J285="PVP: Battleground",", isBattleground=true",IF(J285="PVP: Cyrodiil",", isCyrodiil=true",IF(J285="PVP: Imperial City",", isImperialCity=true",IF(J285="Special",", isSpecial=true",IF(J285="Daily random dungeon &amp; PVP: Imperial City",", isDailyRandomDungeonAndImperialCityReward=true",IF(J285="Overland",", isOverland=true","")))))))))))) &amp; IF(M285="true", CONCATENATE(", multiTrialSet=true"), ""),"") &amp; "},"</f>
        <v>, isOverland=true},</v>
      </c>
      <c r="AU285" s="27" t="str">
        <f>IF(C285&lt;&gt;"",CONCATENATE(" --",C285," / ",B285,"   [",IF(S285&lt;&gt;"",S285,""),IF(Y285&lt;&gt;"",", "&amp;Y285,""),IF(AC285&lt;&gt;"",", "&amp;AC285,""),IF(AG285&lt;&gt;"",", "&amp;AG285,""),IF(AK285&lt;&gt;"",", "&amp;AK285,""),IF(AO285&lt;&gt;"",", "&amp;AO285,""),"]"))</f>
        <v xml:space="preserve"> --Syvarra's Scales / Syvarras Schuppen   [Hew's Bane]</v>
      </c>
      <c r="AV285" s="27" t="str">
        <f>IF(A285&lt;&gt;"",IF(VALUE(Q285)&gt;0,CONCATENATE("[",A285,"] = true,        --",C285, " / ", B285), ""),"")</f>
        <v/>
      </c>
    </row>
    <row r="286" spans="1:48" x14ac:dyDescent="0.25">
      <c r="A286" s="13">
        <v>243</v>
      </c>
      <c r="B286" t="s">
        <v>1964</v>
      </c>
      <c r="C286" t="s">
        <v>1966</v>
      </c>
      <c r="D286" t="s">
        <v>1965</v>
      </c>
      <c r="G286" s="3">
        <f>A286</f>
        <v>243</v>
      </c>
      <c r="J286" t="s">
        <v>2534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823</v>
      </c>
      <c r="S286" t="s">
        <v>596</v>
      </c>
      <c r="T286" s="24">
        <f>VLOOKUP(R286,'ESO zone constants'!$L$2:$N$9999,3,FALSE)</f>
        <v>4</v>
      </c>
      <c r="U286" s="3" t="str">
        <f>VLOOKUP(T286,'LibSets constants'!$A$2:$B$16,2,FALSE)</f>
        <v>Dark Brotherhood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7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[243] = {wayshrines={-1,-1,-1,}, dlcId=4</v>
      </c>
      <c r="AS286" s="27" t="str">
        <f>IF(A286&lt;&gt;"",IF(R286&lt;&gt;"",CONCATENATE(", zoneIds={",R286),"")&amp;IF(X286&lt;&gt;"",CONCATENATE(",",X286),"")&amp;IF(AB286&lt;&gt;"",CONCATENATE(",",AB286),"")&amp;IF(AF286&lt;&gt;"",CONCATENATE(",",AF286),"")&amp;IF(AJ286&lt;&gt;"",CONCATENATE(",",AJ286),"")&amp;IF(AN286&lt;&gt;"",CONCATENATE(",",AN286),"")&amp;IF(R286&lt;&gt;"",CONCATENATE("}",""),"")&amp;IF(OR(L286="true",L286="false",L286&lt;&gt;""), CONCATENATE(", veteran=", L286), ""),"")</f>
        <v>, zoneIds={823}, veteran=false</v>
      </c>
      <c r="AT286" s="27" t="str">
        <f>IF(A286&lt;&gt;"",IF(J286="Trial",", isTrial=true",IF(J286="Arena",", isArena=true", IF(J286="Monster",", isMonster=true",IF(J286="Crafted",", isCrafted=true",IF(J286="Cyrodiil",", isCyrodiil=true",IF(J286="Dungeon",", isDungeon=true",IF(J286="PVP: Battleground",", isBattleground=true",IF(J286="PVP: Cyrodiil",", isCyrodiil=true",IF(J286="PVP: Imperial City",", isImperialCity=true",IF(J286="Special",", isSpecial=true",IF(J286="Daily random dungeon &amp; PVP: Imperial City",", isDailyRandomDungeonAndImperialCityReward=true",IF(J286="Overland",", isOverland=true","")))))))))))) &amp; IF(M286="true", CONCATENATE(", multiTrialSet=true"), ""),"") &amp; "},"</f>
        <v>, isOverland=true},</v>
      </c>
      <c r="AU286" s="27" t="str">
        <f>IF(C286&lt;&gt;"",CONCATENATE(" --",C286," / ",B286,"   [",IF(S286&lt;&gt;"",S286,""),IF(Y286&lt;&gt;"",", "&amp;Y286,""),IF(AC286&lt;&gt;"",", "&amp;AC286,""),IF(AG286&lt;&gt;"",", "&amp;AG286,""),IF(AK286&lt;&gt;"",", "&amp;AK286,""),IF(AO286&lt;&gt;"",", "&amp;AO286,""),"]"))</f>
        <v xml:space="preserve"> --Hide of Morihaus / Haut von Morihaus   [Gold Coast]</v>
      </c>
      <c r="AV286" s="27" t="str">
        <f>IF(A286&lt;&gt;"",IF(VALUE(Q286)&gt;0,CONCATENATE("[",A286,"] = true,        --",C286, " / ", B286), ""),"")</f>
        <v/>
      </c>
    </row>
    <row r="287" spans="1:48" x14ac:dyDescent="0.25">
      <c r="A287" s="13">
        <v>244</v>
      </c>
      <c r="B287" t="s">
        <v>1967</v>
      </c>
      <c r="C287" t="s">
        <v>1969</v>
      </c>
      <c r="D287" t="s">
        <v>1968</v>
      </c>
      <c r="G287" s="3">
        <f>A287</f>
        <v>244</v>
      </c>
      <c r="J287" t="s">
        <v>2534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823</v>
      </c>
      <c r="S287" t="s">
        <v>596</v>
      </c>
      <c r="T287" s="24">
        <f>VLOOKUP(R287,'ESO zone constants'!$L$2:$N$9999,3,FALSE)</f>
        <v>4</v>
      </c>
      <c r="U287" s="3" t="str">
        <f>VLOOKUP(T287,'LibSets constants'!$A$2:$B$16,2,FALSE)</f>
        <v>Dark Brotherhood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constants'!$E$3:$L$5000,8,FALSE),"")</f>
        <v/>
      </c>
      <c r="AN287" s="3" t="str">
        <f>IF(AO287&lt;&gt;"",VLOOKUP(AO287,'ESO zone constants'!$E$3:$L$5000,8,FALSE),"")</f>
        <v/>
      </c>
      <c r="AR287" s="27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[244] = {wayshrines={-1,-1,-1,}, dlcId=4</v>
      </c>
      <c r="AS287" s="27" t="str">
        <f>IF(A287&lt;&gt;"",IF(R287&lt;&gt;"",CONCATENATE(", zoneIds={",R287),"")&amp;IF(X287&lt;&gt;"",CONCATENATE(",",X287),"")&amp;IF(AB287&lt;&gt;"",CONCATENATE(",",AB287),"")&amp;IF(AF287&lt;&gt;"",CONCATENATE(",",AF287),"")&amp;IF(AJ287&lt;&gt;"",CONCATENATE(",",AJ287),"")&amp;IF(AN287&lt;&gt;"",CONCATENATE(",",AN287),"")&amp;IF(R287&lt;&gt;"",CONCATENATE("}",""),"")&amp;IF(OR(L287="true",L287="false",L287&lt;&gt;""), CONCATENATE(", veteran=", L287), ""),"")</f>
        <v>, zoneIds={823}, veteran=false</v>
      </c>
      <c r="AT287" s="27" t="str">
        <f>IF(A287&lt;&gt;"",IF(J287="Trial",", isTrial=true",IF(J287="Arena",", isArena=true", IF(J287="Monster",", isMonster=true",IF(J287="Crafted",", isCrafted=true",IF(J287="Cyrodiil",", isCyrodiil=true",IF(J287="Dungeon",", isDungeon=true",IF(J287="PVP: Battleground",", isBattleground=true",IF(J287="PVP: Cyrodiil",", isCyrodiil=true",IF(J287="PVP: Imperial City",", isImperialCity=true",IF(J287="Special",", isSpecial=true",IF(J287="Daily random dungeon &amp; PVP: Imperial City",", isDailyRandomDungeonAndImperialCityReward=true",IF(J287="Overland",", isOverland=true","")))))))))))) &amp; IF(M287="true", CONCATENATE(", multiTrialSet=true"), ""),"") &amp; "},"</f>
        <v>, isOverland=true},</v>
      </c>
      <c r="AU287" s="27" t="str">
        <f>IF(C287&lt;&gt;"",CONCATENATE(" --",C287," / ",B287,"   [",IF(S287&lt;&gt;"",S287,""),IF(Y287&lt;&gt;"",", "&amp;Y287,""),IF(AC287&lt;&gt;"",", "&amp;AC287,""),IF(AG287&lt;&gt;"",", "&amp;AG287,""),IF(AK287&lt;&gt;"",", "&amp;AK287,""),IF(AO287&lt;&gt;"",", "&amp;AO287,""),"]"))</f>
        <v xml:space="preserve"> --Flanking Strategist / Flankierender Stratege   [Gold Coast]</v>
      </c>
      <c r="AV287" s="27" t="str">
        <f>IF(A287&lt;&gt;"",IF(VALUE(Q287)&gt;0,CONCATENATE("[",A287,"] = true,        --",C287, " / ", B287), ""),"")</f>
        <v/>
      </c>
    </row>
    <row r="288" spans="1:48" x14ac:dyDescent="0.25">
      <c r="A288" s="13">
        <v>245</v>
      </c>
      <c r="B288" t="s">
        <v>1970</v>
      </c>
      <c r="C288" t="s">
        <v>1972</v>
      </c>
      <c r="D288" t="s">
        <v>1971</v>
      </c>
      <c r="G288" s="3">
        <f>A288</f>
        <v>245</v>
      </c>
      <c r="J288" t="s">
        <v>2534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823</v>
      </c>
      <c r="S288" t="s">
        <v>596</v>
      </c>
      <c r="T288" s="24">
        <f>VLOOKUP(R288,'ESO zone constants'!$L$2:$N$9999,3,FALSE)</f>
        <v>4</v>
      </c>
      <c r="U288" s="3" t="str">
        <f>VLOOKUP(T288,'LibSets constants'!$A$2:$B$16,2,FALSE)</f>
        <v>Dark Brotherhood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constants'!$E$3:$L$5000,8,FALSE),"")</f>
        <v/>
      </c>
      <c r="AN288" s="3" t="str">
        <f>IF(AO288&lt;&gt;"",VLOOKUP(AO288,'ESO zone constants'!$E$3:$L$5000,8,FALSE),"")</f>
        <v/>
      </c>
      <c r="AR288" s="27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[245] = {wayshrines={-1,-1,-1,}, dlcId=4</v>
      </c>
      <c r="AS288" s="27" t="str">
        <f>IF(A288&lt;&gt;"",IF(R288&lt;&gt;"",CONCATENATE(", zoneIds={",R288),"")&amp;IF(X288&lt;&gt;"",CONCATENATE(",",X288),"")&amp;IF(AB288&lt;&gt;"",CONCATENATE(",",AB288),"")&amp;IF(AF288&lt;&gt;"",CONCATENATE(",",AF288),"")&amp;IF(AJ288&lt;&gt;"",CONCATENATE(",",AJ288),"")&amp;IF(AN288&lt;&gt;"",CONCATENATE(",",AN288),"")&amp;IF(R288&lt;&gt;"",CONCATENATE("}",""),"")&amp;IF(OR(L288="true",L288="false",L288&lt;&gt;""), CONCATENATE(", veteran=", L288), ""),"")</f>
        <v>, zoneIds={823}, veteran=false</v>
      </c>
      <c r="AT288" s="27" t="str">
        <f>IF(A288&lt;&gt;"",IF(J288="Trial",", isTrial=true",IF(J288="Arena",", isArena=true", IF(J288="Monster",", isMonster=true",IF(J288="Crafted",", isCrafted=true",IF(J288="Cyrodiil",", isCyrodiil=true",IF(J288="Dungeon",", isDungeon=true",IF(J288="PVP: Battleground",", isBattleground=true",IF(J288="PVP: Cyrodiil",", isCyrodiil=true",IF(J288="PVP: Imperial City",", isImperialCity=true",IF(J288="Special",", isSpecial=true",IF(J288="Daily random dungeon &amp; PVP: Imperial City",", isDailyRandomDungeonAndImperialCityReward=true",IF(J288="Overland",", isOverland=true","")))))))))))) &amp; IF(M288="true", CONCATENATE(", multiTrialSet=true"), ""),"") &amp; "},"</f>
        <v>, isOverland=true},</v>
      </c>
      <c r="AU288" s="27" t="str">
        <f>IF(C288&lt;&gt;"",CONCATENATE(" --",C288," / ",B288,"   [",IF(S288&lt;&gt;"",S288,""),IF(Y288&lt;&gt;"",", "&amp;Y288,""),IF(AC288&lt;&gt;"",", "&amp;AC288,""),IF(AG288&lt;&gt;"",", "&amp;AG288,""),IF(AK288&lt;&gt;"",", "&amp;AK288,""),IF(AO288&lt;&gt;"",", "&amp;AO288,""),"]"))</f>
        <v xml:space="preserve"> --Sithis' Touch / Sithis' Berührung   [Gold Coast]</v>
      </c>
      <c r="AV288" s="27" t="str">
        <f>IF(A288&lt;&gt;"",IF(VALUE(Q288)&gt;0,CONCATENATE("[",A288,"] = true,        --",C288, " / ", B288), ""),"")</f>
        <v/>
      </c>
    </row>
    <row r="289" spans="1:48" x14ac:dyDescent="0.25">
      <c r="A289" s="13">
        <v>281</v>
      </c>
      <c r="B289" t="s">
        <v>2032</v>
      </c>
      <c r="C289" t="s">
        <v>2034</v>
      </c>
      <c r="D289" t="s">
        <v>2033</v>
      </c>
      <c r="G289" s="3">
        <f>A289</f>
        <v>281</v>
      </c>
      <c r="J289" t="s">
        <v>2534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534</v>
      </c>
      <c r="S289" t="s">
        <v>433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>
        <f>IF(Y289&lt;&gt;"",VLOOKUP(Y289,'ESO zone constants'!$E$3:$L$5000,8,FALSE),"")</f>
        <v>537</v>
      </c>
      <c r="Y289" s="4" t="s">
        <v>435</v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>
        <f>IF(AK289&lt;&gt;"",VLOOKUP(AK289,'ESO zone constants'!$E$3:$L$5000,8,FALSE),"")</f>
        <v>280</v>
      </c>
      <c r="AK289" s="4" t="s">
        <v>244</v>
      </c>
      <c r="AN289" s="3">
        <f>IF(AO289&lt;&gt;"",VLOOKUP(AO289,'ESO zone constants'!$E$3:$L$5000,8,FALSE),"")</f>
        <v>280</v>
      </c>
      <c r="AO289" s="4" t="s">
        <v>244</v>
      </c>
      <c r="AR289" s="27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[281] = {wayshrines={-1,-1,-1,}, dlcId=0</v>
      </c>
      <c r="AS289" s="27" t="str">
        <f>IF(A289&lt;&gt;"",IF(R289&lt;&gt;"",CONCATENATE(", zoneIds={",R289),"")&amp;IF(X289&lt;&gt;"",CONCATENATE(",",X289),"")&amp;IF(AB289&lt;&gt;"",CONCATENATE(",",AB289),"")&amp;IF(AF289&lt;&gt;"",CONCATENATE(",",AF289),"")&amp;IF(AJ289&lt;&gt;"",CONCATENATE(",",AJ289),"")&amp;IF(AN289&lt;&gt;"",CONCATENATE(",",AN289),"")&amp;IF(R289&lt;&gt;"",CONCATENATE("}",""),"")&amp;IF(OR(L289="true",L289="false",L289&lt;&gt;""), CONCATENATE(", veteran=", L289), ""),"")</f>
        <v>, zoneIds={534,537,280,280}, veteran=false</v>
      </c>
      <c r="AT289" s="27" t="str">
        <f>IF(A289&lt;&gt;"",IF(J289="Trial",", isTrial=true",IF(J289="Arena",", isArena=true", IF(J289="Monster",", isMonster=true",IF(J289="Crafted",", isCrafted=true",IF(J289="Cyrodiil",", isCyrodiil=true",IF(J289="Dungeon",", isDungeon=true",IF(J289="PVP: Battleground",", isBattleground=true",IF(J289="PVP: Cyrodiil",", isCyrodiil=true",IF(J289="PVP: Imperial City",", isImperialCity=true",IF(J289="Special",", isSpecial=true",IF(J289="Daily random dungeon &amp; PVP: Imperial City",", isDailyRandomDungeonAndImperialCityReward=true",IF(J289="Overland",", isOverland=true","")))))))))))) &amp; IF(M289="true", CONCATENATE(", multiTrialSet=true"), ""),"") &amp; "},"</f>
        <v>, isOverland=true},</v>
      </c>
      <c r="AU289" s="27" t="str">
        <f>IF(C289&lt;&gt;"",CONCATENATE(" --",C289," / ",B289,"   [",IF(S289&lt;&gt;"",S289,""),IF(Y289&lt;&gt;"",", "&amp;Y289,""),IF(AC289&lt;&gt;"",", "&amp;AC289,""),IF(AG289&lt;&gt;"",", "&amp;AG289,""),IF(AK289&lt;&gt;"",", "&amp;AK289,""),IF(AO289&lt;&gt;"",", "&amp;AO289,""),"]"))</f>
        <v xml:space="preserve"> --Armor of the Trainee / Rüstung des Auszubildenden   [Stros M'Kai, Khenarthi's Roost, Bleakrock Isle, Bleakrock Isle]</v>
      </c>
      <c r="AV289" s="27" t="str">
        <f>IF(A289&lt;&gt;"",IF(VALUE(Q289)&gt;0,CONCATENATE("[",A289,"] = true,        --",C289, " / ", B289), ""),"")</f>
        <v/>
      </c>
    </row>
    <row r="290" spans="1:48" x14ac:dyDescent="0.25">
      <c r="A290" s="13">
        <v>282</v>
      </c>
      <c r="B290" t="s">
        <v>2035</v>
      </c>
      <c r="C290" t="s">
        <v>2037</v>
      </c>
      <c r="D290" t="s">
        <v>2036</v>
      </c>
      <c r="G290" s="3">
        <f>A290</f>
        <v>282</v>
      </c>
      <c r="J290" t="s">
        <v>2534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20</v>
      </c>
      <c r="S290" t="s">
        <v>152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constants'!$E$3:$L$5000,8,FALSE),"")</f>
        <v/>
      </c>
      <c r="AN290" s="3" t="str">
        <f>IF(AO290&lt;&gt;"",VLOOKUP(AO290,'ESO zone constants'!$E$3:$L$5000,8,FALSE),"")</f>
        <v/>
      </c>
      <c r="AR290" s="27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[282] = {wayshrines={-1,-1,-1,}, dlcId=0</v>
      </c>
      <c r="AS290" s="27" t="str">
        <f>IF(A290&lt;&gt;"",IF(R290&lt;&gt;"",CONCATENATE(", zoneIds={",R290),"")&amp;IF(X290&lt;&gt;"",CONCATENATE(",",X290),"")&amp;IF(AB290&lt;&gt;"",CONCATENATE(",",AB290),"")&amp;IF(AF290&lt;&gt;"",CONCATENATE(",",AF290),"")&amp;IF(AJ290&lt;&gt;"",CONCATENATE(",",AJ290),"")&amp;IF(AN290&lt;&gt;"",CONCATENATE(",",AN290),"")&amp;IF(R290&lt;&gt;"",CONCATENATE("}",""),"")&amp;IF(OR(L290="true",L290="false",L290&lt;&gt;""), CONCATENATE(", veteran=", L290), ""),"")</f>
        <v>, zoneIds={20}, veteran=false</v>
      </c>
      <c r="AT290" s="27" t="str">
        <f>IF(A290&lt;&gt;"",IF(J290="Trial",", isTrial=true",IF(J290="Arena",", isArena=true", IF(J290="Monster",", isMonster=true",IF(J290="Crafted",", isCrafted=true",IF(J290="Cyrodiil",", isCyrodiil=true",IF(J290="Dungeon",", isDungeon=true",IF(J290="PVP: Battleground",", isBattleground=true",IF(J290="PVP: Cyrodiil",", isCyrodiil=true",IF(J290="PVP: Imperial City",", isImperialCity=true",IF(J290="Special",", isSpecial=true",IF(J290="Daily random dungeon &amp; PVP: Imperial City",", isDailyRandomDungeonAndImperialCityReward=true",IF(J290="Overland",", isOverland=true","")))))))))))) &amp; IF(M290="true", CONCATENATE(", multiTrialSet=true"), ""),"") &amp; "},"</f>
        <v>, isOverland=true},</v>
      </c>
      <c r="AU290" s="27" t="str">
        <f>IF(C290&lt;&gt;"",CONCATENATE(" --",C290," / ",B290,"   [",IF(S290&lt;&gt;"",S290,""),IF(Y290&lt;&gt;"",", "&amp;Y290,""),IF(AC290&lt;&gt;"",", "&amp;AC290,""),IF(AG290&lt;&gt;"",", "&amp;AG290,""),IF(AK290&lt;&gt;"",", "&amp;AK290,""),IF(AO290&lt;&gt;"",", "&amp;AO290,""),"]"))</f>
        <v xml:space="preserve"> --Vampire Cloak / Vampirumhang   [Rivenspire]</v>
      </c>
      <c r="AV290" s="27" t="str">
        <f>IF(A290&lt;&gt;"",IF(VALUE(Q290)&gt;0,CONCATENATE("[",A290,"] = true,        --",C290, " / ", B290), ""),"")</f>
        <v/>
      </c>
    </row>
    <row r="291" spans="1:48" x14ac:dyDescent="0.25">
      <c r="A291" s="13">
        <v>283</v>
      </c>
      <c r="B291" t="s">
        <v>2038</v>
      </c>
      <c r="C291" t="s">
        <v>2040</v>
      </c>
      <c r="D291" t="s">
        <v>2039</v>
      </c>
      <c r="G291" s="3">
        <f>A291</f>
        <v>283</v>
      </c>
      <c r="J291" t="s">
        <v>2534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104</v>
      </c>
      <c r="S291" t="s">
        <v>159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7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[283] = {wayshrines={-1,-1,-1,}, dlcId=0</v>
      </c>
      <c r="AS291" s="27" t="str">
        <f>IF(A291&lt;&gt;"",IF(R291&lt;&gt;"",CONCATENATE(", zoneIds={",R291),"")&amp;IF(X291&lt;&gt;"",CONCATENATE(",",X291),"")&amp;IF(AB291&lt;&gt;"",CONCATENATE(",",AB291),"")&amp;IF(AF291&lt;&gt;"",CONCATENATE(",",AF291),"")&amp;IF(AJ291&lt;&gt;"",CONCATENATE(",",AJ291),"")&amp;IF(AN291&lt;&gt;"",CONCATENATE(",",AN291),"")&amp;IF(R291&lt;&gt;"",CONCATENATE("}",""),"")&amp;IF(OR(L291="true",L291="false",L291&lt;&gt;""), CONCATENATE(", veteran=", L291), ""),"")</f>
        <v>, zoneIds={104}, veteran=false</v>
      </c>
      <c r="AT291" s="27" t="str">
        <f>IF(A291&lt;&gt;"",IF(J291="Trial",", isTrial=true",IF(J291="Arena",", isArena=true", IF(J291="Monster",", isMonster=true",IF(J291="Crafted",", isCrafted=true",IF(J291="Cyrodiil",", isCyrodiil=true",IF(J291="Dungeon",", isDungeon=true",IF(J291="PVP: Battleground",", isBattleground=true",IF(J291="PVP: Cyrodiil",", isCyrodiil=true",IF(J291="PVP: Imperial City",", isImperialCity=true",IF(J291="Special",", isSpecial=true",IF(J291="Daily random dungeon &amp; PVP: Imperial City",", isDailyRandomDungeonAndImperialCityReward=true",IF(J291="Overland",", isOverland=true","")))))))))))) &amp; IF(M291="true", CONCATENATE(", multiTrialSet=true"), ""),"") &amp; "},"</f>
        <v>, isOverland=true},</v>
      </c>
      <c r="AU291" s="27" t="str">
        <f>IF(C291&lt;&gt;"",CONCATENATE(" --",C291," / ",B291,"   [",IF(S291&lt;&gt;"",S291,""),IF(Y291&lt;&gt;"",", "&amp;Y291,""),IF(AC291&lt;&gt;"",", "&amp;AC291,""),IF(AG291&lt;&gt;"",", "&amp;AG291,""),IF(AK291&lt;&gt;"",", "&amp;AK291,""),IF(AO291&lt;&gt;"",", "&amp;AO291,""),"]"))</f>
        <v xml:space="preserve"> --Sword-Singer / Schwertsänger   [Alik'r Desert]</v>
      </c>
      <c r="AV291" s="27" t="str">
        <f>IF(A291&lt;&gt;"",IF(VALUE(Q291)&gt;0,CONCATENATE("[",A291,"] = true,        --",C291, " / ", B291), ""),"")</f>
        <v/>
      </c>
    </row>
    <row r="292" spans="1:48" x14ac:dyDescent="0.25">
      <c r="A292" s="13">
        <v>284</v>
      </c>
      <c r="B292" t="s">
        <v>2041</v>
      </c>
      <c r="C292" t="s">
        <v>2043</v>
      </c>
      <c r="D292" t="s">
        <v>2042</v>
      </c>
      <c r="G292" s="3">
        <f>A292</f>
        <v>284</v>
      </c>
      <c r="J292" t="s">
        <v>2534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104</v>
      </c>
      <c r="S292" t="s">
        <v>159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constants'!$E$3:$L$5000,8,FALSE),"")</f>
        <v/>
      </c>
      <c r="AN292" s="3" t="str">
        <f>IF(AO292&lt;&gt;"",VLOOKUP(AO292,'ESO zone constants'!$E$3:$L$5000,8,FALSE),"")</f>
        <v/>
      </c>
      <c r="AR292" s="27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[284] = {wayshrines={-1,-1,-1,}, dlcId=0</v>
      </c>
      <c r="AS292" s="27" t="str">
        <f>IF(A292&lt;&gt;"",IF(R292&lt;&gt;"",CONCATENATE(", zoneIds={",R292),"")&amp;IF(X292&lt;&gt;"",CONCATENATE(",",X292),"")&amp;IF(AB292&lt;&gt;"",CONCATENATE(",",AB292),"")&amp;IF(AF292&lt;&gt;"",CONCATENATE(",",AF292),"")&amp;IF(AJ292&lt;&gt;"",CONCATENATE(",",AJ292),"")&amp;IF(AN292&lt;&gt;"",CONCATENATE(",",AN292),"")&amp;IF(R292&lt;&gt;"",CONCATENATE("}",""),"")&amp;IF(OR(L292="true",L292="false",L292&lt;&gt;""), CONCATENATE(", veteran=", L292), ""),"")</f>
        <v>, zoneIds={104}, veteran=false</v>
      </c>
      <c r="AT292" s="27" t="str">
        <f>IF(A292&lt;&gt;"",IF(J292="Trial",", isTrial=true",IF(J292="Arena",", isArena=true", IF(J292="Monster",", isMonster=true",IF(J292="Crafted",", isCrafted=true",IF(J292="Cyrodiil",", isCyrodiil=true",IF(J292="Dungeon",", isDungeon=true",IF(J292="PVP: Battleground",", isBattleground=true",IF(J292="PVP: Cyrodiil",", isCyrodiil=true",IF(J292="PVP: Imperial City",", isImperialCity=true",IF(J292="Special",", isSpecial=true",IF(J292="Daily random dungeon &amp; PVP: Imperial City",", isDailyRandomDungeonAndImperialCityReward=true",IF(J292="Overland",", isOverland=true","")))))))))))) &amp; IF(M292="true", CONCATENATE(", multiTrialSet=true"), ""),"") &amp; "},"</f>
        <v>, isOverland=true},</v>
      </c>
      <c r="AU292" s="27" t="str">
        <f>IF(C292&lt;&gt;"",CONCATENATE(" --",C292," / ",B292,"   [",IF(S292&lt;&gt;"",S292,""),IF(Y292&lt;&gt;"",", "&amp;Y292,""),IF(AC292&lt;&gt;"",", "&amp;AC292,""),IF(AG292&lt;&gt;"",", "&amp;AG292,""),IF(AK292&lt;&gt;"",", "&amp;AK292,""),IF(AO292&lt;&gt;"",", "&amp;AO292,""),"]"))</f>
        <v xml:space="preserve"> --Order of Diagna / Orden von Diagna   [Alik'r Desert]</v>
      </c>
      <c r="AV292" s="27" t="str">
        <f>IF(A292&lt;&gt;"",IF(VALUE(Q292)&gt;0,CONCATENATE("[",A292,"] = true,        --",C292, " / ", B292), ""),"")</f>
        <v/>
      </c>
    </row>
    <row r="293" spans="1:48" x14ac:dyDescent="0.25">
      <c r="A293" s="13">
        <v>285</v>
      </c>
      <c r="B293" t="s">
        <v>2044</v>
      </c>
      <c r="C293" t="s">
        <v>2046</v>
      </c>
      <c r="D293" t="s">
        <v>2045</v>
      </c>
      <c r="G293" s="3">
        <f>A293</f>
        <v>285</v>
      </c>
      <c r="J293" t="s">
        <v>2534</v>
      </c>
      <c r="L293" t="s">
        <v>101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92</v>
      </c>
      <c r="S293" t="s">
        <v>156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constants'!$E$3:$L$5000,8,FALSE),"")</f>
        <v/>
      </c>
      <c r="AN293" s="3" t="str">
        <f>IF(AO293&lt;&gt;"",VLOOKUP(AO293,'ESO zone constants'!$E$3:$L$5000,8,FALSE),"")</f>
        <v/>
      </c>
      <c r="AR293" s="27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[285] = {wayshrines={-1,-1,-1,}, dlcId=0</v>
      </c>
      <c r="AS293" s="27" t="str">
        <f>IF(A293&lt;&gt;"",IF(R293&lt;&gt;"",CONCATENATE(", zoneIds={",R293),"")&amp;IF(X293&lt;&gt;"",CONCATENATE(",",X293),"")&amp;IF(AB293&lt;&gt;"",CONCATENATE(",",AB293),"")&amp;IF(AF293&lt;&gt;"",CONCATENATE(",",AF293),"")&amp;IF(AJ293&lt;&gt;"",CONCATENATE(",",AJ293),"")&amp;IF(AN293&lt;&gt;"",CONCATENATE(",",AN293),"")&amp;IF(R293&lt;&gt;"",CONCATENATE("}",""),"")&amp;IF(OR(L293="true",L293="false",L293&lt;&gt;""), CONCATENATE(", veteran=", L293), ""),"")</f>
        <v>, zoneIds={92}, veteran=false</v>
      </c>
      <c r="AT293" s="27" t="str">
        <f>IF(A293&lt;&gt;"",IF(J293="Trial",", isTrial=true",IF(J293="Arena",", isArena=true", IF(J293="Monster",", isMonster=true",IF(J293="Crafted",", isCrafted=true",IF(J293="Cyrodiil",", isCyrodiil=true",IF(J293="Dungeon",", isDungeon=true",IF(J293="PVP: Battleground",", isBattleground=true",IF(J293="PVP: Cyrodiil",", isCyrodiil=true",IF(J293="PVP: Imperial City",", isImperialCity=true",IF(J293="Special",", isSpecial=true",IF(J293="Daily random dungeon &amp; PVP: Imperial City",", isDailyRandomDungeonAndImperialCityReward=true",IF(J293="Overland",", isOverland=true","")))))))))))) &amp; IF(M293="true", CONCATENATE(", multiTrialSet=true"), ""),"") &amp; "},"</f>
        <v>, isOverland=true},</v>
      </c>
      <c r="AU293" s="27" t="str">
        <f>IF(C293&lt;&gt;"",CONCATENATE(" --",C293," / ",B293,"   [",IF(S293&lt;&gt;"",S293,""),IF(Y293&lt;&gt;"",", "&amp;Y293,""),IF(AC293&lt;&gt;"",", "&amp;AC293,""),IF(AG293&lt;&gt;"",", "&amp;AG293,""),IF(AK293&lt;&gt;"",", "&amp;AK293,""),IF(AO293&lt;&gt;"",", "&amp;AO293,""),"]"))</f>
        <v xml:space="preserve"> --Vampire Lord / Vampirfürst   [Bangkorai]</v>
      </c>
      <c r="AV293" s="27" t="str">
        <f>IF(A293&lt;&gt;"",IF(VALUE(Q293)&gt;0,CONCATENATE("[",A293,"] = true,        --",C293, " / ", B293), ""),"")</f>
        <v/>
      </c>
    </row>
    <row r="294" spans="1:48" x14ac:dyDescent="0.25">
      <c r="A294" s="13">
        <v>286</v>
      </c>
      <c r="B294" t="s">
        <v>2047</v>
      </c>
      <c r="C294" t="s">
        <v>2049</v>
      </c>
      <c r="D294" t="s">
        <v>2048</v>
      </c>
      <c r="G294" s="3">
        <f>A294</f>
        <v>286</v>
      </c>
      <c r="J294" t="s">
        <v>2534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92</v>
      </c>
      <c r="S294" t="s">
        <v>156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constants'!$E$3:$L$5000,8,FALSE),"")</f>
        <v/>
      </c>
      <c r="AN294" s="3" t="str">
        <f>IF(AO294&lt;&gt;"",VLOOKUP(AO294,'ESO zone constants'!$E$3:$L$5000,8,FALSE),"")</f>
        <v/>
      </c>
      <c r="AR294" s="27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[286] = {wayshrines={-1,-1,-1,}, dlcId=0</v>
      </c>
      <c r="AS294" s="27" t="str">
        <f>IF(A294&lt;&gt;"",IF(R294&lt;&gt;"",CONCATENATE(", zoneIds={",R294),"")&amp;IF(X294&lt;&gt;"",CONCATENATE(",",X294),"")&amp;IF(AB294&lt;&gt;"",CONCATENATE(",",AB294),"")&amp;IF(AF294&lt;&gt;"",CONCATENATE(",",AF294),"")&amp;IF(AJ294&lt;&gt;"",CONCATENATE(",",AJ294),"")&amp;IF(AN294&lt;&gt;"",CONCATENATE(",",AN294),"")&amp;IF(R294&lt;&gt;"",CONCATENATE("}",""),"")&amp;IF(OR(L294="true",L294="false",L294&lt;&gt;""), CONCATENATE(", veteran=", L294), ""),"")</f>
        <v>, zoneIds={92}, veteran=false</v>
      </c>
      <c r="AT294" s="27" t="str">
        <f>IF(A294&lt;&gt;"",IF(J294="Trial",", isTrial=true",IF(J294="Arena",", isArena=true", IF(J294="Monster",", isMonster=true",IF(J294="Crafted",", isCrafted=true",IF(J294="Cyrodiil",", isCyrodiil=true",IF(J294="Dungeon",", isDungeon=true",IF(J294="PVP: Battleground",", isBattleground=true",IF(J294="PVP: Cyrodiil",", isCyrodiil=true",IF(J294="PVP: Imperial City",", isImperialCity=true",IF(J294="Special",", isSpecial=true",IF(J294="Daily random dungeon &amp; PVP: Imperial City",", isDailyRandomDungeonAndImperialCityReward=true",IF(J294="Overland",", isOverland=true","")))))))))))) &amp; IF(M294="true", CONCATENATE(", multiTrialSet=true"), ""),"") &amp; "},"</f>
        <v>, isOverland=true},</v>
      </c>
      <c r="AU294" s="27" t="str">
        <f>IF(C294&lt;&gt;"",CONCATENATE(" --",C294," / ",B294,"   [",IF(S294&lt;&gt;"",S294,""),IF(Y294&lt;&gt;"",", "&amp;Y294,""),IF(AC294&lt;&gt;"",", "&amp;AC294,""),IF(AG294&lt;&gt;"",", "&amp;AG294,""),IF(AK294&lt;&gt;"",", "&amp;AK294,""),IF(AO294&lt;&gt;"",", "&amp;AO294,""),"]"))</f>
        <v xml:space="preserve"> --Spriggan's Thorns / Dornen des Zweiglings   [Bangkorai]</v>
      </c>
      <c r="AV294" s="27" t="str">
        <f>IF(A294&lt;&gt;"",IF(VALUE(Q294)&gt;0,CONCATENATE("[",A294,"] = true,        --",C294, " / ", B294), ""),"")</f>
        <v/>
      </c>
    </row>
    <row r="295" spans="1:48" x14ac:dyDescent="0.25">
      <c r="A295" s="13">
        <v>287</v>
      </c>
      <c r="B295" t="s">
        <v>2050</v>
      </c>
      <c r="C295" t="s">
        <v>2052</v>
      </c>
      <c r="D295" t="s">
        <v>2051</v>
      </c>
      <c r="G295" s="3">
        <f>A295</f>
        <v>287</v>
      </c>
      <c r="J295" t="s">
        <v>2534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383</v>
      </c>
      <c r="S295" t="s">
        <v>313</v>
      </c>
      <c r="T295" s="24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constants'!$E$3:$L$5000,8,FALSE),"")</f>
        <v/>
      </c>
      <c r="AN295" s="3" t="str">
        <f>IF(AO295&lt;&gt;"",VLOOKUP(AO295,'ESO zone constants'!$E$3:$L$5000,8,FALSE),"")</f>
        <v/>
      </c>
      <c r="AR295" s="27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[287] = {wayshrines={-1,-1,-1,}, dlcId=0</v>
      </c>
      <c r="AS295" s="27" t="str">
        <f>IF(A295&lt;&gt;"",IF(R295&lt;&gt;"",CONCATENATE(", zoneIds={",R295),"")&amp;IF(X295&lt;&gt;"",CONCATENATE(",",X295),"")&amp;IF(AB295&lt;&gt;"",CONCATENATE(",",AB295),"")&amp;IF(AF295&lt;&gt;"",CONCATENATE(",",AF295),"")&amp;IF(AJ295&lt;&gt;"",CONCATENATE(",",AJ295),"")&amp;IF(AN295&lt;&gt;"",CONCATENATE(",",AN295),"")&amp;IF(R295&lt;&gt;"",CONCATENATE("}",""),"")&amp;IF(OR(L295="true",L295="false",L295&lt;&gt;""), CONCATENATE(", veteran=", L295), ""),"")</f>
        <v>, zoneIds={383}, veteran=false</v>
      </c>
      <c r="AT295" s="27" t="str">
        <f>IF(A295&lt;&gt;"",IF(J295="Trial",", isTrial=true",IF(J295="Arena",", isArena=true", IF(J295="Monster",", isMonster=true",IF(J295="Crafted",", isCrafted=true",IF(J295="Cyrodiil",", isCyrodiil=true",IF(J295="Dungeon",", isDungeon=true",IF(J295="PVP: Battleground",", isBattleground=true",IF(J295="PVP: Cyrodiil",", isCyrodiil=true",IF(J295="PVP: Imperial City",", isImperialCity=true",IF(J295="Special",", isSpecial=true",IF(J295="Daily random dungeon &amp; PVP: Imperial City",", isDailyRandomDungeonAndImperialCityReward=true",IF(J295="Overland",", isOverland=true","")))))))))))) &amp; IF(M295="true", CONCATENATE(", multiTrialSet=true"), ""),"") &amp; "},"</f>
        <v>, isOverland=true},</v>
      </c>
      <c r="AU295" s="27" t="str">
        <f>IF(C295&lt;&gt;"",CONCATENATE(" --",C295," / ",B295,"   [",IF(S295&lt;&gt;"",S295,""),IF(Y295&lt;&gt;"",", "&amp;Y295,""),IF(AC295&lt;&gt;"",", "&amp;AC295,""),IF(AG295&lt;&gt;"",", "&amp;AG295,""),IF(AK295&lt;&gt;"",", "&amp;AK295,""),IF(AO295&lt;&gt;"",", "&amp;AO295,""),"]"))</f>
        <v xml:space="preserve"> --Green Pact / Der Grüne Pakt   [Grahtwood]</v>
      </c>
      <c r="AV295" s="27" t="str">
        <f>IF(A295&lt;&gt;"",IF(VALUE(Q295)&gt;0,CONCATENATE("[",A295,"] = true,        --",C295, " / ", B295), ""),"")</f>
        <v/>
      </c>
    </row>
    <row r="296" spans="1:48" x14ac:dyDescent="0.25">
      <c r="A296" s="13">
        <v>288</v>
      </c>
      <c r="B296" t="s">
        <v>2053</v>
      </c>
      <c r="C296" t="s">
        <v>2055</v>
      </c>
      <c r="D296" t="s">
        <v>2054</v>
      </c>
      <c r="G296" s="3">
        <f>A296</f>
        <v>288</v>
      </c>
      <c r="J296" t="s">
        <v>2534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108</v>
      </c>
      <c r="S296" t="s">
        <v>160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constants'!$E$3:$L$5000,8,FALSE),"")</f>
        <v/>
      </c>
      <c r="AN296" s="3" t="str">
        <f>IF(AO296&lt;&gt;"",VLOOKUP(AO296,'ESO zone constants'!$E$3:$L$5000,8,FALSE),"")</f>
        <v/>
      </c>
      <c r="AR296" s="27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[288] = {wayshrines={-1,-1,-1,}, dlcId=0</v>
      </c>
      <c r="AS296" s="27" t="str">
        <f>IF(A296&lt;&gt;"",IF(R296&lt;&gt;"",CONCATENATE(", zoneIds={",R296),"")&amp;IF(X296&lt;&gt;"",CONCATENATE(",",X296),"")&amp;IF(AB296&lt;&gt;"",CONCATENATE(",",AB296),"")&amp;IF(AF296&lt;&gt;"",CONCATENATE(",",AF296),"")&amp;IF(AJ296&lt;&gt;"",CONCATENATE(",",AJ296),"")&amp;IF(AN296&lt;&gt;"",CONCATENATE(",",AN296),"")&amp;IF(R296&lt;&gt;"",CONCATENATE("}",""),"")&amp;IF(OR(L296="true",L296="false",L296&lt;&gt;""), CONCATENATE(", veteran=", L296), ""),"")</f>
        <v>, zoneIds={108}, veteran=false</v>
      </c>
      <c r="AT296" s="27" t="str">
        <f>IF(A296&lt;&gt;"",IF(J296="Trial",", isTrial=true",IF(J296="Arena",", isArena=true", IF(J296="Monster",", isMonster=true",IF(J296="Crafted",", isCrafted=true",IF(J296="Cyrodiil",", isCyrodiil=true",IF(J296="Dungeon",", isDungeon=true",IF(J296="PVP: Battleground",", isBattleground=true",IF(J296="PVP: Cyrodiil",", isCyrodiil=true",IF(J296="PVP: Imperial City",", isImperialCity=true",IF(J296="Special",", isSpecial=true",IF(J296="Daily random dungeon &amp; PVP: Imperial City",", isDailyRandomDungeonAndImperialCityReward=true",IF(J296="Overland",", isOverland=true","")))))))))))) &amp; IF(M296="true", CONCATENATE(", multiTrialSet=true"), ""),"") &amp; "},"</f>
        <v>, isOverland=true},</v>
      </c>
      <c r="AU296" s="27" t="str">
        <f>IF(C296&lt;&gt;"",CONCATENATE(" --",C296," / ",B296,"   [",IF(S296&lt;&gt;"",S296,""),IF(Y296&lt;&gt;"",", "&amp;Y296,""),IF(AC296&lt;&gt;"",", "&amp;AC296,""),IF(AG296&lt;&gt;"",", "&amp;AG296,""),IF(AK296&lt;&gt;"",", "&amp;AK296,""),IF(AO296&lt;&gt;"",", "&amp;AO296,""),"]"))</f>
        <v xml:space="preserve"> --Beekeeper's Gear / Werkzeug des Bienenhüters   [Greenshade]</v>
      </c>
      <c r="AV296" s="27" t="str">
        <f>IF(A296&lt;&gt;"",IF(VALUE(Q296)&gt;0,CONCATENATE("[",A296,"] = true,        --",C296, " / ", B296), ""),"")</f>
        <v/>
      </c>
    </row>
    <row r="297" spans="1:48" x14ac:dyDescent="0.25">
      <c r="A297" s="13">
        <v>289</v>
      </c>
      <c r="B297" t="s">
        <v>2056</v>
      </c>
      <c r="C297" t="s">
        <v>2058</v>
      </c>
      <c r="D297" t="s">
        <v>2057</v>
      </c>
      <c r="G297" s="3">
        <f>A297</f>
        <v>289</v>
      </c>
      <c r="J297" t="s">
        <v>2534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58</v>
      </c>
      <c r="S297" t="s">
        <v>155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3" t="str">
        <f>IF(AO297&lt;&gt;"",VLOOKUP(AO297,'ESO zone constants'!$E$3:$L$5000,8,FALSE),"")</f>
        <v/>
      </c>
      <c r="AR297" s="27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[289] = {wayshrines={-1,-1,-1,}, dlcId=0</v>
      </c>
      <c r="AS297" s="27" t="str">
        <f>IF(A297&lt;&gt;"",IF(R297&lt;&gt;"",CONCATENATE(", zoneIds={",R297),"")&amp;IF(X297&lt;&gt;"",CONCATENATE(",",X297),"")&amp;IF(AB297&lt;&gt;"",CONCATENATE(",",AB297),"")&amp;IF(AF297&lt;&gt;"",CONCATENATE(",",AF297),"")&amp;IF(AJ297&lt;&gt;"",CONCATENATE(",",AJ297),"")&amp;IF(AN297&lt;&gt;"",CONCATENATE(",",AN297),"")&amp;IF(R297&lt;&gt;"",CONCATENATE("}",""),"")&amp;IF(OR(L297="true",L297="false",L297&lt;&gt;""), CONCATENATE(", veteran=", L297), ""),"")</f>
        <v>, zoneIds={58}, veteran=false</v>
      </c>
      <c r="AT297" s="27" t="str">
        <f>IF(A297&lt;&gt;"",IF(J297="Trial",", isTrial=true",IF(J297="Arena",", isArena=true", IF(J297="Monster",", isMonster=true",IF(J297="Crafted",", isCrafted=true",IF(J297="Cyrodiil",", isCyrodiil=true",IF(J297="Dungeon",", isDungeon=true",IF(J297="PVP: Battleground",", isBattleground=true",IF(J297="PVP: Cyrodiil",", isCyrodiil=true",IF(J297="PVP: Imperial City",", isImperialCity=true",IF(J297="Special",", isSpecial=true",IF(J297="Daily random dungeon &amp; PVP: Imperial City",", isDailyRandomDungeonAndImperialCityReward=true",IF(J297="Overland",", isOverland=true","")))))))))))) &amp; IF(M297="true", CONCATENATE(", multiTrialSet=true"), ""),"") &amp; "},"</f>
        <v>, isOverland=true},</v>
      </c>
      <c r="AU297" s="27" t="str">
        <f>IF(C297&lt;&gt;"",CONCATENATE(" --",C297," / ",B297,"   [",IF(S297&lt;&gt;"",S297,""),IF(Y297&lt;&gt;"",", "&amp;Y297,""),IF(AC297&lt;&gt;"",", "&amp;AC297,""),IF(AG297&lt;&gt;"",", "&amp;AG297,""),IF(AK297&lt;&gt;"",", "&amp;AK297,""),IF(AO297&lt;&gt;"",", "&amp;AO297,""),"]"))</f>
        <v xml:space="preserve"> --Spinner's Garments / Gewänder des Webers   [Malabal Tor]</v>
      </c>
      <c r="AV297" s="27" t="str">
        <f>IF(A297&lt;&gt;"",IF(VALUE(Q297)&gt;0,CONCATENATE("[",A297,"] = true,        --",C297, " / ", B297), ""),"")</f>
        <v/>
      </c>
    </row>
    <row r="298" spans="1:48" x14ac:dyDescent="0.25">
      <c r="A298" s="13">
        <v>290</v>
      </c>
      <c r="B298" t="s">
        <v>2059</v>
      </c>
      <c r="C298" t="s">
        <v>2061</v>
      </c>
      <c r="D298" t="s">
        <v>2060</v>
      </c>
      <c r="G298" s="3">
        <f>A298</f>
        <v>290</v>
      </c>
      <c r="J298" t="s">
        <v>2534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382</v>
      </c>
      <c r="S298" t="s">
        <v>312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constants'!$E$3:$L$5000,8,FALSE),"")</f>
        <v/>
      </c>
      <c r="AN298" s="3" t="str">
        <f>IF(AO298&lt;&gt;"",VLOOKUP(AO298,'ESO zone constants'!$E$3:$L$5000,8,FALSE),"")</f>
        <v/>
      </c>
      <c r="AR298" s="27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[290] = {wayshrines={-1,-1,-1,}, dlcId=0</v>
      </c>
      <c r="AS298" s="27" t="str">
        <f>IF(A298&lt;&gt;"",IF(R298&lt;&gt;"",CONCATENATE(", zoneIds={",R298),"")&amp;IF(X298&lt;&gt;"",CONCATENATE(",",X298),"")&amp;IF(AB298&lt;&gt;"",CONCATENATE(",",AB298),"")&amp;IF(AF298&lt;&gt;"",CONCATENATE(",",AF298),"")&amp;IF(AJ298&lt;&gt;"",CONCATENATE(",",AJ298),"")&amp;IF(AN298&lt;&gt;"",CONCATENATE(",",AN298),"")&amp;IF(R298&lt;&gt;"",CONCATENATE("}",""),"")&amp;IF(OR(L298="true",L298="false",L298&lt;&gt;""), CONCATENATE(", veteran=", L298), ""),"")</f>
        <v>, zoneIds={382}, veteran=false</v>
      </c>
      <c r="AT298" s="27" t="str">
        <f>IF(A298&lt;&gt;"",IF(J298="Trial",", isTrial=true",IF(J298="Arena",", isArena=true", IF(J298="Monster",", isMonster=true",IF(J298="Crafted",", isCrafted=true",IF(J298="Cyrodiil",", isCyrodiil=true",IF(J298="Dungeon",", isDungeon=true",IF(J298="PVP: Battleground",", isBattleground=true",IF(J298="PVP: Cyrodiil",", isCyrodiil=true",IF(J298="PVP: Imperial City",", isImperialCity=true",IF(J298="Special",", isSpecial=true",IF(J298="Daily random dungeon &amp; PVP: Imperial City",", isDailyRandomDungeonAndImperialCityReward=true",IF(J298="Overland",", isOverland=true","")))))))))))) &amp; IF(M298="true", CONCATENATE(", multiTrialSet=true"), ""),"") &amp; "},"</f>
        <v>, isOverland=true},</v>
      </c>
      <c r="AU298" s="27" t="str">
        <f>IF(C298&lt;&gt;"",CONCATENATE(" --",C298," / ",B298,"   [",IF(S298&lt;&gt;"",S298,""),IF(Y298&lt;&gt;"",", "&amp;Y298,""),IF(AC298&lt;&gt;"",", "&amp;AC298,""),IF(AG298&lt;&gt;"",", "&amp;AG298,""),IF(AK298&lt;&gt;"",", "&amp;AK298,""),IF(AO298&lt;&gt;"",", "&amp;AO298,""),"]"))</f>
        <v xml:space="preserve"> --Skooma Smuggler / Skoomaschmuggler   [Reaper's March]</v>
      </c>
      <c r="AV298" s="27" t="str">
        <f>IF(A298&lt;&gt;"",IF(VALUE(Q298)&gt;0,CONCATENATE("[",A298,"] = true,        --",C298, " / ", B298), ""),"")</f>
        <v/>
      </c>
    </row>
    <row r="299" spans="1:48" x14ac:dyDescent="0.25">
      <c r="A299" s="13">
        <v>291</v>
      </c>
      <c r="B299" t="s">
        <v>2062</v>
      </c>
      <c r="C299" t="s">
        <v>2064</v>
      </c>
      <c r="D299" t="s">
        <v>2063</v>
      </c>
      <c r="G299" s="3">
        <f>A299</f>
        <v>291</v>
      </c>
      <c r="J299" t="s">
        <v>2534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41</v>
      </c>
      <c r="S299" t="s">
        <v>153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constants'!$E$3:$L$5000,8,FALSE),"")</f>
        <v/>
      </c>
      <c r="AN299" s="3" t="str">
        <f>IF(AO299&lt;&gt;"",VLOOKUP(AO299,'ESO zone constants'!$E$3:$L$5000,8,FALSE),"")</f>
        <v/>
      </c>
      <c r="AR299" s="27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[291] = {wayshrines={-1,-1,-1,}, dlcId=0</v>
      </c>
      <c r="AS299" s="27" t="str">
        <f>IF(A299&lt;&gt;"",IF(R299&lt;&gt;"",CONCATENATE(", zoneIds={",R299),"")&amp;IF(X299&lt;&gt;"",CONCATENATE(",",X299),"")&amp;IF(AB299&lt;&gt;"",CONCATENATE(",",AB299),"")&amp;IF(AF299&lt;&gt;"",CONCATENATE(",",AF299),"")&amp;IF(AJ299&lt;&gt;"",CONCATENATE(",",AJ299),"")&amp;IF(AN299&lt;&gt;"",CONCATENATE(",",AN299),"")&amp;IF(R299&lt;&gt;"",CONCATENATE("}",""),"")&amp;IF(OR(L299="true",L299="false",L299&lt;&gt;""), CONCATENATE(", veteran=", L299), ""),"")</f>
        <v>, zoneIds={41}, veteran=false</v>
      </c>
      <c r="AT299" s="27" t="str">
        <f>IF(A299&lt;&gt;"",IF(J299="Trial",", isTrial=true",IF(J299="Arena",", isArena=true", IF(J299="Monster",", isMonster=true",IF(J299="Crafted",", isCrafted=true",IF(J299="Cyrodiil",", isCyrodiil=true",IF(J299="Dungeon",", isDungeon=true",IF(J299="PVP: Battleground",", isBattleground=true",IF(J299="PVP: Cyrodiil",", isCyrodiil=true",IF(J299="PVP: Imperial City",", isImperialCity=true",IF(J299="Special",", isSpecial=true",IF(J299="Daily random dungeon &amp; PVP: Imperial City",", isDailyRandomDungeonAndImperialCityReward=true",IF(J299="Overland",", isOverland=true","")))))))))))) &amp; IF(M299="true", CONCATENATE(", multiTrialSet=true"), ""),"") &amp; "},"</f>
        <v>, isOverland=true},</v>
      </c>
      <c r="AU299" s="27" t="str">
        <f>IF(C299&lt;&gt;"",CONCATENATE(" --",C299," / ",B299,"   [",IF(S299&lt;&gt;"",S299,""),IF(Y299&lt;&gt;"",", "&amp;Y299,""),IF(AC299&lt;&gt;"",", "&amp;AC299,""),IF(AG299&lt;&gt;"",", "&amp;AG299,""),IF(AK299&lt;&gt;"",", "&amp;AK299,""),IF(AO299&lt;&gt;"",", "&amp;AO299,""),"]"))</f>
        <v xml:space="preserve"> --Shalk Exoskeleton / Schröterpanzer   [Stonefalls]</v>
      </c>
      <c r="AV299" s="27" t="str">
        <f>IF(A299&lt;&gt;"",IF(VALUE(Q299)&gt;0,CONCATENATE("[",A299,"] = true,        --",C299, " / ", B299), ""),"")</f>
        <v/>
      </c>
    </row>
    <row r="300" spans="1:48" x14ac:dyDescent="0.25">
      <c r="A300" s="13">
        <v>292</v>
      </c>
      <c r="B300" t="s">
        <v>2065</v>
      </c>
      <c r="C300" t="s">
        <v>2067</v>
      </c>
      <c r="D300" t="s">
        <v>2066</v>
      </c>
      <c r="G300" s="3">
        <f>A300</f>
        <v>292</v>
      </c>
      <c r="J300" t="s">
        <v>2534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57</v>
      </c>
      <c r="S300" t="s">
        <v>154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constants'!$E$3:$L$5000,8,FALSE),"")</f>
        <v/>
      </c>
      <c r="AN300" s="3" t="str">
        <f>IF(AO300&lt;&gt;"",VLOOKUP(AO300,'ESO zone constants'!$E$3:$L$5000,8,FALSE),"")</f>
        <v/>
      </c>
      <c r="AR300" s="27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[292] = {wayshrines={-1,-1,-1,}, dlcId=0</v>
      </c>
      <c r="AS300" s="27" t="str">
        <f>IF(A300&lt;&gt;"",IF(R300&lt;&gt;"",CONCATENATE(", zoneIds={",R300),"")&amp;IF(X300&lt;&gt;"",CONCATENATE(",",X300),"")&amp;IF(AB300&lt;&gt;"",CONCATENATE(",",AB300),"")&amp;IF(AF300&lt;&gt;"",CONCATENATE(",",AF300),"")&amp;IF(AJ300&lt;&gt;"",CONCATENATE(",",AJ300),"")&amp;IF(AN300&lt;&gt;"",CONCATENATE(",",AN300),"")&amp;IF(R300&lt;&gt;"",CONCATENATE("}",""),"")&amp;IF(OR(L300="true",L300="false",L300&lt;&gt;""), CONCATENATE(", veteran=", L300), ""),"")</f>
        <v>, zoneIds={57}, veteran=false</v>
      </c>
      <c r="AT300" s="27" t="str">
        <f>IF(A300&lt;&gt;"",IF(J300="Trial",", isTrial=true",IF(J300="Arena",", isArena=true", IF(J300="Monster",", isMonster=true",IF(J300="Crafted",", isCrafted=true",IF(J300="Cyrodiil",", isCyrodiil=true",IF(J300="Dungeon",", isDungeon=true",IF(J300="PVP: Battleground",", isBattleground=true",IF(J300="PVP: Cyrodiil",", isCyrodiil=true",IF(J300="PVP: Imperial City",", isImperialCity=true",IF(J300="Special",", isSpecial=true",IF(J300="Daily random dungeon &amp; PVP: Imperial City",", isDailyRandomDungeonAndImperialCityReward=true",IF(J300="Overland",", isOverland=true","")))))))))))) &amp; IF(M300="true", CONCATENATE(", multiTrialSet=true"), ""),"") &amp; "},"</f>
        <v>, isOverland=true},</v>
      </c>
      <c r="AU300" s="27" t="str">
        <f>IF(C300&lt;&gt;"",CONCATENATE(" --",C300," / ",B300,"   [",IF(S300&lt;&gt;"",S300,""),IF(Y300&lt;&gt;"",", "&amp;Y300,""),IF(AC300&lt;&gt;"",", "&amp;AC300,""),IF(AG300&lt;&gt;"",", "&amp;AG300,""),IF(AK300&lt;&gt;"",", "&amp;AK300,""),IF(AO300&lt;&gt;"",", "&amp;AO300,""),"]"))</f>
        <v xml:space="preserve"> --Mother's Sorrow / Muttertränen   [Deshaan]</v>
      </c>
      <c r="AV300" s="27" t="str">
        <f>IF(A300&lt;&gt;"",IF(VALUE(Q300)&gt;0,CONCATENATE("[",A300,"] = true,        --",C300, " / ", B300), ""),"")</f>
        <v/>
      </c>
    </row>
    <row r="301" spans="1:48" x14ac:dyDescent="0.25">
      <c r="A301" s="13">
        <v>293</v>
      </c>
      <c r="B301" t="s">
        <v>2068</v>
      </c>
      <c r="C301" t="s">
        <v>2070</v>
      </c>
      <c r="D301" t="s">
        <v>2069</v>
      </c>
      <c r="G301" s="3">
        <f>A301</f>
        <v>293</v>
      </c>
      <c r="J301" t="s">
        <v>2534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57</v>
      </c>
      <c r="S301" t="s">
        <v>154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constants'!$E$3:$L$5000,8,FALSE),"")</f>
        <v/>
      </c>
      <c r="AN301" s="3" t="str">
        <f>IF(AO301&lt;&gt;"",VLOOKUP(AO301,'ESO zone constants'!$E$3:$L$5000,8,FALSE),"")</f>
        <v/>
      </c>
      <c r="AR301" s="27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[293] = {wayshrines={-1,-1,-1,}, dlcId=0</v>
      </c>
      <c r="AS301" s="27" t="str">
        <f>IF(A301&lt;&gt;"",IF(R301&lt;&gt;"",CONCATENATE(", zoneIds={",R301),"")&amp;IF(X301&lt;&gt;"",CONCATENATE(",",X301),"")&amp;IF(AB301&lt;&gt;"",CONCATENATE(",",AB301),"")&amp;IF(AF301&lt;&gt;"",CONCATENATE(",",AF301),"")&amp;IF(AJ301&lt;&gt;"",CONCATENATE(",",AJ301),"")&amp;IF(AN301&lt;&gt;"",CONCATENATE(",",AN301),"")&amp;IF(R301&lt;&gt;"",CONCATENATE("}",""),"")&amp;IF(OR(L301="true",L301="false",L301&lt;&gt;""), CONCATENATE(", veteran=", L301), ""),"")</f>
        <v>, zoneIds={57}, veteran=false</v>
      </c>
      <c r="AT301" s="27" t="str">
        <f>IF(A301&lt;&gt;"",IF(J301="Trial",", isTrial=true",IF(J301="Arena",", isArena=true", IF(J301="Monster",", isMonster=true",IF(J301="Crafted",", isCrafted=true",IF(J301="Cyrodiil",", isCyrodiil=true",IF(J301="Dungeon",", isDungeon=true",IF(J301="PVP: Battleground",", isBattleground=true",IF(J301="PVP: Cyrodiil",", isCyrodiil=true",IF(J301="PVP: Imperial City",", isImperialCity=true",IF(J301="Special",", isSpecial=true",IF(J301="Daily random dungeon &amp; PVP: Imperial City",", isDailyRandomDungeonAndImperialCityReward=true",IF(J301="Overland",", isOverland=true","")))))))))))) &amp; IF(M301="true", CONCATENATE(", multiTrialSet=true"), ""),"") &amp; "},"</f>
        <v>, isOverland=true},</v>
      </c>
      <c r="AU301" s="27" t="str">
        <f>IF(C301&lt;&gt;"",CONCATENATE(" --",C301," / ",B301,"   [",IF(S301&lt;&gt;"",S301,""),IF(Y301&lt;&gt;"",", "&amp;Y301,""),IF(AC301&lt;&gt;"",", "&amp;AC301,""),IF(AG301&lt;&gt;"",", "&amp;AG301,""),IF(AK301&lt;&gt;"",", "&amp;AK301,""),IF(AO301&lt;&gt;"",", "&amp;AO301,""),"]"))</f>
        <v xml:space="preserve"> --Plague Doctor / Seuchendoktor   [Deshaan]</v>
      </c>
      <c r="AV301" s="27" t="str">
        <f>IF(A301&lt;&gt;"",IF(VALUE(Q301)&gt;0,CONCATENATE("[",A301,"] = true,        --",C301, " / ", B301), ""),"")</f>
        <v/>
      </c>
    </row>
    <row r="302" spans="1:48" x14ac:dyDescent="0.25">
      <c r="A302" s="13">
        <v>294</v>
      </c>
      <c r="B302" t="s">
        <v>2071</v>
      </c>
      <c r="C302" t="s">
        <v>2073</v>
      </c>
      <c r="D302" t="s">
        <v>2072</v>
      </c>
      <c r="G302" s="3">
        <f>A302</f>
        <v>294</v>
      </c>
      <c r="J302" t="s">
        <v>2534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103</v>
      </c>
      <c r="S302" t="s">
        <v>158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constants'!$E$3:$L$5000,8,FALSE),"")</f>
        <v/>
      </c>
      <c r="AN302" s="3" t="str">
        <f>IF(AO302&lt;&gt;"",VLOOKUP(AO302,'ESO zone constants'!$E$3:$L$5000,8,FALSE),"")</f>
        <v/>
      </c>
      <c r="AR302" s="27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[294] = {wayshrines={-1,-1,-1,}, dlcId=0</v>
      </c>
      <c r="AS302" s="27" t="str">
        <f>IF(A302&lt;&gt;"",IF(R302&lt;&gt;"",CONCATENATE(", zoneIds={",R302),"")&amp;IF(X302&lt;&gt;"",CONCATENATE(",",X302),"")&amp;IF(AB302&lt;&gt;"",CONCATENATE(",",AB302),"")&amp;IF(AF302&lt;&gt;"",CONCATENATE(",",AF302),"")&amp;IF(AJ302&lt;&gt;"",CONCATENATE(",",AJ302),"")&amp;IF(AN302&lt;&gt;"",CONCATENATE(",",AN302),"")&amp;IF(R302&lt;&gt;"",CONCATENATE("}",""),"")&amp;IF(OR(L302="true",L302="false",L302&lt;&gt;""), CONCATENATE(", veteran=", L302), ""),"")</f>
        <v>, zoneIds={103}, veteran=false</v>
      </c>
      <c r="AT302" s="27" t="str">
        <f>IF(A302&lt;&gt;"",IF(J302="Trial",", isTrial=true",IF(J302="Arena",", isArena=true", IF(J302="Monster",", isMonster=true",IF(J302="Crafted",", isCrafted=true",IF(J302="Cyrodiil",", isCyrodiil=true",IF(J302="Dungeon",", isDungeon=true",IF(J302="PVP: Battleground",", isBattleground=true",IF(J302="PVP: Cyrodiil",", isCyrodiil=true",IF(J302="PVP: Imperial City",", isImperialCity=true",IF(J302="Special",", isSpecial=true",IF(J302="Daily random dungeon &amp; PVP: Imperial City",", isDailyRandomDungeonAndImperialCityReward=true",IF(J302="Overland",", isOverland=true","")))))))))))) &amp; IF(M302="true", CONCATENATE(", multiTrialSet=true"), ""),"") &amp; "},"</f>
        <v>, isOverland=true},</v>
      </c>
      <c r="AU302" s="27" t="str">
        <f>IF(C302&lt;&gt;"",CONCATENATE(" --",C302," / ",B302,"   [",IF(S302&lt;&gt;"",S302,""),IF(Y302&lt;&gt;"",", "&amp;Y302,""),IF(AC302&lt;&gt;"",", "&amp;AC302,""),IF(AG302&lt;&gt;"",", "&amp;AG302,""),IF(AK302&lt;&gt;"",", "&amp;AK302,""),IF(AO302&lt;&gt;"",", "&amp;AO302,""),"]"))</f>
        <v xml:space="preserve"> --Ysgramor's Birthright / Ysgramors Geburtsrecht   [The Rift]</v>
      </c>
      <c r="AV302" s="27" t="str">
        <f>IF(A302&lt;&gt;"",IF(VALUE(Q302)&gt;0,CONCATENATE("[",A302,"] = true,        --",C302, " / ", B302), ""),"")</f>
        <v/>
      </c>
    </row>
    <row r="303" spans="1:48" x14ac:dyDescent="0.25">
      <c r="A303" s="13">
        <v>320</v>
      </c>
      <c r="B303" t="s">
        <v>2139</v>
      </c>
      <c r="C303" t="s">
        <v>2141</v>
      </c>
      <c r="D303" t="s">
        <v>2140</v>
      </c>
      <c r="G303" s="3">
        <f>A303</f>
        <v>320</v>
      </c>
      <c r="J303" t="s">
        <v>2534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849</v>
      </c>
      <c r="S303" t="s">
        <v>613</v>
      </c>
      <c r="T303" s="24">
        <f>VLOOKUP(R303,'ESO zone constants'!$L$2:$N$9999,3,FALSE)</f>
        <v>6</v>
      </c>
      <c r="U303" s="3" t="str">
        <f>VLOOKUP(T303,'LibSets constants'!$A$2:$B$16,2,FALSE)</f>
        <v>Morrowind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constants'!$E$3:$L$5000,8,FALSE),"")</f>
        <v/>
      </c>
      <c r="AN303" s="3" t="str">
        <f>IF(AO303&lt;&gt;"",VLOOKUP(AO303,'ESO zone constants'!$E$3:$L$5000,8,FALSE),"")</f>
        <v/>
      </c>
      <c r="AR303" s="27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[320] = {wayshrines={-1,-1,-1,}, dlcId=6</v>
      </c>
      <c r="AS303" s="27" t="str">
        <f>IF(A303&lt;&gt;"",IF(R303&lt;&gt;"",CONCATENATE(", zoneIds={",R303),"")&amp;IF(X303&lt;&gt;"",CONCATENATE(",",X303),"")&amp;IF(AB303&lt;&gt;"",CONCATENATE(",",AB303),"")&amp;IF(AF303&lt;&gt;"",CONCATENATE(",",AF303),"")&amp;IF(AJ303&lt;&gt;"",CONCATENATE(",",AJ303),"")&amp;IF(AN303&lt;&gt;"",CONCATENATE(",",AN303),"")&amp;IF(R303&lt;&gt;"",CONCATENATE("}",""),"")&amp;IF(OR(L303="true",L303="false",L303&lt;&gt;""), CONCATENATE(", veteran=", L303), ""),"")</f>
        <v>, zoneIds={849}, veteran=false</v>
      </c>
      <c r="AT303" s="27" t="str">
        <f>IF(A303&lt;&gt;"",IF(J303="Trial",", isTrial=true",IF(J303="Arena",", isArena=true", IF(J303="Monster",", isMonster=true",IF(J303="Crafted",", isCrafted=true",IF(J303="Cyrodiil",", isCyrodiil=true",IF(J303="Dungeon",", isDungeon=true",IF(J303="PVP: Battleground",", isBattleground=true",IF(J303="PVP: Cyrodiil",", isCyrodiil=true",IF(J303="PVP: Imperial City",", isImperialCity=true",IF(J303="Special",", isSpecial=true",IF(J303="Daily random dungeon &amp; PVP: Imperial City",", isDailyRandomDungeonAndImperialCityReward=true",IF(J303="Overland",", isOverland=true","")))))))))))) &amp; IF(M303="true", CONCATENATE(", multiTrialSet=true"), ""),"") &amp; "},"</f>
        <v>, isOverland=true},</v>
      </c>
      <c r="AU303" s="27" t="str">
        <f>IF(C303&lt;&gt;"",CONCATENATE(" --",C303," / ",B303,"   [",IF(S303&lt;&gt;"",S303,""),IF(Y303&lt;&gt;"",", "&amp;Y303,""),IF(AC303&lt;&gt;"",", "&amp;AC303,""),IF(AG303&lt;&gt;"",", "&amp;AG303,""),IF(AK303&lt;&gt;"",", "&amp;AK303,""),IF(AO303&lt;&gt;"",", "&amp;AO303,""),"]"))</f>
        <v xml:space="preserve"> --War Maiden / Kriegsjungfer   [Vvardenfell]</v>
      </c>
      <c r="AV303" s="27" t="str">
        <f>IF(A303&lt;&gt;"",IF(VALUE(Q303)&gt;0,CONCATENATE("[",A303,"] = true,        --",C303, " / ", B303), ""),"")</f>
        <v/>
      </c>
    </row>
    <row r="304" spans="1:48" x14ac:dyDescent="0.25">
      <c r="A304" s="13">
        <v>321</v>
      </c>
      <c r="B304" t="s">
        <v>2142</v>
      </c>
      <c r="C304" t="s">
        <v>2144</v>
      </c>
      <c r="D304" t="s">
        <v>2143</v>
      </c>
      <c r="G304" s="3">
        <f>A304</f>
        <v>321</v>
      </c>
      <c r="J304" t="s">
        <v>2534</v>
      </c>
      <c r="L304" t="s">
        <v>101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849</v>
      </c>
      <c r="S304" t="s">
        <v>613</v>
      </c>
      <c r="T304" s="24">
        <f>VLOOKUP(R304,'ESO zone constants'!$L$2:$N$9999,3,FALSE)</f>
        <v>6</v>
      </c>
      <c r="U304" s="3" t="str">
        <f>VLOOKUP(T304,'LibSets constants'!$A$2:$B$16,2,FALSE)</f>
        <v>Morrowind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constants'!$E$3:$L$5000,8,FALSE),"")</f>
        <v/>
      </c>
      <c r="AN304" s="3" t="str">
        <f>IF(AO304&lt;&gt;"",VLOOKUP(AO304,'ESO zone constants'!$E$3:$L$5000,8,FALSE),"")</f>
        <v/>
      </c>
      <c r="AR304" s="27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[321] = {wayshrines={-1,-1,-1,}, dlcId=6</v>
      </c>
      <c r="AS304" s="27" t="str">
        <f>IF(A304&lt;&gt;"",IF(R304&lt;&gt;"",CONCATENATE(", zoneIds={",R304),"")&amp;IF(X304&lt;&gt;"",CONCATENATE(",",X304),"")&amp;IF(AB304&lt;&gt;"",CONCATENATE(",",AB304),"")&amp;IF(AF304&lt;&gt;"",CONCATENATE(",",AF304),"")&amp;IF(AJ304&lt;&gt;"",CONCATENATE(",",AJ304),"")&amp;IF(AN304&lt;&gt;"",CONCATENATE(",",AN304),"")&amp;IF(R304&lt;&gt;"",CONCATENATE("}",""),"")&amp;IF(OR(L304="true",L304="false",L304&lt;&gt;""), CONCATENATE(", veteran=", L304), ""),"")</f>
        <v>, zoneIds={849}, veteran=false</v>
      </c>
      <c r="AT304" s="27" t="str">
        <f>IF(A304&lt;&gt;"",IF(J304="Trial",", isTrial=true",IF(J304="Arena",", isArena=true", IF(J304="Monster",", isMonster=true",IF(J304="Crafted",", isCrafted=true",IF(J304="Cyrodiil",", isCyrodiil=true",IF(J304="Dungeon",", isDungeon=true",IF(J304="PVP: Battleground",", isBattleground=true",IF(J304="PVP: Cyrodiil",", isCyrodiil=true",IF(J304="PVP: Imperial City",", isImperialCity=true",IF(J304="Special",", isSpecial=true",IF(J304="Daily random dungeon &amp; PVP: Imperial City",", isDailyRandomDungeonAndImperialCityReward=true",IF(J304="Overland",", isOverland=true","")))))))))))) &amp; IF(M304="true", CONCATENATE(", multiTrialSet=true"), ""),"") &amp; "},"</f>
        <v>, isOverland=true},</v>
      </c>
      <c r="AU304" s="27" t="str">
        <f>IF(C304&lt;&gt;"",CONCATENATE(" --",C304," / ",B304,"   [",IF(S304&lt;&gt;"",S304,""),IF(Y304&lt;&gt;"",", "&amp;Y304,""),IF(AC304&lt;&gt;"",", "&amp;AC304,""),IF(AG304&lt;&gt;"",", "&amp;AG304,""),IF(AK304&lt;&gt;"",", "&amp;AK304,""),IF(AO304&lt;&gt;"",", "&amp;AO304,""),"]"))</f>
        <v xml:space="preserve"> --Defiler / Schänder   [Vvardenfell]</v>
      </c>
      <c r="AV304" s="27" t="str">
        <f>IF(A304&lt;&gt;"",IF(VALUE(Q304)&gt;0,CONCATENATE("[",A304,"] = true,        --",C304, " / ", B304), ""),"")</f>
        <v/>
      </c>
    </row>
    <row r="305" spans="1:48" x14ac:dyDescent="0.25">
      <c r="A305" s="13">
        <v>322</v>
      </c>
      <c r="B305" t="s">
        <v>2145</v>
      </c>
      <c r="C305" t="s">
        <v>2147</v>
      </c>
      <c r="D305" t="s">
        <v>2146</v>
      </c>
      <c r="G305" s="3">
        <f>A305</f>
        <v>322</v>
      </c>
      <c r="J305" t="s">
        <v>2534</v>
      </c>
      <c r="L305" t="s">
        <v>101</v>
      </c>
      <c r="M305" t="s">
        <v>101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849</v>
      </c>
      <c r="S305" t="s">
        <v>613</v>
      </c>
      <c r="T305" s="24">
        <f>VLOOKUP(R305,'ESO zone constants'!$L$2:$N$9999,3,FALSE)</f>
        <v>6</v>
      </c>
      <c r="U305" s="3" t="str">
        <f>VLOOKUP(T305,'LibSets constants'!$A$2:$B$16,2,FALSE)</f>
        <v>Morrowind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constants'!$E$3:$L$5000,8,FALSE),"")</f>
        <v/>
      </c>
      <c r="AN305" s="3" t="str">
        <f>IF(AO305&lt;&gt;"",VLOOKUP(AO305,'ESO zone constants'!$E$3:$L$5000,8,FALSE),"")</f>
        <v/>
      </c>
      <c r="AR305" s="27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[322] = {wayshrines={-1,-1,-1,}, dlcId=6</v>
      </c>
      <c r="AS305" s="27" t="str">
        <f>IF(A305&lt;&gt;"",IF(R305&lt;&gt;"",CONCATENATE(", zoneIds={",R305),"")&amp;IF(X305&lt;&gt;"",CONCATENATE(",",X305),"")&amp;IF(AB305&lt;&gt;"",CONCATENATE(",",AB305),"")&amp;IF(AF305&lt;&gt;"",CONCATENATE(",",AF305),"")&amp;IF(AJ305&lt;&gt;"",CONCATENATE(",",AJ305),"")&amp;IF(AN305&lt;&gt;"",CONCATENATE(",",AN305),"")&amp;IF(R305&lt;&gt;"",CONCATENATE("}",""),"")&amp;IF(OR(L305="true",L305="false",L305&lt;&gt;""), CONCATENATE(", veteran=", L305), ""),"")</f>
        <v>, zoneIds={849}, veteran=false</v>
      </c>
      <c r="AT305" s="27" t="str">
        <f>IF(A305&lt;&gt;"",IF(J305="Trial",", isTrial=true",IF(J305="Arena",", isArena=true", IF(J305="Monster",", isMonster=true",IF(J305="Crafted",", isCrafted=true",IF(J305="Cyrodiil",", isCyrodiil=true",IF(J305="Dungeon",", isDungeon=true",IF(J305="PVP: Battleground",", isBattleground=true",IF(J305="PVP: Cyrodiil",", isCyrodiil=true",IF(J305="PVP: Imperial City",", isImperialCity=true",IF(J305="Special",", isSpecial=true",IF(J305="Daily random dungeon &amp; PVP: Imperial City",", isDailyRandomDungeonAndImperialCityReward=true",IF(J305="Overland",", isOverland=true","")))))))))))) &amp; IF(M305="true", CONCATENATE(", multiTrialSet=true"), ""),"") &amp; "},"</f>
        <v>, isOverland=true},</v>
      </c>
      <c r="AU305" s="27" t="str">
        <f>IF(C305&lt;&gt;"",CONCATENATE(" --",C305," / ",B305,"   [",IF(S305&lt;&gt;"",S305,""),IF(Y305&lt;&gt;"",", "&amp;Y305,""),IF(AC305&lt;&gt;"",", "&amp;AC305,""),IF(AG305&lt;&gt;"",", "&amp;AG305,""),IF(AK305&lt;&gt;"",", "&amp;AK305,""),IF(AO305&lt;&gt;"",", "&amp;AO305,""),"]"))</f>
        <v xml:space="preserve"> --Warrior-Poet / Kriegerpoet   [Vvardenfell]</v>
      </c>
      <c r="AV305" s="27" t="str">
        <f>IF(A305&lt;&gt;"",IF(VALUE(Q305)&gt;0,CONCATENATE("[",A305,"] = true,        --",C305, " / ", B305), ""),"")</f>
        <v/>
      </c>
    </row>
    <row r="306" spans="1:48" x14ac:dyDescent="0.25">
      <c r="A306" s="13">
        <v>354</v>
      </c>
      <c r="B306" t="s">
        <v>2231</v>
      </c>
      <c r="C306" t="s">
        <v>2233</v>
      </c>
      <c r="D306" t="s">
        <v>2232</v>
      </c>
      <c r="G306" s="3">
        <f>A306</f>
        <v>354</v>
      </c>
      <c r="J306" t="s">
        <v>2534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4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constants'!$E$3:$L$5000,8,FALSE),"")</f>
        <v/>
      </c>
      <c r="AN306" s="3" t="str">
        <f>IF(AO306&lt;&gt;"",VLOOKUP(AO306,'ESO zone constants'!$E$3:$L$5000,8,FALSE),"")</f>
        <v/>
      </c>
      <c r="AR306" s="27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dlcId=8</v>
      </c>
      <c r="AS306" s="27" t="str">
        <f>IF(A306&lt;&gt;"",IF(R306&lt;&gt;"",CONCATENATE(", zoneIds={",R306),"")&amp;IF(X306&lt;&gt;"",CONCATENATE(",",X306),"")&amp;IF(AB306&lt;&gt;"",CONCATENATE(",",AB306),"")&amp;IF(AF306&lt;&gt;"",CONCATENATE(",",AF306),"")&amp;IF(AJ306&lt;&gt;"",CONCATENATE(",",AJ306),"")&amp;IF(AN306&lt;&gt;"",CONCATENATE(",",AN306),"")&amp;IF(R306&lt;&gt;"",CONCATENATE("}",""),"")&amp;IF(OR(L306="true",L306="false",L306&lt;&gt;""), CONCATENATE(", veteran=", L306), ""),"")</f>
        <v>, zoneIds={980}, veteran=false</v>
      </c>
      <c r="AT306" s="27" t="str">
        <f>IF(A306&lt;&gt;"",IF(J306="Trial",", isTrial=true",IF(J306="Arena",", isArena=true", IF(J306="Monster",", isMonster=true",IF(J306="Crafted",", isCrafted=true",IF(J306="Cyrodiil",", isCyrodiil=true",IF(J306="Dungeon",", isDungeon=true",IF(J306="PVP: Battleground",", isBattleground=true",IF(J306="PVP: Cyrodiil",", isCyrodiil=true",IF(J306="PVP: Imperial City",", isImperialCity=true",IF(J306="Special",", isSpecial=true",IF(J306="Daily random dungeon &amp; PVP: Imperial City",", isDailyRandomDungeonAndImperialCityReward=true",IF(J306="Overland",", isOverland=true","")))))))))))) &amp; IF(M306="true", CONCATENATE(", multiTrialSet=true"), ""),"") &amp; "},"</f>
        <v>, isOverland=true},</v>
      </c>
      <c r="AU306" s="27" t="str">
        <f>IF(C306&lt;&gt;"",CONCATENATE(" --",C306," / ",B306,"   [",IF(S306&lt;&gt;"",S306,""),IF(Y306&lt;&gt;"",", "&amp;Y306,""),IF(AC306&lt;&gt;"",", "&amp;AC306,""),IF(AG306&lt;&gt;"",", "&amp;AG306,""),IF(AK306&lt;&gt;"",", "&amp;AK306,""),IF(AO306&lt;&gt;"",", "&amp;AO306,""),"]"))</f>
        <v xml:space="preserve"> --Mad Tinkerer / Wahntüftler   [Clockwork City]</v>
      </c>
      <c r="AV306" s="27" t="str">
        <f>IF(A306&lt;&gt;"",IF(VALUE(Q306)&gt;0,CONCATENATE("[",A306,"] = true,        --",C306, " / ", B306), ""),"")</f>
        <v/>
      </c>
    </row>
    <row r="307" spans="1:48" x14ac:dyDescent="0.25">
      <c r="A307" s="13">
        <v>355</v>
      </c>
      <c r="B307" t="s">
        <v>2234</v>
      </c>
      <c r="C307" t="s">
        <v>2236</v>
      </c>
      <c r="D307" t="s">
        <v>2235</v>
      </c>
      <c r="G307" s="3">
        <f>A307</f>
        <v>355</v>
      </c>
      <c r="J307" t="s">
        <v>2534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4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constants'!$E$3:$L$5000,8,FALSE),"")</f>
        <v/>
      </c>
      <c r="AN307" s="3" t="str">
        <f>IF(AO307&lt;&gt;"",VLOOKUP(AO307,'ESO zone constants'!$E$3:$L$5000,8,FALSE),"")</f>
        <v/>
      </c>
      <c r="AR307" s="27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dlcId=8</v>
      </c>
      <c r="AS307" s="27" t="str">
        <f>IF(A307&lt;&gt;"",IF(R307&lt;&gt;"",CONCATENATE(", zoneIds={",R307),"")&amp;IF(X307&lt;&gt;"",CONCATENATE(",",X307),"")&amp;IF(AB307&lt;&gt;"",CONCATENATE(",",AB307),"")&amp;IF(AF307&lt;&gt;"",CONCATENATE(",",AF307),"")&amp;IF(AJ307&lt;&gt;"",CONCATENATE(",",AJ307),"")&amp;IF(AN307&lt;&gt;"",CONCATENATE(",",AN307),"")&amp;IF(R307&lt;&gt;"",CONCATENATE("}",""),"")&amp;IF(OR(L307="true",L307="false",L307&lt;&gt;""), CONCATENATE(", veteran=", L307), ""),"")</f>
        <v>, zoneIds={980}, veteran=false</v>
      </c>
      <c r="AT307" s="27" t="str">
        <f>IF(A307&lt;&gt;"",IF(J307="Trial",", isTrial=true",IF(J307="Arena",", isArena=true", IF(J307="Monster",", isMonster=true",IF(J307="Crafted",", isCrafted=true",IF(J307="Cyrodiil",", isCyrodiil=true",IF(J307="Dungeon",", isDungeon=true",IF(J307="PVP: Battleground",", isBattleground=true",IF(J307="PVP: Cyrodiil",", isCyrodiil=true",IF(J307="PVP: Imperial City",", isImperialCity=true",IF(J307="Special",", isSpecial=true",IF(J307="Daily random dungeon &amp; PVP: Imperial City",", isDailyRandomDungeonAndImperialCityReward=true",IF(J307="Overland",", isOverland=true","")))))))))))) &amp; IF(M307="true", CONCATENATE(", multiTrialSet=true"), ""),"") &amp; "},"</f>
        <v>, isOverland=true},</v>
      </c>
      <c r="AU307" s="27" t="str">
        <f>IF(C307&lt;&gt;"",CONCATENATE(" --",C307," / ",B307,"   [",IF(S307&lt;&gt;"",S307,""),IF(Y307&lt;&gt;"",", "&amp;Y307,""),IF(AC307&lt;&gt;"",", "&amp;AC307,""),IF(AG307&lt;&gt;"",", "&amp;AG307,""),IF(AK307&lt;&gt;"",", "&amp;AK307,""),IF(AO307&lt;&gt;"",", "&amp;AO307,""),"]"))</f>
        <v xml:space="preserve"> --Unfathomable Darkness / Unermessliche Dunkelheit   [Clockwork City]</v>
      </c>
      <c r="AV307" s="27" t="str">
        <f>IF(A307&lt;&gt;"",IF(VALUE(Q307)&gt;0,CONCATENATE("[",A307,"] = true,        --",C307, " / ", B307), ""),"")</f>
        <v/>
      </c>
    </row>
    <row r="308" spans="1:48" x14ac:dyDescent="0.25">
      <c r="A308" s="13">
        <v>356</v>
      </c>
      <c r="B308" t="s">
        <v>2237</v>
      </c>
      <c r="C308" t="s">
        <v>2239</v>
      </c>
      <c r="D308" t="s">
        <v>2238</v>
      </c>
      <c r="G308" s="3">
        <f>A308</f>
        <v>356</v>
      </c>
      <c r="J308" t="s">
        <v>2534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4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constants'!$E$3:$L$5000,8,FALSE),"")</f>
        <v/>
      </c>
      <c r="AN308" s="3" t="str">
        <f>IF(AO308&lt;&gt;"",VLOOKUP(AO308,'ESO zone constants'!$E$3:$L$5000,8,FALSE),"")</f>
        <v/>
      </c>
      <c r="AR308" s="27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dlcId=8</v>
      </c>
      <c r="AS308" s="27" t="str">
        <f>IF(A308&lt;&gt;"",IF(R308&lt;&gt;"",CONCATENATE(", zoneIds={",R308),"")&amp;IF(X308&lt;&gt;"",CONCATENATE(",",X308),"")&amp;IF(AB308&lt;&gt;"",CONCATENATE(",",AB308),"")&amp;IF(AF308&lt;&gt;"",CONCATENATE(",",AF308),"")&amp;IF(AJ308&lt;&gt;"",CONCATENATE(",",AJ308),"")&amp;IF(AN308&lt;&gt;"",CONCATENATE(",",AN308),"")&amp;IF(R308&lt;&gt;"",CONCATENATE("}",""),"")&amp;IF(OR(L308="true",L308="false",L308&lt;&gt;""), CONCATENATE(", veteran=", L308), ""),"")</f>
        <v>, zoneIds={980}, veteran=false</v>
      </c>
      <c r="AT308" s="27" t="str">
        <f>IF(A308&lt;&gt;"",IF(J308="Trial",", isTrial=true",IF(J308="Arena",", isArena=true", IF(J308="Monster",", isMonster=true",IF(J308="Crafted",", isCrafted=true",IF(J308="Cyrodiil",", isCyrodiil=true",IF(J308="Dungeon",", isDungeon=true",IF(J308="PVP: Battleground",", isBattleground=true",IF(J308="PVP: Cyrodiil",", isCyrodiil=true",IF(J308="PVP: Imperial City",", isImperialCity=true",IF(J308="Special",", isSpecial=true",IF(J308="Daily random dungeon &amp; PVP: Imperial City",", isDailyRandomDungeonAndImperialCityReward=true",IF(J308="Overland",", isOverland=true","")))))))))))) &amp; IF(M308="true", CONCATENATE(", multiTrialSet=true"), ""),"") &amp; "},"</f>
        <v>, isOverland=true},</v>
      </c>
      <c r="AU308" s="27" t="str">
        <f>IF(C308&lt;&gt;"",CONCATENATE(" --",C308," / ",B308,"   [",IF(S308&lt;&gt;"",S308,""),IF(Y308&lt;&gt;"",", "&amp;Y308,""),IF(AC308&lt;&gt;"",", "&amp;AC308,""),IF(AG308&lt;&gt;"",", "&amp;AG308,""),IF(AK308&lt;&gt;"",", "&amp;AK308,""),IF(AO308&lt;&gt;"",", "&amp;AO308,""),"]"))</f>
        <v xml:space="preserve"> --Livewire / Stromschlag   [Clockwork City]</v>
      </c>
      <c r="AV308" s="27" t="str">
        <f>IF(A308&lt;&gt;"",IF(VALUE(Q308)&gt;0,CONCATENATE("[",A308,"] = true,        --",C308, " / ", B308), ""),"")</f>
        <v/>
      </c>
    </row>
    <row r="309" spans="1:48" x14ac:dyDescent="0.25">
      <c r="A309" s="13">
        <v>382</v>
      </c>
      <c r="B309" t="s">
        <v>2299</v>
      </c>
      <c r="C309" t="s">
        <v>2301</v>
      </c>
      <c r="D309" t="s">
        <v>2300</v>
      </c>
      <c r="G309" s="3">
        <f>A309</f>
        <v>382</v>
      </c>
      <c r="J309" t="s">
        <v>2534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1011</v>
      </c>
      <c r="S309" t="s">
        <v>79</v>
      </c>
      <c r="T309" s="24">
        <f>VLOOKUP(R309,'ESO zone constants'!$L$2:$N$9999,3,FALSE)</f>
        <v>10</v>
      </c>
      <c r="U309" s="3" t="str">
        <f>VLOOKUP(T309,'LibSets constants'!$A$2:$B$16,2,FALSE)</f>
        <v>Summerset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7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[382] = {wayshrines={-1,-1,-1,}, dlcId=10</v>
      </c>
      <c r="AS309" s="27" t="str">
        <f>IF(A309&lt;&gt;"",IF(R309&lt;&gt;"",CONCATENATE(", zoneIds={",R309),"")&amp;IF(X309&lt;&gt;"",CONCATENATE(",",X309),"")&amp;IF(AB309&lt;&gt;"",CONCATENATE(",",AB309),"")&amp;IF(AF309&lt;&gt;"",CONCATENATE(",",AF309),"")&amp;IF(AJ309&lt;&gt;"",CONCATENATE(",",AJ309),"")&amp;IF(AN309&lt;&gt;"",CONCATENATE(",",AN309),"")&amp;IF(R309&lt;&gt;"",CONCATENATE("}",""),"")&amp;IF(OR(L309="true",L309="false",L309&lt;&gt;""), CONCATENATE(", veteran=", L309), ""),"")</f>
        <v>, zoneIds={1011}, veteran=false</v>
      </c>
      <c r="AT309" s="27" t="str">
        <f>IF(A309&lt;&gt;"",IF(J309="Trial",", isTrial=true",IF(J309="Arena",", isArena=true", IF(J309="Monster",", isMonster=true",IF(J309="Crafted",", isCrafted=true",IF(J309="Cyrodiil",", isCyrodiil=true",IF(J309="Dungeon",", isDungeon=true",IF(J309="PVP: Battleground",", isBattleground=true",IF(J309="PVP: Cyrodiil",", isCyrodiil=true",IF(J309="PVP: Imperial City",", isImperialCity=true",IF(J309="Special",", isSpecial=true",IF(J309="Daily random dungeon &amp; PVP: Imperial City",", isDailyRandomDungeonAndImperialCityReward=true",IF(J309="Overland",", isOverland=true","")))))))))))) &amp; IF(M309="true", CONCATENATE(", multiTrialSet=true"), ""),"") &amp; "},"</f>
        <v>, isOverland=true},</v>
      </c>
      <c r="AU309" s="27" t="str">
        <f>IF(C309&lt;&gt;"",CONCATENATE(" --",C309," / ",B309,"   [",IF(S309&lt;&gt;"",S309,""),IF(Y309&lt;&gt;"",", "&amp;Y309,""),IF(AC309&lt;&gt;"",", "&amp;AC309,""),IF(AG309&lt;&gt;"",", "&amp;AG309,""),IF(AK309&lt;&gt;"",", "&amp;AK309,""),IF(AO309&lt;&gt;"",", "&amp;AO309,""),"]"))</f>
        <v xml:space="preserve"> --Grace of Gloom / Anmut der Gräue   [Summerset]</v>
      </c>
      <c r="AV309" s="27" t="str">
        <f>IF(A309&lt;&gt;"",IF(VALUE(Q309)&gt;0,CONCATENATE("[",A309,"] = true,        --",C309, " / ", B309), ""),"")</f>
        <v/>
      </c>
    </row>
    <row r="310" spans="1:48" x14ac:dyDescent="0.25">
      <c r="A310" s="13">
        <v>383</v>
      </c>
      <c r="B310" t="s">
        <v>2302</v>
      </c>
      <c r="C310" t="s">
        <v>2304</v>
      </c>
      <c r="D310" t="s">
        <v>2303</v>
      </c>
      <c r="G310" s="3">
        <f>A310</f>
        <v>383</v>
      </c>
      <c r="J310" t="s">
        <v>2534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1011</v>
      </c>
      <c r="S310" t="s">
        <v>79</v>
      </c>
      <c r="T310" s="24">
        <f>VLOOKUP(R310,'ESO zone constants'!$L$2:$N$9999,3,FALSE)</f>
        <v>10</v>
      </c>
      <c r="U310" s="3" t="str">
        <f>VLOOKUP(T310,'LibSets constants'!$A$2:$B$16,2,FALSE)</f>
        <v>Summerset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7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[383] = {wayshrines={-1,-1,-1,}, dlcId=10</v>
      </c>
      <c r="AS310" s="27" t="str">
        <f>IF(A310&lt;&gt;"",IF(R310&lt;&gt;"",CONCATENATE(", zoneIds={",R310),"")&amp;IF(X310&lt;&gt;"",CONCATENATE(",",X310),"")&amp;IF(AB310&lt;&gt;"",CONCATENATE(",",AB310),"")&amp;IF(AF310&lt;&gt;"",CONCATENATE(",",AF310),"")&amp;IF(AJ310&lt;&gt;"",CONCATENATE(",",AJ310),"")&amp;IF(AN310&lt;&gt;"",CONCATENATE(",",AN310),"")&amp;IF(R310&lt;&gt;"",CONCATENATE("}",""),"")&amp;IF(OR(L310="true",L310="false",L310&lt;&gt;""), CONCATENATE(", veteran=", L310), ""),"")</f>
        <v>, zoneIds={1011}, veteran=false</v>
      </c>
      <c r="AT310" s="27" t="str">
        <f>IF(A310&lt;&gt;"",IF(J310="Trial",", isTrial=true",IF(J310="Arena",", isArena=true", IF(J310="Monster",", isMonster=true",IF(J310="Crafted",", isCrafted=true",IF(J310="Cyrodiil",", isCyrodiil=true",IF(J310="Dungeon",", isDungeon=true",IF(J310="PVP: Battleground",", isBattleground=true",IF(J310="PVP: Cyrodiil",", isCyrodiil=true",IF(J310="PVP: Imperial City",", isImperialCity=true",IF(J310="Special",", isSpecial=true",IF(J310="Daily random dungeon &amp; PVP: Imperial City",", isDailyRandomDungeonAndImperialCityReward=true",IF(J310="Overland",", isOverland=true","")))))))))))) &amp; IF(M310="true", CONCATENATE(", multiTrialSet=true"), ""),"") &amp; "},"</f>
        <v>, isOverland=true},</v>
      </c>
      <c r="AU310" s="27" t="str">
        <f>IF(C310&lt;&gt;"",CONCATENATE(" --",C310," / ",B310,"   [",IF(S310&lt;&gt;"",S310,""),IF(Y310&lt;&gt;"",", "&amp;Y310,""),IF(AC310&lt;&gt;"",", "&amp;AC310,""),IF(AG310&lt;&gt;"",", "&amp;AG310,""),IF(AK310&lt;&gt;"",", "&amp;AK310,""),IF(AO310&lt;&gt;"",", "&amp;AO310,""),"]"))</f>
        <v xml:space="preserve"> --Gryphon's Ferocity / Wildheit des Greifen   [Summerset]</v>
      </c>
      <c r="AV310" s="27" t="str">
        <f>IF(A310&lt;&gt;"",IF(VALUE(Q310)&gt;0,CONCATENATE("[",A310,"] = true,        --",C310, " / ", B310), ""),"")</f>
        <v/>
      </c>
    </row>
    <row r="311" spans="1:48" x14ac:dyDescent="0.25">
      <c r="A311" s="13">
        <v>384</v>
      </c>
      <c r="B311" t="s">
        <v>2305</v>
      </c>
      <c r="C311" t="s">
        <v>2307</v>
      </c>
      <c r="D311" t="s">
        <v>2306</v>
      </c>
      <c r="G311" s="3">
        <f>A311</f>
        <v>384</v>
      </c>
      <c r="J311" t="s">
        <v>2534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1011</v>
      </c>
      <c r="S311" t="s">
        <v>79</v>
      </c>
      <c r="T311" s="24">
        <f>VLOOKUP(R311,'ESO zone constants'!$L$2:$N$9999,3,FALSE)</f>
        <v>10</v>
      </c>
      <c r="U311" s="3" t="str">
        <f>VLOOKUP(T311,'LibSets constants'!$A$2:$B$16,2,FALSE)</f>
        <v>Summerset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constants'!$E$3:$L$5000,8,FALSE),"")</f>
        <v/>
      </c>
      <c r="AN311" s="3" t="str">
        <f>IF(AO311&lt;&gt;"",VLOOKUP(AO311,'ESO zone constants'!$E$3:$L$5000,8,FALSE),"")</f>
        <v/>
      </c>
      <c r="AR311" s="27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[384] = {wayshrines={-1,-1,-1,}, dlcId=10</v>
      </c>
      <c r="AS311" s="27" t="str">
        <f>IF(A311&lt;&gt;"",IF(R311&lt;&gt;"",CONCATENATE(", zoneIds={",R311),"")&amp;IF(X311&lt;&gt;"",CONCATENATE(",",X311),"")&amp;IF(AB311&lt;&gt;"",CONCATENATE(",",AB311),"")&amp;IF(AF311&lt;&gt;"",CONCATENATE(",",AF311),"")&amp;IF(AJ311&lt;&gt;"",CONCATENATE(",",AJ311),"")&amp;IF(AN311&lt;&gt;"",CONCATENATE(",",AN311),"")&amp;IF(R311&lt;&gt;"",CONCATENATE("}",""),"")&amp;IF(OR(L311="true",L311="false",L311&lt;&gt;""), CONCATENATE(", veteran=", L311), ""),"")</f>
        <v>, zoneIds={1011}, veteran=false</v>
      </c>
      <c r="AT311" s="27" t="str">
        <f>IF(A311&lt;&gt;"",IF(J311="Trial",", isTrial=true",IF(J311="Arena",", isArena=true", IF(J311="Monster",", isMonster=true",IF(J311="Crafted",", isCrafted=true",IF(J311="Cyrodiil",", isCyrodiil=true",IF(J311="Dungeon",", isDungeon=true",IF(J311="PVP: Battleground",", isBattleground=true",IF(J311="PVP: Cyrodiil",", isCyrodiil=true",IF(J311="PVP: Imperial City",", isImperialCity=true",IF(J311="Special",", isSpecial=true",IF(J311="Daily random dungeon &amp; PVP: Imperial City",", isDailyRandomDungeonAndImperialCityReward=true",IF(J311="Overland",", isOverland=true","")))))))))))) &amp; IF(M311="true", CONCATENATE(", multiTrialSet=true"), ""),"") &amp; "},"</f>
        <v>, isOverland=true},</v>
      </c>
      <c r="AU311" s="27" t="str">
        <f>IF(C311&lt;&gt;"",CONCATENATE(" --",C311," / ",B311,"   [",IF(S311&lt;&gt;"",S311,""),IF(Y311&lt;&gt;"",", "&amp;Y311,""),IF(AC311&lt;&gt;"",", "&amp;AC311,""),IF(AG311&lt;&gt;"",", "&amp;AG311,""),IF(AK311&lt;&gt;"",", "&amp;AK311,""),IF(AO311&lt;&gt;"",", "&amp;AO311,""),"]"))</f>
        <v xml:space="preserve"> --Wisdom of Vanus / Weisheit von Vanus   [Summerset]</v>
      </c>
      <c r="AV311" s="27" t="str">
        <f>IF(A311&lt;&gt;"",IF(VALUE(Q311)&gt;0,CONCATENATE("[",A311,"] = true,        --",C311, " / ", B311), ""),"")</f>
        <v/>
      </c>
    </row>
    <row r="312" spans="1:48" x14ac:dyDescent="0.25">
      <c r="A312" s="13">
        <v>405</v>
      </c>
      <c r="B312" t="s">
        <v>2359</v>
      </c>
      <c r="C312" t="s">
        <v>2361</v>
      </c>
      <c r="D312" t="s">
        <v>2360</v>
      </c>
      <c r="G312" s="3">
        <f>A312</f>
        <v>405</v>
      </c>
      <c r="J312" t="s">
        <v>2534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726</v>
      </c>
      <c r="S312" t="s">
        <v>80</v>
      </c>
      <c r="T312" s="24">
        <f>VLOOKUP(R312,'ESO zone constants'!$L$2:$N$9999,3,FALSE)</f>
        <v>12</v>
      </c>
      <c r="U312" s="3" t="str">
        <f>VLOOKUP(T312,'LibSets constants'!$A$2:$B$16,2,FALSE)</f>
        <v>Murkmire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7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[405] = {wayshrines={-1,-1,-1,}, dlcId=12</v>
      </c>
      <c r="AS312" s="27" t="str">
        <f>IF(A312&lt;&gt;"",IF(R312&lt;&gt;"",CONCATENATE(", zoneIds={",R312),"")&amp;IF(X312&lt;&gt;"",CONCATENATE(",",X312),"")&amp;IF(AB312&lt;&gt;"",CONCATENATE(",",AB312),"")&amp;IF(AF312&lt;&gt;"",CONCATENATE(",",AF312),"")&amp;IF(AJ312&lt;&gt;"",CONCATENATE(",",AJ312),"")&amp;IF(AN312&lt;&gt;"",CONCATENATE(",",AN312),"")&amp;IF(R312&lt;&gt;"",CONCATENATE("}",""),"")&amp;IF(OR(L312="true",L312="false",L312&lt;&gt;""), CONCATENATE(", veteran=", L312), ""),"")</f>
        <v>, zoneIds={726}, veteran=false</v>
      </c>
      <c r="AT312" s="27" t="str">
        <f>IF(A312&lt;&gt;"",IF(J312="Trial",", isTrial=true",IF(J312="Arena",", isArena=true", IF(J312="Monster",", isMonster=true",IF(J312="Crafted",", isCrafted=true",IF(J312="Cyrodiil",", isCyrodiil=true",IF(J312="Dungeon",", isDungeon=true",IF(J312="PVP: Battleground",", isBattleground=true",IF(J312="PVP: Cyrodiil",", isCyrodiil=true",IF(J312="PVP: Imperial City",", isImperialCity=true",IF(J312="Special",", isSpecial=true",IF(J312="Daily random dungeon &amp; PVP: Imperial City",", isDailyRandomDungeonAndImperialCityReward=true",IF(J312="Overland",", isOverland=true","")))))))))))) &amp; IF(M312="true", CONCATENATE(", multiTrialSet=true"), ""),"") &amp; "},"</f>
        <v>, isOverland=true},</v>
      </c>
      <c r="AU312" s="27" t="str">
        <f>IF(C312&lt;&gt;"",CONCATENATE(" --",C312," / ",B312,"   [",IF(S312&lt;&gt;"",S312,""),IF(Y312&lt;&gt;"",", "&amp;Y312,""),IF(AC312&lt;&gt;"",", "&amp;AC312,""),IF(AG312&lt;&gt;"",", "&amp;AG312,""),IF(AK312&lt;&gt;"",", "&amp;AK312,""),IF(AO312&lt;&gt;"",", "&amp;AO312,""),"]"))</f>
        <v xml:space="preserve"> --Bright-Throat's Boast / Hellhalsstolz   [Murkmire]</v>
      </c>
      <c r="AV312" s="27" t="str">
        <f>IF(A312&lt;&gt;"",IF(VALUE(Q312)&gt;0,CONCATENATE("[",A312,"] = true,        --",C312, " / ", B312), ""),"")</f>
        <v/>
      </c>
    </row>
    <row r="313" spans="1:48" x14ac:dyDescent="0.25">
      <c r="A313" s="13">
        <v>406</v>
      </c>
      <c r="B313" t="s">
        <v>2362</v>
      </c>
      <c r="C313" t="s">
        <v>2364</v>
      </c>
      <c r="D313" t="s">
        <v>2363</v>
      </c>
      <c r="G313" s="3">
        <f>A313</f>
        <v>406</v>
      </c>
      <c r="J313" t="s">
        <v>2534</v>
      </c>
      <c r="L313" t="s">
        <v>101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726</v>
      </c>
      <c r="S313" t="s">
        <v>80</v>
      </c>
      <c r="T313" s="24">
        <f>VLOOKUP(R313,'ESO zone constants'!$L$2:$N$9999,3,FALSE)</f>
        <v>12</v>
      </c>
      <c r="U313" s="3" t="str">
        <f>VLOOKUP(T313,'LibSets constants'!$A$2:$B$16,2,FALSE)</f>
        <v>Murkmire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constants'!$E$3:$L$5000,8,FALSE),"")</f>
        <v/>
      </c>
      <c r="AN313" s="3" t="str">
        <f>IF(AO313&lt;&gt;"",VLOOKUP(AO313,'ESO zone constants'!$E$3:$L$5000,8,FALSE),"")</f>
        <v/>
      </c>
      <c r="AR313" s="27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[406] = {wayshrines={-1,-1,-1,}, dlcId=12</v>
      </c>
      <c r="AS313" s="27" t="str">
        <f>IF(A313&lt;&gt;"",IF(R313&lt;&gt;"",CONCATENATE(", zoneIds={",R313),"")&amp;IF(X313&lt;&gt;"",CONCATENATE(",",X313),"")&amp;IF(AB313&lt;&gt;"",CONCATENATE(",",AB313),"")&amp;IF(AF313&lt;&gt;"",CONCATENATE(",",AF313),"")&amp;IF(AJ313&lt;&gt;"",CONCATENATE(",",AJ313),"")&amp;IF(AN313&lt;&gt;"",CONCATENATE(",",AN313),"")&amp;IF(R313&lt;&gt;"",CONCATENATE("}",""),"")&amp;IF(OR(L313="true",L313="false",L313&lt;&gt;""), CONCATENATE(", veteran=", L313), ""),"")</f>
        <v>, zoneIds={726}, veteran=false</v>
      </c>
      <c r="AT313" s="27" t="str">
        <f>IF(A313&lt;&gt;"",IF(J313="Trial",", isTrial=true",IF(J313="Arena",", isArena=true", IF(J313="Monster",", isMonster=true",IF(J313="Crafted",", isCrafted=true",IF(J313="Cyrodiil",", isCyrodiil=true",IF(J313="Dungeon",", isDungeon=true",IF(J313="PVP: Battleground",", isBattleground=true",IF(J313="PVP: Cyrodiil",", isCyrodiil=true",IF(J313="PVP: Imperial City",", isImperialCity=true",IF(J313="Special",", isSpecial=true",IF(J313="Daily random dungeon &amp; PVP: Imperial City",", isDailyRandomDungeonAndImperialCityReward=true",IF(J313="Overland",", isOverland=true","")))))))))))) &amp; IF(M313="true", CONCATENATE(", multiTrialSet=true"), ""),"") &amp; "},"</f>
        <v>, isOverland=true},</v>
      </c>
      <c r="AU313" s="27" t="str">
        <f>IF(C313&lt;&gt;"",CONCATENATE(" --",C313," / ",B313,"   [",IF(S313&lt;&gt;"",S313,""),IF(Y313&lt;&gt;"",", "&amp;Y313,""),IF(AC313&lt;&gt;"",", "&amp;AC313,""),IF(AG313&lt;&gt;"",", "&amp;AG313,""),IF(AK313&lt;&gt;"",", "&amp;AK313,""),IF(AO313&lt;&gt;"",", "&amp;AO313,""),"]"))</f>
        <v xml:space="preserve"> --Dead-Water's Guile / Totwassertücke   [Murkmire]</v>
      </c>
      <c r="AV313" s="27" t="str">
        <f>IF(A313&lt;&gt;"",IF(VALUE(Q313)&gt;0,CONCATENATE("[",A313,"] = true,        --",C313, " / ", B313), ""),"")</f>
        <v/>
      </c>
    </row>
    <row r="314" spans="1:48" x14ac:dyDescent="0.25">
      <c r="A314" s="13">
        <v>407</v>
      </c>
      <c r="B314" t="s">
        <v>2365</v>
      </c>
      <c r="C314" t="s">
        <v>2367</v>
      </c>
      <c r="D314" t="s">
        <v>2366</v>
      </c>
      <c r="G314" s="3">
        <f>A314</f>
        <v>407</v>
      </c>
      <c r="J314" t="s">
        <v>2534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726</v>
      </c>
      <c r="S314" t="s">
        <v>80</v>
      </c>
      <c r="T314" s="24">
        <f>VLOOKUP(R314,'ESO zone constants'!$L$2:$N$9999,3,FALSE)</f>
        <v>12</v>
      </c>
      <c r="U314" s="3" t="str">
        <f>VLOOKUP(T314,'LibSets constants'!$A$2:$B$16,2,FALSE)</f>
        <v>Murkmire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7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[407] = {wayshrines={-1,-1,-1,}, dlcId=12</v>
      </c>
      <c r="AS314" s="27" t="str">
        <f>IF(A314&lt;&gt;"",IF(R314&lt;&gt;"",CONCATENATE(", zoneIds={",R314),"")&amp;IF(X314&lt;&gt;"",CONCATENATE(",",X314),"")&amp;IF(AB314&lt;&gt;"",CONCATENATE(",",AB314),"")&amp;IF(AF314&lt;&gt;"",CONCATENATE(",",AF314),"")&amp;IF(AJ314&lt;&gt;"",CONCATENATE(",",AJ314),"")&amp;IF(AN314&lt;&gt;"",CONCATENATE(",",AN314),"")&amp;IF(R314&lt;&gt;"",CONCATENATE("}",""),"")&amp;IF(OR(L314="true",L314="false",L314&lt;&gt;""), CONCATENATE(", veteran=", L314), ""),"")</f>
        <v>, zoneIds={726}, veteran=false</v>
      </c>
      <c r="AT314" s="27" t="str">
        <f>IF(A314&lt;&gt;"",IF(J314="Trial",", isTrial=true",IF(J314="Arena",", isArena=true", IF(J314="Monster",", isMonster=true",IF(J314="Crafted",", isCrafted=true",IF(J314="Cyrodiil",", isCyrodiil=true",IF(J314="Dungeon",", isDungeon=true",IF(J314="PVP: Battleground",", isBattleground=true",IF(J314="PVP: Cyrodiil",", isCyrodiil=true",IF(J314="PVP: Imperial City",", isImperialCity=true",IF(J314="Special",", isSpecial=true",IF(J314="Daily random dungeon &amp; PVP: Imperial City",", isDailyRandomDungeonAndImperialCityReward=true",IF(J314="Overland",", isOverland=true","")))))))))))) &amp; IF(M314="true", CONCATENATE(", multiTrialSet=true"), ""),"") &amp; "},"</f>
        <v>, isOverland=true},</v>
      </c>
      <c r="AU314" s="27" t="str">
        <f>IF(C314&lt;&gt;"",CONCATENATE(" --",C314," / ",B314,"   [",IF(S314&lt;&gt;"",S314,""),IF(Y314&lt;&gt;"",", "&amp;Y314,""),IF(AC314&lt;&gt;"",", "&amp;AC314,""),IF(AG314&lt;&gt;"",", "&amp;AG314,""),IF(AK314&lt;&gt;"",", "&amp;AK314,""),IF(AO314&lt;&gt;"",", "&amp;AO314,""),"]"))</f>
        <v xml:space="preserve"> --Champion of the Hist / Histchampion   [Murkmire]</v>
      </c>
      <c r="AV314" s="27" t="str">
        <f>IF(A314&lt;&gt;"",IF(VALUE(Q314)&gt;0,CONCATENATE("[",A314,"] = true,        --",C314, " / ", B314), ""),"")</f>
        <v/>
      </c>
    </row>
    <row r="315" spans="1:48" x14ac:dyDescent="0.25">
      <c r="A315" s="5">
        <v>440</v>
      </c>
      <c r="B315" t="s">
        <v>4289</v>
      </c>
      <c r="C315" t="s">
        <v>2531</v>
      </c>
      <c r="G315" s="3">
        <f>A315</f>
        <v>440</v>
      </c>
      <c r="J315" t="s">
        <v>2534</v>
      </c>
      <c r="L315" t="s">
        <v>101</v>
      </c>
      <c r="M315" t="s">
        <v>101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constants'!$E$2:$L$5000,8,FALSE),"")</f>
        <v>1086</v>
      </c>
      <c r="S315" t="s">
        <v>4226</v>
      </c>
      <c r="T315" s="24">
        <f>VLOOKUP(R315,'ESO zone constants'!$L$2:$N$9999,3,FALSE)</f>
        <v>14</v>
      </c>
      <c r="U315" s="3" t="str">
        <f>VLOOKUP(T315,'LibSets constants'!$A$2:$B$16,2,FALSE)</f>
        <v>Elsweyr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7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[440] = {wayshrines={382,382,382,}, dlcId=14</v>
      </c>
      <c r="AS315" s="27" t="str">
        <f>IF(A315&lt;&gt;"",IF(R315&lt;&gt;"",CONCATENATE(", zoneIds={",R315),"")&amp;IF(X315&lt;&gt;"",CONCATENATE(",",X315),"")&amp;IF(AB315&lt;&gt;"",CONCATENATE(",",AB315),"")&amp;IF(AF315&lt;&gt;"",CONCATENATE(",",AF315),"")&amp;IF(AJ315&lt;&gt;"",CONCATENATE(",",AJ315),"")&amp;IF(AN315&lt;&gt;"",CONCATENATE(",",AN315),"")&amp;IF(R315&lt;&gt;"",CONCATENATE("}",""),"")&amp;IF(OR(L315="true",L315="false",L315&lt;&gt;""), CONCATENATE(", veteran=", L315), ""),"")</f>
        <v>, zoneIds={1086}, veteran=false</v>
      </c>
      <c r="AT315" s="27" t="str">
        <f>IF(A315&lt;&gt;"",IF(J315="Trial",", isTrial=true",IF(J315="Arena",", isArena=true", IF(J315="Monster",", isMonster=true",IF(J315="Crafted",", isCrafted=true",IF(J315="Cyrodiil",", isCyrodiil=true",IF(J315="Dungeon",", isDungeon=true",IF(J315="PVP: Battleground",", isBattleground=true",IF(J315="PVP: Cyrodiil",", isCyrodiil=true",IF(J315="PVP: Imperial City",", isImperialCity=true",IF(J315="Special",", isSpecial=true",IF(J315="Daily random dungeon &amp; PVP: Imperial City",", isDailyRandomDungeonAndImperialCityReward=true",IF(J315="Overland",", isOverland=true","")))))))))))) &amp; IF(M315="true", CONCATENATE(", multiTrialSet=true"), ""),"") &amp; "},"</f>
        <v>, isOverland=true},</v>
      </c>
      <c r="AU315" s="27" t="str">
        <f>IF(C315&lt;&gt;"",CONCATENATE(" --",C315," / ",B315,"   [",IF(S315&lt;&gt;"",S315,""),IF(Y315&lt;&gt;"",", "&amp;Y315,""),IF(AC315&lt;&gt;"",", "&amp;AC315,""),IF(AG315&lt;&gt;"",", "&amp;AG315,""),IF(AK315&lt;&gt;"",", "&amp;AK315,""),IF(AO315&lt;&gt;"",", "&amp;AO315,""),"]"))</f>
        <v xml:space="preserve"> --Crafty Alfiq / Listiger Alfiq   [Northern Elsweyr]</v>
      </c>
      <c r="AV315" s="27" t="str">
        <f>IF(A315&lt;&gt;"",IF(VALUE(Q315)&gt;0,CONCATENATE("[",A315,"] = true,        --",C315, " / ", B315), ""),"")</f>
        <v/>
      </c>
    </row>
    <row r="316" spans="1:48" x14ac:dyDescent="0.25">
      <c r="A316" s="5">
        <v>441</v>
      </c>
      <c r="B316" t="s">
        <v>4288</v>
      </c>
      <c r="C316" t="s">
        <v>2532</v>
      </c>
      <c r="G316" s="3">
        <f>A316</f>
        <v>441</v>
      </c>
      <c r="J316" t="s">
        <v>2534</v>
      </c>
      <c r="L316" t="s">
        <v>101</v>
      </c>
      <c r="M316" t="s">
        <v>101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constants'!$E$2:$L$5000,8,FALSE),"")</f>
        <v>1086</v>
      </c>
      <c r="S316" t="s">
        <v>4226</v>
      </c>
      <c r="T316" s="24">
        <f>VLOOKUP(R316,'ESO zone constants'!$L$2:$N$9999,3,FALSE)</f>
        <v>14</v>
      </c>
      <c r="U316" s="3" t="str">
        <f>VLOOKUP(T316,'LibSets constants'!$A$2:$B$16,2,FALSE)</f>
        <v>Elsweyr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7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[441] = {wayshrines={382,382,382,}, dlcId=14</v>
      </c>
      <c r="AS316" s="27" t="str">
        <f>IF(A316&lt;&gt;"",IF(R316&lt;&gt;"",CONCATENATE(", zoneIds={",R316),"")&amp;IF(X316&lt;&gt;"",CONCATENATE(",",X316),"")&amp;IF(AB316&lt;&gt;"",CONCATENATE(",",AB316),"")&amp;IF(AF316&lt;&gt;"",CONCATENATE(",",AF316),"")&amp;IF(AJ316&lt;&gt;"",CONCATENATE(",",AJ316),"")&amp;IF(AN316&lt;&gt;"",CONCATENATE(",",AN316),"")&amp;IF(R316&lt;&gt;"",CONCATENATE("}",""),"")&amp;IF(OR(L316="true",L316="false",L316&lt;&gt;""), CONCATENATE(", veteran=", L316), ""),"")</f>
        <v>, zoneIds={1086}, veteran=false</v>
      </c>
      <c r="AT316" s="27" t="str">
        <f>IF(A316&lt;&gt;"",IF(J316="Trial",", isTrial=true",IF(J316="Arena",", isArena=true", IF(J316="Monster",", isMonster=true",IF(J316="Crafted",", isCrafted=true",IF(J316="Cyrodiil",", isCyrodiil=true",IF(J316="Dungeon",", isDungeon=true",IF(J316="PVP: Battleground",", isBattleground=true",IF(J316="PVP: Cyrodiil",", isCyrodiil=true",IF(J316="PVP: Imperial City",", isImperialCity=true",IF(J316="Special",", isSpecial=true",IF(J316="Daily random dungeon &amp; PVP: Imperial City",", isDailyRandomDungeonAndImperialCityReward=true",IF(J316="Overland",", isOverland=true","")))))))))))) &amp; IF(M316="true", CONCATENATE(", multiTrialSet=true"), ""),"") &amp; "},"</f>
        <v>, isOverland=true},</v>
      </c>
      <c r="AU316" s="27" t="str">
        <f>IF(C316&lt;&gt;"",CONCATENATE(" --",C316," / ",B316,"   [",IF(S316&lt;&gt;"",S316,""),IF(Y316&lt;&gt;"",", "&amp;Y316,""),IF(AC316&lt;&gt;"",", "&amp;AC316,""),IF(AG316&lt;&gt;"",", "&amp;AG316,""),IF(AK316&lt;&gt;"",", "&amp;AK316,""),IF(AO316&lt;&gt;"",", "&amp;AO316,""),"]"))</f>
        <v xml:space="preserve"> --Vesture of Darloc Brae / Gewandung von Darloc Brae   [Northern Elsweyr]</v>
      </c>
      <c r="AV316" s="27" t="str">
        <f>IF(A316&lt;&gt;"",IF(VALUE(Q316)&gt;0,CONCATENATE("[",A316,"] = true,        --",C316, " / ", B316), ""),"")</f>
        <v/>
      </c>
    </row>
    <row r="317" spans="1:48" x14ac:dyDescent="0.25">
      <c r="A317" s="5">
        <v>442</v>
      </c>
      <c r="B317" t="s">
        <v>4287</v>
      </c>
      <c r="C317" t="s">
        <v>2533</v>
      </c>
      <c r="G317" s="3">
        <f>A317</f>
        <v>442</v>
      </c>
      <c r="J317" t="s">
        <v>2534</v>
      </c>
      <c r="L317" t="s">
        <v>101</v>
      </c>
      <c r="M317" t="s">
        <v>101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constants'!$E$2:$L$5000,8,FALSE),"")</f>
        <v>1086</v>
      </c>
      <c r="S317" t="s">
        <v>4226</v>
      </c>
      <c r="T317" s="24">
        <f>VLOOKUP(R317,'ESO zone constants'!$L$2:$N$9999,3,FALSE)</f>
        <v>14</v>
      </c>
      <c r="U317" s="3" t="str">
        <f>VLOOKUP(T317,'LibSets constants'!$A$2:$B$16,2,FALSE)</f>
        <v>Elsweyr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constants'!$E$3:$L$5000,8,FALSE),"")</f>
        <v/>
      </c>
      <c r="AN317" s="3" t="str">
        <f>IF(AO317&lt;&gt;"",VLOOKUP(AO317,'ESO zone constants'!$E$3:$L$5000,8,FALSE),"")</f>
        <v/>
      </c>
      <c r="AR317" s="27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[442] = {wayshrines={382,382,382,}, dlcId=14</v>
      </c>
      <c r="AS317" s="27" t="str">
        <f>IF(A317&lt;&gt;"",IF(R317&lt;&gt;"",CONCATENATE(", zoneIds={",R317),"")&amp;IF(X317&lt;&gt;"",CONCATENATE(",",X317),"")&amp;IF(AB317&lt;&gt;"",CONCATENATE(",",AB317),"")&amp;IF(AF317&lt;&gt;"",CONCATENATE(",",AF317),"")&amp;IF(AJ317&lt;&gt;"",CONCATENATE(",",AJ317),"")&amp;IF(AN317&lt;&gt;"",CONCATENATE(",",AN317),"")&amp;IF(R317&lt;&gt;"",CONCATENATE("}",""),"")&amp;IF(OR(L317="true",L317="false",L317&lt;&gt;""), CONCATENATE(", veteran=", L317), ""),"")</f>
        <v>, zoneIds={1086}, veteran=false</v>
      </c>
      <c r="AT317" s="27" t="str">
        <f>IF(A317&lt;&gt;"",IF(J317="Trial",", isTrial=true",IF(J317="Arena",", isArena=true", IF(J317="Monster",", isMonster=true",IF(J317="Crafted",", isCrafted=true",IF(J317="Cyrodiil",", isCyrodiil=true",IF(J317="Dungeon",", isDungeon=true",IF(J317="PVP: Battleground",", isBattleground=true",IF(J317="PVP: Cyrodiil",", isCyrodiil=true",IF(J317="PVP: Imperial City",", isImperialCity=true",IF(J317="Special",", isSpecial=true",IF(J317="Daily random dungeon &amp; PVP: Imperial City",", isDailyRandomDungeonAndImperialCityReward=true",IF(J317="Overland",", isOverland=true","")))))))))))) &amp; IF(M317="true", CONCATENATE(", multiTrialSet=true"), ""),"") &amp; "},"</f>
        <v>, isOverland=true},</v>
      </c>
      <c r="AU317" s="27" t="str">
        <f>IF(C317&lt;&gt;"",CONCATENATE(" --",C317," / ",B317,"   [",IF(S317&lt;&gt;"",S317,""),IF(Y317&lt;&gt;"",", "&amp;Y317,""),IF(AC317&lt;&gt;"",", "&amp;AC317,""),IF(AG317&lt;&gt;"",", "&amp;AG317,""),IF(AK317&lt;&gt;"",", "&amp;AK317,""),IF(AO317&lt;&gt;"",", "&amp;AO317,""),"]"))</f>
        <v xml:space="preserve"> --Call of the Undertaker / Ruf des Totengräbers   [Northern Elsweyr]</v>
      </c>
      <c r="AV317" s="27" t="str">
        <f>IF(A317&lt;&gt;"",IF(VALUE(Q317)&gt;0,CONCATENATE("[",A317,"] = true,        --",C317, " / ", B317), ""),"")</f>
        <v/>
      </c>
    </row>
    <row r="318" spans="1:48" x14ac:dyDescent="0.25">
      <c r="A318" s="13">
        <v>326</v>
      </c>
      <c r="B318" t="s">
        <v>2157</v>
      </c>
      <c r="C318" t="s">
        <v>2159</v>
      </c>
      <c r="D318" t="s">
        <v>2158</v>
      </c>
      <c r="G318" s="3">
        <f>A318</f>
        <v>326</v>
      </c>
      <c r="J318" t="s">
        <v>4274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1</v>
      </c>
      <c r="S318" t="s">
        <v>4262</v>
      </c>
      <c r="T318" s="24">
        <f>VLOOKUP(R318,'ESO zone constants'!$L$2:$N$9999,3,FALSE)</f>
        <v>6</v>
      </c>
      <c r="U318" s="3" t="str">
        <f>VLOOKUP(T318,'LibSets constants'!$A$2:$B$16,2,FALSE)</f>
        <v>Morrowind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7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[326] = {wayshrines={-1,-1,-1,}, dlcId=6</v>
      </c>
      <c r="AS318" s="27" t="str">
        <f>IF(A318&lt;&gt;"",IF(R318&lt;&gt;"",CONCATENATE(", zoneIds={",R318),"")&amp;IF(X318&lt;&gt;"",CONCATENATE(",",X318),"")&amp;IF(AB318&lt;&gt;"",CONCATENATE(",",AB318),"")&amp;IF(AF318&lt;&gt;"",CONCATENATE(",",AF318),"")&amp;IF(AJ318&lt;&gt;"",CONCATENATE(",",AJ318),"")&amp;IF(AN318&lt;&gt;"",CONCATENATE(",",AN318),"")&amp;IF(R318&lt;&gt;"",CONCATENATE("}",""),"")&amp;IF(OR(L318="true",L318="false",L318&lt;&gt;""), CONCATENATE(", veteran=", L318), ""),"")</f>
        <v>, zoneIds={1}, veteran=false</v>
      </c>
      <c r="AT318" s="27" t="str">
        <f>IF(A318&lt;&gt;"",IF(J318="Trial",", isTrial=true",IF(J318="Arena",", isArena=true", IF(J318="Monster",", isMonster=true",IF(J318="Crafted",", isCrafted=true",IF(J318="Cyrodiil",", isCyrodiil=true",IF(J318="Dungeon",", isDungeon=true",IF(J318="PVP: Battleground",", isBattleground=true",IF(J318="PVP: Cyrodiil",", isCyrodiil=true",IF(J318="PVP: Imperial City",", isImperialCity=true",IF(J318="Special",", isSpecial=true",IF(J318="Daily random dungeon &amp; PVP: Imperial City",", isDailyRandomDungeonAndImperialCityReward=true",IF(J318="Overland",", isOverland=true","")))))))))))) &amp; IF(M318="true", CONCATENATE(", multiTrialSet=true"), ""),"") &amp; "},"</f>
        <v>, isBattleground=true},</v>
      </c>
      <c r="AU318" s="27" t="str">
        <f>IF(C318&lt;&gt;"",CONCATENATE(" --",C318," / ",B318,"   [",IF(S318&lt;&gt;"",S318,""),IF(Y318&lt;&gt;"",", "&amp;Y318,""),IF(AC318&lt;&gt;"",", "&amp;AC318,""),IF(AG318&lt;&gt;"",", "&amp;AG318,""),IF(AK318&lt;&gt;"",", "&amp;AK318,""),IF(AO318&lt;&gt;"",", "&amp;AO318,""),"]"))</f>
        <v xml:space="preserve"> --Vanguard's Challenge / Vorhutdisput   [Battleground]</v>
      </c>
      <c r="AV318" s="27" t="str">
        <f>IF(A318&lt;&gt;"",IF(VALUE(Q318)&gt;0,CONCATENATE("[",A318,"] = true,        --",C318, " / ", B318), ""),"")</f>
        <v/>
      </c>
    </row>
    <row r="319" spans="1:48" x14ac:dyDescent="0.25">
      <c r="A319" s="13">
        <v>327</v>
      </c>
      <c r="B319" t="s">
        <v>2160</v>
      </c>
      <c r="C319" t="s">
        <v>2162</v>
      </c>
      <c r="D319" t="s">
        <v>2161</v>
      </c>
      <c r="G319" s="3">
        <f>A319</f>
        <v>327</v>
      </c>
      <c r="J319" t="s">
        <v>4274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</v>
      </c>
      <c r="S319" t="s">
        <v>4262</v>
      </c>
      <c r="T319" s="24">
        <f>VLOOKUP(R319,'ESO zone constants'!$L$2:$N$9999,3,FALSE)</f>
        <v>6</v>
      </c>
      <c r="U319" s="3" t="str">
        <f>VLOOKUP(T319,'LibSets constants'!$A$2:$B$16,2,FALSE)</f>
        <v>Morrowind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constants'!$E$3:$L$5000,8,FALSE),"")</f>
        <v/>
      </c>
      <c r="AN319" s="3" t="str">
        <f>IF(AO319&lt;&gt;"",VLOOKUP(AO319,'ESO zone constants'!$E$3:$L$5000,8,FALSE),"")</f>
        <v/>
      </c>
      <c r="AR319" s="27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[327] = {wayshrines={-1,-1,-1,}, dlcId=6</v>
      </c>
      <c r="AS319" s="27" t="str">
        <f>IF(A319&lt;&gt;"",IF(R319&lt;&gt;"",CONCATENATE(", zoneIds={",R319),"")&amp;IF(X319&lt;&gt;"",CONCATENATE(",",X319),"")&amp;IF(AB319&lt;&gt;"",CONCATENATE(",",AB319),"")&amp;IF(AF319&lt;&gt;"",CONCATENATE(",",AF319),"")&amp;IF(AJ319&lt;&gt;"",CONCATENATE(",",AJ319),"")&amp;IF(AN319&lt;&gt;"",CONCATENATE(",",AN319),"")&amp;IF(R319&lt;&gt;"",CONCATENATE("}",""),"")&amp;IF(OR(L319="true",L319="false",L319&lt;&gt;""), CONCATENATE(", veteran=", L319), ""),"")</f>
        <v>, zoneIds={1}, veteran=false</v>
      </c>
      <c r="AT319" s="27" t="str">
        <f>IF(A319&lt;&gt;"",IF(J319="Trial",", isTrial=true",IF(J319="Arena",", isArena=true", IF(J319="Monster",", isMonster=true",IF(J319="Crafted",", isCrafted=true",IF(J319="Cyrodiil",", isCyrodiil=true",IF(J319="Dungeon",", isDungeon=true",IF(J319="PVP: Battleground",", isBattleground=true",IF(J319="PVP: Cyrodiil",", isCyrodiil=true",IF(J319="PVP: Imperial City",", isImperialCity=true",IF(J319="Special",", isSpecial=true",IF(J319="Daily random dungeon &amp; PVP: Imperial City",", isDailyRandomDungeonAndImperialCityReward=true",IF(J319="Overland",", isOverland=true","")))))))))))) &amp; IF(M319="true", CONCATENATE(", multiTrialSet=true"), ""),"") &amp; "},"</f>
        <v>, isBattleground=true},</v>
      </c>
      <c r="AU319" s="27" t="str">
        <f>IF(C319&lt;&gt;"",CONCATENATE(" --",C319," / ",B319,"   [",IF(S319&lt;&gt;"",S319,""),IF(Y319&lt;&gt;"",", "&amp;Y319,""),IF(AC319&lt;&gt;"",", "&amp;AC319,""),IF(AG319&lt;&gt;"",", "&amp;AG319,""),IF(AK319&lt;&gt;"",", "&amp;AK319,""),IF(AO319&lt;&gt;"",", "&amp;AO319,""),"]"))</f>
        <v xml:space="preserve"> --Coward's Gear / Feiglingstracht   [Battleground]</v>
      </c>
      <c r="AV319" s="27" t="str">
        <f>IF(A319&lt;&gt;"",IF(VALUE(Q319)&gt;0,CONCATENATE("[",A319,"] = true,        --",C319, " / ", B319), ""),"")</f>
        <v/>
      </c>
    </row>
    <row r="320" spans="1:48" x14ac:dyDescent="0.25">
      <c r="A320" s="13">
        <v>328</v>
      </c>
      <c r="B320" t="s">
        <v>2163</v>
      </c>
      <c r="C320" t="s">
        <v>2165</v>
      </c>
      <c r="D320" t="s">
        <v>2164</v>
      </c>
      <c r="G320" s="3">
        <f>A320</f>
        <v>328</v>
      </c>
      <c r="J320" t="s">
        <v>4274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</v>
      </c>
      <c r="S320" t="s">
        <v>4262</v>
      </c>
      <c r="T320" s="24">
        <f>VLOOKUP(R320,'ESO zone constants'!$L$2:$N$9999,3,FALSE)</f>
        <v>6</v>
      </c>
      <c r="U320" s="3" t="str">
        <f>VLOOKUP(T320,'LibSets constants'!$A$2:$B$16,2,FALSE)</f>
        <v>Morrowind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7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[328] = {wayshrines={-1,-1,-1,}, dlcId=6</v>
      </c>
      <c r="AS320" s="27" t="str">
        <f>IF(A320&lt;&gt;"",IF(R320&lt;&gt;"",CONCATENATE(", zoneIds={",R320),"")&amp;IF(X320&lt;&gt;"",CONCATENATE(",",X320),"")&amp;IF(AB320&lt;&gt;"",CONCATENATE(",",AB320),"")&amp;IF(AF320&lt;&gt;"",CONCATENATE(",",AF320),"")&amp;IF(AJ320&lt;&gt;"",CONCATENATE(",",AJ320),"")&amp;IF(AN320&lt;&gt;"",CONCATENATE(",",AN320),"")&amp;IF(R320&lt;&gt;"",CONCATENATE("}",""),"")&amp;IF(OR(L320="true",L320="false",L320&lt;&gt;""), CONCATENATE(", veteran=", L320), ""),"")</f>
        <v>, zoneIds={1}, veteran=false</v>
      </c>
      <c r="AT320" s="27" t="str">
        <f>IF(A320&lt;&gt;"",IF(J320="Trial",", isTrial=true",IF(J320="Arena",", isArena=true", IF(J320="Monster",", isMonster=true",IF(J320="Crafted",", isCrafted=true",IF(J320="Cyrodiil",", isCyrodiil=true",IF(J320="Dungeon",", isDungeon=true",IF(J320="PVP: Battleground",", isBattleground=true",IF(J320="PVP: Cyrodiil",", isCyrodiil=true",IF(J320="PVP: Imperial City",", isImperialCity=true",IF(J320="Special",", isSpecial=true",IF(J320="Daily random dungeon &amp; PVP: Imperial City",", isDailyRandomDungeonAndImperialCityReward=true",IF(J320="Overland",", isOverland=true","")))))))))))) &amp; IF(M320="true", CONCATENATE(", multiTrialSet=true"), ""),"") &amp; "},"</f>
        <v>, isBattleground=true},</v>
      </c>
      <c r="AU320" s="27" t="str">
        <f>IF(C320&lt;&gt;"",CONCATENATE(" --",C320," / ",B320,"   [",IF(S320&lt;&gt;"",S320,""),IF(Y320&lt;&gt;"",", "&amp;Y320,""),IF(AC320&lt;&gt;"",", "&amp;AC320,""),IF(AG320&lt;&gt;"",", "&amp;AG320,""),IF(AK320&lt;&gt;"",", "&amp;AK320,""),IF(AO320&lt;&gt;"",", "&amp;AO320,""),"]"))</f>
        <v xml:space="preserve"> --Knight Slayer / Ritterschlächter   [Battleground]</v>
      </c>
      <c r="AV320" s="27" t="str">
        <f>IF(A320&lt;&gt;"",IF(VALUE(Q320)&gt;0,CONCATENATE("[",A320,"] = true,        --",C320, " / ", B320), ""),"")</f>
        <v/>
      </c>
    </row>
    <row r="321" spans="1:48" x14ac:dyDescent="0.25">
      <c r="A321" s="13">
        <v>329</v>
      </c>
      <c r="B321" t="s">
        <v>2166</v>
      </c>
      <c r="C321" t="s">
        <v>2168</v>
      </c>
      <c r="D321" t="s">
        <v>2167</v>
      </c>
      <c r="G321" s="3">
        <f>A321</f>
        <v>329</v>
      </c>
      <c r="J321" t="s">
        <v>4274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</v>
      </c>
      <c r="S321" t="s">
        <v>4262</v>
      </c>
      <c r="T321" s="24">
        <f>VLOOKUP(R321,'ESO zone constants'!$L$2:$N$9999,3,FALSE)</f>
        <v>6</v>
      </c>
      <c r="U321" s="3" t="str">
        <f>VLOOKUP(T321,'LibSets constants'!$A$2:$B$16,2,FALSE)</f>
        <v>Morrowind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7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[329] = {wayshrines={-1,-1,-1,}, dlcId=6</v>
      </c>
      <c r="AS321" s="27" t="str">
        <f>IF(A321&lt;&gt;"",IF(R321&lt;&gt;"",CONCATENATE(", zoneIds={",R321),"")&amp;IF(X321&lt;&gt;"",CONCATENATE(",",X321),"")&amp;IF(AB321&lt;&gt;"",CONCATENATE(",",AB321),"")&amp;IF(AF321&lt;&gt;"",CONCATENATE(",",AF321),"")&amp;IF(AJ321&lt;&gt;"",CONCATENATE(",",AJ321),"")&amp;IF(AN321&lt;&gt;"",CONCATENATE(",",AN321),"")&amp;IF(R321&lt;&gt;"",CONCATENATE("}",""),"")&amp;IF(OR(L321="true",L321="false",L321&lt;&gt;""), CONCATENATE(", veteran=", L321), ""),"")</f>
        <v>, zoneIds={1}, veteran=false</v>
      </c>
      <c r="AT321" s="27" t="str">
        <f>IF(A321&lt;&gt;"",IF(J321="Trial",", isTrial=true",IF(J321="Arena",", isArena=true", IF(J321="Monster",", isMonster=true",IF(J321="Crafted",", isCrafted=true",IF(J321="Cyrodiil",", isCyrodiil=true",IF(J321="Dungeon",", isDungeon=true",IF(J321="PVP: Battleground",", isBattleground=true",IF(J321="PVP: Cyrodiil",", isCyrodiil=true",IF(J321="PVP: Imperial City",", isImperialCity=true",IF(J321="Special",", isSpecial=true",IF(J321="Daily random dungeon &amp; PVP: Imperial City",", isDailyRandomDungeonAndImperialCityReward=true",IF(J321="Overland",", isOverland=true","")))))))))))) &amp; IF(M321="true", CONCATENATE(", multiTrialSet=true"), ""),"") &amp; "},"</f>
        <v>, isBattleground=true},</v>
      </c>
      <c r="AU321" s="27" t="str">
        <f>IF(C321&lt;&gt;"",CONCATENATE(" --",C321," / ",B321,"   [",IF(S321&lt;&gt;"",S321,""),IF(Y321&lt;&gt;"",", "&amp;Y321,""),IF(AC321&lt;&gt;"",", "&amp;AC321,""),IF(AG321&lt;&gt;"",", "&amp;AG321,""),IF(AK321&lt;&gt;"",", "&amp;AK321,""),IF(AO321&lt;&gt;"",", "&amp;AO321,""),"]"))</f>
        <v xml:space="preserve"> --Wizard's Riposte / Zaubererreplik   [Battleground]</v>
      </c>
      <c r="AV321" s="27" t="str">
        <f>IF(A321&lt;&gt;"",IF(VALUE(Q321)&gt;0,CONCATENATE("[",A321,"] = true,        --",C321, " / ", B321), ""),"")</f>
        <v/>
      </c>
    </row>
    <row r="322" spans="1:48" x14ac:dyDescent="0.25">
      <c r="A322" s="13">
        <v>334</v>
      </c>
      <c r="B322" t="s">
        <v>2181</v>
      </c>
      <c r="C322" t="s">
        <v>2183</v>
      </c>
      <c r="D322" t="s">
        <v>2182</v>
      </c>
      <c r="G322" s="3">
        <f>A322</f>
        <v>334</v>
      </c>
      <c r="J322" t="s">
        <v>4274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1</v>
      </c>
      <c r="S322" t="s">
        <v>4262</v>
      </c>
      <c r="T322" s="24">
        <f>VLOOKUP(R322,'ESO zone constants'!$L$2:$N$9999,3,FALSE)</f>
        <v>6</v>
      </c>
      <c r="U322" s="3" t="str">
        <f>VLOOKUP(T322,'LibSets constants'!$A$2:$B$16,2,FALSE)</f>
        <v>Morrowind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7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[334] = {wayshrines={-1,-1,-1,}, dlcId=6</v>
      </c>
      <c r="AS322" s="27" t="str">
        <f>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</f>
        <v>, zoneIds={1}, veteran=false</v>
      </c>
      <c r="AT322" s="27" t="str">
        <f>IF(A322&lt;&gt;"",IF(J322="Trial",", isTrial=true",IF(J322="Arena",", isArena=true", IF(J322="Monster",", isMonster=true",IF(J322="Crafted",", isCrafted=true",IF(J322="Cyrodiil",", isCyrodiil=true",IF(J322="Dungeon",", isDungeon=true",IF(J322="PVP: Battleground",", isBattleground=true",IF(J322="PVP: Cyrodiil",", isCyrodiil=true",IF(J322="PVP: Imperial City",", isImperialCity=true",IF(J322="Special",", isSpecial=true",IF(J322="Daily random dungeon &amp; PVP: Imperial City",", isDailyRandomDungeonAndImperialCityReward=true",IF(J322="Overland",", isOverland=true","")))))))))))) &amp; IF(M322="true", CONCATENATE(", multiTrialSet=true"), ""),"") &amp; "},"</f>
        <v>, isBattleground=true},</v>
      </c>
      <c r="AU322" s="27" t="str">
        <f>IF(C322&lt;&gt;"",CONCATENATE(" --",C322," / ",B322,"   [",IF(S322&lt;&gt;"",S322,""),IF(Y322&lt;&gt;"",", "&amp;Y322,""),IF(AC322&lt;&gt;"",", "&amp;AC322,""),IF(AG322&lt;&gt;"",", "&amp;AG322,""),IF(AK322&lt;&gt;"",", "&amp;AK322,""),IF(AO322&lt;&gt;"",", "&amp;AO322,""),"]"))</f>
        <v xml:space="preserve"> --Impregnable Armor / Unüberwindliche Rüstung   [Battleground]</v>
      </c>
      <c r="AV322" s="27" t="str">
        <f>IF(A322&lt;&gt;"",IF(VALUE(Q322)&gt;0,CONCATENATE("[",A322,"] = true,        --",C322, " / ", B322), ""),"")</f>
        <v/>
      </c>
    </row>
    <row r="323" spans="1:48" x14ac:dyDescent="0.25">
      <c r="A323" s="13">
        <v>25</v>
      </c>
      <c r="B323" t="s">
        <v>1407</v>
      </c>
      <c r="C323" t="s">
        <v>1409</v>
      </c>
      <c r="D323" t="s">
        <v>1408</v>
      </c>
      <c r="G323" s="3">
        <f>A323</f>
        <v>25</v>
      </c>
      <c r="J323" t="s">
        <v>4275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181</v>
      </c>
      <c r="S323" t="s">
        <v>172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7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[25] = {wayshrines={-1,-1,-1,}, dlcId=0</v>
      </c>
      <c r="AS323" s="27" t="str">
        <f>IF(A323&lt;&gt;"",IF(R323&lt;&gt;"",CONCATENATE(", zoneIds={",R323),"")&amp;IF(X323&lt;&gt;"",CONCATENATE(",",X323),"")&amp;IF(AB323&lt;&gt;"",CONCATENATE(",",AB323),"")&amp;IF(AF323&lt;&gt;"",CONCATENATE(",",AF323),"")&amp;IF(AJ323&lt;&gt;"",CONCATENATE(",",AJ323),"")&amp;IF(AN323&lt;&gt;"",CONCATENATE(",",AN323),"")&amp;IF(R323&lt;&gt;"",CONCATENATE("}",""),"")&amp;IF(OR(L323="true",L323="false",L323&lt;&gt;""), CONCATENATE(", veteran=", L323), ""),"")</f>
        <v>, zoneIds={181}, veteran=false</v>
      </c>
      <c r="AT323" s="27" t="str">
        <f>IF(A323&lt;&gt;"",IF(J323="Trial",", isTrial=true",IF(J323="Arena",", isArena=true", IF(J323="Monster",", isMonster=true",IF(J323="Crafted",", isCrafted=true",IF(J323="Cyrodiil",", isCyrodiil=true",IF(J323="Dungeon",", isDungeon=true",IF(J323="PVP: Battleground",", isBattleground=true",IF(J323="PVP: Cyrodiil",", isCyrodiil=true",IF(J323="PVP: Imperial City",", isImperialCity=true",IF(J323="Special",", isSpecial=true",IF(J323="Daily random dungeon &amp; PVP: Imperial City",", isDailyRandomDungeonAndImperialCityReward=true",IF(J323="Overland",", isOverland=true","")))))))))))) &amp; IF(M323="true", CONCATENATE(", multiTrialSet=true"), ""),"") &amp; "},"</f>
        <v>, isCyrodiil=true},</v>
      </c>
      <c r="AU323" s="27" t="str">
        <f>IF(C323&lt;&gt;"",CONCATENATE(" --",C323," / ",B323,"   [",IF(S323&lt;&gt;"",S323,""),IF(Y323&lt;&gt;"",", "&amp;Y323,""),IF(AC323&lt;&gt;"",", "&amp;AC323,""),IF(AG323&lt;&gt;"",", "&amp;AG323,""),IF(AK323&lt;&gt;"",", "&amp;AK323,""),IF(AO323&lt;&gt;"",", "&amp;AO323,""),"]"))</f>
        <v xml:space="preserve"> --Desert Rose / Wüstenrose   [Cyrodiil]</v>
      </c>
      <c r="AV323" s="27" t="str">
        <f>IF(A323&lt;&gt;"",IF(VALUE(Q323)&gt;0,CONCATENATE("[",A323,"] = true,        --",C323, " / ", B323), ""),"")</f>
        <v/>
      </c>
    </row>
    <row r="324" spans="1:48" x14ac:dyDescent="0.25">
      <c r="A324" s="13">
        <v>39</v>
      </c>
      <c r="B324" t="s">
        <v>1447</v>
      </c>
      <c r="C324" t="s">
        <v>1449</v>
      </c>
      <c r="D324" t="s">
        <v>1448</v>
      </c>
      <c r="G324" s="3">
        <f>A324</f>
        <v>39</v>
      </c>
      <c r="J324" t="s">
        <v>4275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181</v>
      </c>
      <c r="S324" t="s">
        <v>172</v>
      </c>
      <c r="T324" s="24">
        <f>VLOOKUP(R324,'ESO zone constants'!$L$2:$N$9999,3,FALSE)</f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[39] = {wayshrines={-1,-1,-1,}, dlcId=0</v>
      </c>
      <c r="AS324" s="27" t="str">
        <f>IF(A324&lt;&gt;"",IF(R324&lt;&gt;"",CONCATENATE(", zoneIds={",R324),"")&amp;IF(X324&lt;&gt;"",CONCATENATE(",",X324),"")&amp;IF(AB324&lt;&gt;"",CONCATENATE(",",AB324),"")&amp;IF(AF324&lt;&gt;"",CONCATENATE(",",AF324),"")&amp;IF(AJ324&lt;&gt;"",CONCATENATE(",",AJ324),"")&amp;IF(AN324&lt;&gt;"",CONCATENATE(",",AN324),"")&amp;IF(R324&lt;&gt;"",CONCATENATE("}",""),"")&amp;IF(OR(L324="true",L324="false",L324&lt;&gt;""), CONCATENATE(", veteran=", L324), ""),"")</f>
        <v>, zoneIds={181}, veteran=false</v>
      </c>
      <c r="AT324" s="27" t="str">
        <f>IF(A324&lt;&gt;"",IF(J324="Trial",", isTrial=true",IF(J324="Arena",", isArena=true", IF(J324="Monster",", isMonster=true",IF(J324="Crafted",", isCrafted=true",IF(J324="Cyrodiil",", isCyrodiil=true",IF(J324="Dungeon",", isDungeon=true",IF(J324="PVP: Battleground",", isBattleground=true",IF(J324="PVP: Cyrodiil",", isCyrodiil=true",IF(J324="PVP: Imperial City",", isImperialCity=true",IF(J324="Special",", isSpecial=true",IF(J324="Daily random dungeon &amp; PVP: Imperial City",", isDailyRandomDungeonAndImperialCityReward=true",IF(J324="Overland",", isOverland=true","")))))))))))) &amp; IF(M324="true", CONCATENATE(", multiTrialSet=true"), ""),"") &amp; "},"</f>
        <v>, isCyrodiil=true},</v>
      </c>
      <c r="AU324" s="27" t="str">
        <f>IF(C324&lt;&gt;"",CONCATENATE(" --",C324," / ",B324,"   [",IF(S324&lt;&gt;"",S324,""),IF(Y324&lt;&gt;"",", "&amp;Y324,""),IF(AC324&lt;&gt;"",", "&amp;AC324,""),IF(AG324&lt;&gt;"",", "&amp;AG324,""),IF(AK324&lt;&gt;"",", "&amp;AK324,""),IF(AO324&lt;&gt;"",", "&amp;AO324,""),"]"))</f>
        <v xml:space="preserve"> --Alessian Order / Alessianischer Orden   [Cyrodiil]</v>
      </c>
      <c r="AV324" s="27" t="str">
        <f>IF(A324&lt;&gt;"",IF(VALUE(Q324)&gt;0,CONCATENATE("[",A324,"] = true,        --",C324, " / ", B324), ""),"")</f>
        <v/>
      </c>
    </row>
    <row r="325" spans="1:48" x14ac:dyDescent="0.25">
      <c r="A325" s="13">
        <v>50</v>
      </c>
      <c r="B325" t="s">
        <v>1470</v>
      </c>
      <c r="C325" t="s">
        <v>1472</v>
      </c>
      <c r="D325" t="s">
        <v>1471</v>
      </c>
      <c r="G325" s="3">
        <f>A325</f>
        <v>50</v>
      </c>
      <c r="J325" t="s">
        <v>4275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181</v>
      </c>
      <c r="S325" t="s">
        <v>172</v>
      </c>
      <c r="T325" s="24">
        <f>VLOOKUP(R325,'ESO zone constants'!$L$2:$N$9999,3,FALSE)</f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[50] = {wayshrines={-1,-1,-1,}, dlcId=0</v>
      </c>
      <c r="AS325" s="27" t="str">
        <f>IF(A325&lt;&gt;"",IF(R325&lt;&gt;"",CONCATENATE(", zoneIds={",R325),"")&amp;IF(X325&lt;&gt;"",CONCATENATE(",",X325),"")&amp;IF(AB325&lt;&gt;"",CONCATENATE(",",AB325),"")&amp;IF(AF325&lt;&gt;"",CONCATENATE(",",AF325),"")&amp;IF(AJ325&lt;&gt;"",CONCATENATE(",",AJ325),"")&amp;IF(AN325&lt;&gt;"",CONCATENATE(",",AN325),"")&amp;IF(R325&lt;&gt;"",CONCATENATE("}",""),"")&amp;IF(OR(L325="true",L325="false",L325&lt;&gt;""), CONCATENATE(", veteran=", L325), ""),"")</f>
        <v>, zoneIds={181}, veteran=false</v>
      </c>
      <c r="AT325" s="27" t="str">
        <f>IF(A325&lt;&gt;"",IF(J325="Trial",", isTrial=true",IF(J325="Arena",", isArena=true", IF(J325="Monster",", isMonster=true",IF(J325="Crafted",", isCrafted=true",IF(J325="Cyrodiil",", isCyrodiil=true",IF(J325="Dungeon",", isDungeon=true",IF(J325="PVP: Battleground",", isBattleground=true",IF(J325="PVP: Cyrodiil",", isCyrodiil=true",IF(J325="PVP: Imperial City",", isImperialCity=true",IF(J325="Special",", isSpecial=true",IF(J325="Daily random dungeon &amp; PVP: Imperial City",", isDailyRandomDungeonAndImperialCityReward=true",IF(J325="Overland",", isOverland=true","")))))))))))) &amp; IF(M325="true", CONCATENATE(", multiTrialSet=true"), ""),"") &amp; "},"</f>
        <v>, isCyrodiil=true},</v>
      </c>
      <c r="AU325" s="27" t="str">
        <f>IF(C325&lt;&gt;"",CONCATENATE(" --",C325," / ",B325,"   [",IF(S325&lt;&gt;"",S325,""),IF(Y325&lt;&gt;"",", "&amp;Y325,""),IF(AC325&lt;&gt;"",", "&amp;AC325,""),IF(AG325&lt;&gt;"",", "&amp;AG325,""),IF(AK325&lt;&gt;"",", "&amp;AK325,""),IF(AO325&lt;&gt;"",", "&amp;AO325,""),"]"))</f>
        <v xml:space="preserve"> --The Morag Tong / Morag Tong   [Cyrodiil]</v>
      </c>
      <c r="AV325" s="27" t="str">
        <f>IF(A325&lt;&gt;"",IF(VALUE(Q325)&gt;0,CONCATENATE("[",A325,"] = true,        --",C325, " / ", B325), ""),"")</f>
        <v/>
      </c>
    </row>
    <row r="326" spans="1:48" x14ac:dyDescent="0.25">
      <c r="A326" s="13">
        <v>52</v>
      </c>
      <c r="B326" t="s">
        <v>1476</v>
      </c>
      <c r="C326" t="s">
        <v>1478</v>
      </c>
      <c r="D326" t="s">
        <v>1477</v>
      </c>
      <c r="G326" s="3">
        <f>A326</f>
        <v>52</v>
      </c>
      <c r="J326" t="s">
        <v>4275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181</v>
      </c>
      <c r="S326" t="s">
        <v>172</v>
      </c>
      <c r="T326" s="24">
        <f>VLOOKUP(R326,'ESO zone constants'!$L$2:$N$9999,3,FALSE)</f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[52] = {wayshrines={-1,-1,-1,}, dlcId=0</v>
      </c>
      <c r="AS326" s="27" t="str">
        <f>IF(A326&lt;&gt;"",IF(R326&lt;&gt;"",CONCATENATE(", zoneIds={",R326),"")&amp;IF(X326&lt;&gt;"",CONCATENATE(",",X326),"")&amp;IF(AB326&lt;&gt;"",CONCATENATE(",",AB326),"")&amp;IF(AF326&lt;&gt;"",CONCATENATE(",",AF326),"")&amp;IF(AJ326&lt;&gt;"",CONCATENATE(",",AJ326),"")&amp;IF(AN326&lt;&gt;"",CONCATENATE(",",AN326),"")&amp;IF(R326&lt;&gt;"",CONCATENATE("}",""),"")&amp;IF(OR(L326="true",L326="false",L326&lt;&gt;""), CONCATENATE(", veteran=", L326), ""),"")</f>
        <v>, zoneIds={181}, veteran=false</v>
      </c>
      <c r="AT326" s="27" t="str">
        <f>IF(A326&lt;&gt;"",IF(J326="Trial",", isTrial=true",IF(J326="Arena",", isArena=true", IF(J326="Monster",", isMonster=true",IF(J326="Crafted",", isCrafted=true",IF(J326="Cyrodiil",", isCyrodiil=true",IF(J326="Dungeon",", isDungeon=true",IF(J326="PVP: Battleground",", isBattleground=true",IF(J326="PVP: Cyrodiil",", isCyrodiil=true",IF(J326="PVP: Imperial City",", isImperialCity=true",IF(J326="Special",", isSpecial=true",IF(J326="Daily random dungeon &amp; PVP: Imperial City",", isDailyRandomDungeonAndImperialCityReward=true",IF(J326="Overland",", isOverland=true","")))))))))))) &amp; IF(M326="true", CONCATENATE(", multiTrialSet=true"), ""),"") &amp; "},"</f>
        <v>, isCyrodiil=true},</v>
      </c>
      <c r="AU326" s="27" t="str">
        <f>IF(C326&lt;&gt;"",CONCATENATE(" --",C326," / ",B326,"   [",IF(S326&lt;&gt;"",S326,""),IF(Y326&lt;&gt;"",", "&amp;Y326,""),IF(AC326&lt;&gt;"",", "&amp;AC326,""),IF(AG326&lt;&gt;"",", "&amp;AG326,""),IF(AK326&lt;&gt;"",", "&amp;AK326,""),IF(AO326&lt;&gt;"",", "&amp;AO326,""),"]"))</f>
        <v xml:space="preserve"> --Beckoning Steel / Klingender Stahl   [Cyrodiil]</v>
      </c>
      <c r="AV326" s="27" t="str">
        <f>IF(A326&lt;&gt;"",IF(VALUE(Q326)&gt;0,CONCATENATE("[",A326,"] = true,        --",C326, " / ", B326), ""),"")</f>
        <v/>
      </c>
    </row>
    <row r="327" spans="1:48" x14ac:dyDescent="0.25">
      <c r="A327" s="13">
        <v>59</v>
      </c>
      <c r="B327" t="s">
        <v>1497</v>
      </c>
      <c r="C327" t="s">
        <v>1499</v>
      </c>
      <c r="D327" t="s">
        <v>1498</v>
      </c>
      <c r="G327" s="3">
        <f>A327</f>
        <v>59</v>
      </c>
      <c r="J327" t="s">
        <v>4275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181</v>
      </c>
      <c r="S327" t="s">
        <v>172</v>
      </c>
      <c r="T327" s="24">
        <f>VLOOKUP(R327,'ESO zone constants'!$L$2:$N$9999,3,FALSE)</f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[59] = {wayshrines={-1,-1,-1,}, dlcId=0</v>
      </c>
      <c r="AS327" s="27" t="str">
        <f>IF(A327&lt;&gt;"",IF(R327&lt;&gt;"",CONCATENATE(", zoneIds={",R327),"")&amp;IF(X327&lt;&gt;"",CONCATENATE(",",X327),"")&amp;IF(AB327&lt;&gt;"",CONCATENATE(",",AB327),"")&amp;IF(AF327&lt;&gt;"",CONCATENATE(",",AF327),"")&amp;IF(AJ327&lt;&gt;"",CONCATENATE(",",AJ327),"")&amp;IF(AN327&lt;&gt;"",CONCATENATE(",",AN327),"")&amp;IF(R327&lt;&gt;"",CONCATENATE("}",""),"")&amp;IF(OR(L327="true",L327="false",L327&lt;&gt;""), CONCATENATE(", veteran=", L327), ""),"")</f>
        <v>, zoneIds={181}, veteran=false</v>
      </c>
      <c r="AT327" s="27" t="str">
        <f>IF(A327&lt;&gt;"",IF(J327="Trial",", isTrial=true",IF(J327="Arena",", isArena=true", IF(J327="Monster",", isMonster=true",IF(J327="Crafted",", isCrafted=true",IF(J327="Cyrodiil",", isCyrodiil=true",IF(J327="Dungeon",", isDungeon=true",IF(J327="PVP: Battleground",", isBattleground=true",IF(J327="PVP: Cyrodiil",", isCyrodiil=true",IF(J327="PVP: Imperial City",", isImperialCity=true",IF(J327="Special",", isSpecial=true",IF(J327="Daily random dungeon &amp; PVP: Imperial City",", isDailyRandomDungeonAndImperialCityReward=true",IF(J327="Overland",", isOverland=true","")))))))))))) &amp; IF(M327="true", CONCATENATE(", multiTrialSet=true"), ""),"") &amp; "},"</f>
        <v>, isCyrodiil=true},</v>
      </c>
      <c r="AU327" s="27" t="str">
        <f>IF(C327&lt;&gt;"",CONCATENATE(" --",C327," / ",B327,"   [",IF(S327&lt;&gt;"",S327,""),IF(Y327&lt;&gt;"",", "&amp;Y327,""),IF(AC327&lt;&gt;"",", "&amp;AC327,""),IF(AG327&lt;&gt;"",", "&amp;AG327,""),IF(AK327&lt;&gt;"",", "&amp;AK327,""),IF(AO327&lt;&gt;"",", "&amp;AO327,""),"]"))</f>
        <v xml:space="preserve"> --Kyne's Kiss / Kynes Kuss   [Cyrodiil]</v>
      </c>
      <c r="AV327" s="27" t="str">
        <f>IF(A327&lt;&gt;"",IF(VALUE(Q327)&gt;0,CONCATENATE("[",A327,"] = true,        --",C327, " / ", B327), ""),"")</f>
        <v/>
      </c>
    </row>
    <row r="328" spans="1:48" x14ac:dyDescent="0.25">
      <c r="A328" s="13">
        <v>63</v>
      </c>
      <c r="B328" t="s">
        <v>1509</v>
      </c>
      <c r="C328" t="s">
        <v>1511</v>
      </c>
      <c r="D328" t="s">
        <v>1510</v>
      </c>
      <c r="G328" s="3">
        <f>A328</f>
        <v>63</v>
      </c>
      <c r="J328" t="s">
        <v>4275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181</v>
      </c>
      <c r="S328" t="s">
        <v>172</v>
      </c>
      <c r="T328" s="24">
        <f>VLOOKUP(R328,'ESO zone constants'!$L$2:$N$9999,3,FALSE)</f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[63] = {wayshrines={-1,-1,-1,}, dlcId=0</v>
      </c>
      <c r="AS328" s="27" t="str">
        <f>IF(A328&lt;&gt;"",IF(R328&lt;&gt;"",CONCATENATE(", zoneIds={",R328),"")&amp;IF(X328&lt;&gt;"",CONCATENATE(",",X328),"")&amp;IF(AB328&lt;&gt;"",CONCATENATE(",",AB328),"")&amp;IF(AF328&lt;&gt;"",CONCATENATE(",",AF328),"")&amp;IF(AJ328&lt;&gt;"",CONCATENATE(",",AJ328),"")&amp;IF(AN328&lt;&gt;"",CONCATENATE(",",AN328),"")&amp;IF(R328&lt;&gt;"",CONCATENATE("}",""),"")&amp;IF(OR(L328="true",L328="false",L328&lt;&gt;""), CONCATENATE(", veteran=", L328), ""),"")</f>
        <v>, zoneIds={181}, veteran=false</v>
      </c>
      <c r="AT328" s="27" t="str">
        <f>IF(A328&lt;&gt;"",IF(J328="Trial",", isTrial=true",IF(J328="Arena",", isArena=true", IF(J328="Monster",", isMonster=true",IF(J328="Crafted",", isCrafted=true",IF(J328="Cyrodiil",", isCyrodiil=true",IF(J328="Dungeon",", isDungeon=true",IF(J328="PVP: Battleground",", isBattleground=true",IF(J328="PVP: Cyrodiil",", isCyrodiil=true",IF(J328="PVP: Imperial City",", isImperialCity=true",IF(J328="Special",", isSpecial=true",IF(J328="Daily random dungeon &amp; PVP: Imperial City",", isDailyRandomDungeonAndImperialCityReward=true",IF(J328="Overland",", isOverland=true","")))))))))))) &amp; IF(M328="true", CONCATENATE(", multiTrialSet=true"), ""),"") &amp; "},"</f>
        <v>, isCyrodiil=true},</v>
      </c>
      <c r="AU328" s="27" t="str">
        <f>IF(C328&lt;&gt;"",CONCATENATE(" --",C328," / ",B328,"   [",IF(S328&lt;&gt;"",S328,""),IF(Y328&lt;&gt;"",", "&amp;Y328,""),IF(AC328&lt;&gt;"",", "&amp;AC328,""),IF(AG328&lt;&gt;"",", "&amp;AG328,""),IF(AK328&lt;&gt;"",", "&amp;AK328,""),IF(AO328&lt;&gt;"",", "&amp;AO328,""),"]"))</f>
        <v xml:space="preserve"> --The Juggernaut / Koloss   [Cyrodiil]</v>
      </c>
      <c r="AV328" s="27" t="str">
        <f>IF(A328&lt;&gt;"",IF(VALUE(Q328)&gt;0,CONCATENATE("[",A328,"] = true,        --",C328, " / ", B328), ""),"")</f>
        <v/>
      </c>
    </row>
    <row r="329" spans="1:48" x14ac:dyDescent="0.25">
      <c r="A329" s="13">
        <v>67</v>
      </c>
      <c r="B329" t="s">
        <v>1521</v>
      </c>
      <c r="C329" t="s">
        <v>1523</v>
      </c>
      <c r="D329" t="s">
        <v>1522</v>
      </c>
      <c r="G329" s="3">
        <f>A329</f>
        <v>67</v>
      </c>
      <c r="J329" t="s">
        <v>4275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172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7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[67] = {wayshrines={-1,-1,-1,}, dlcId=0</v>
      </c>
      <c r="AS329" s="27" t="str">
        <f>IF(A329&lt;&gt;"",IF(R329&lt;&gt;"",CONCATENATE(", zoneIds={",R329),"")&amp;IF(X329&lt;&gt;"",CONCATENATE(",",X329),"")&amp;IF(AB329&lt;&gt;"",CONCATENATE(",",AB329),"")&amp;IF(AF329&lt;&gt;"",CONCATENATE(",",AF329),"")&amp;IF(AJ329&lt;&gt;"",CONCATENATE(",",AJ329),"")&amp;IF(AN329&lt;&gt;"",CONCATENATE(",",AN329),"")&amp;IF(R329&lt;&gt;"",CONCATENATE("}",""),"")&amp;IF(OR(L329="true",L329="false",L329&lt;&gt;""), CONCATENATE(", veteran=", L329), ""),"")</f>
        <v>, zoneIds={181}, veteran=false</v>
      </c>
      <c r="AT329" s="27" t="str">
        <f>IF(A329&lt;&gt;"",IF(J329="Trial",", isTrial=true",IF(J329="Arena",", isArena=true", IF(J329="Monster",", isMonster=true",IF(J329="Crafted",", isCrafted=true",IF(J329="Cyrodiil",", isCyrodiil=true",IF(J329="Dungeon",", isDungeon=true",IF(J329="PVP: Battleground",", isBattleground=true",IF(J329="PVP: Cyrodiil",", isCyrodiil=true",IF(J329="PVP: Imperial City",", isImperialCity=true",IF(J329="Special",", isSpecial=true",IF(J329="Daily random dungeon &amp; PVP: Imperial City",", isDailyRandomDungeonAndImperialCityReward=true",IF(J329="Overland",", isOverland=true","")))))))))))) &amp; IF(M329="true", CONCATENATE(", multiTrialSet=true"), ""),"") &amp; "},"</f>
        <v>, isCyrodiil=true},</v>
      </c>
      <c r="AU329" s="27" t="str">
        <f>IF(C329&lt;&gt;"",CONCATENATE(" --",C329," / ",B329,"   [",IF(S329&lt;&gt;"",S329,""),IF(Y329&lt;&gt;"",", "&amp;Y329,""),IF(AC329&lt;&gt;"",", "&amp;AC329,""),IF(AG329&lt;&gt;"",", "&amp;AG329,""),IF(AK329&lt;&gt;"",", "&amp;AK329,""),IF(AO329&lt;&gt;"",", "&amp;AO329,""),"]"))</f>
        <v xml:space="preserve"> --Shadow Walker / Schattengänger   [Cyrodiil]</v>
      </c>
      <c r="AV329" s="27" t="str">
        <f>IF(A329&lt;&gt;"",IF(VALUE(Q329)&gt;0,CONCATENATE("[",A329,"] = true,        --",C329, " / ", B329), ""),"")</f>
        <v/>
      </c>
    </row>
    <row r="330" spans="1:48" x14ac:dyDescent="0.25">
      <c r="A330" s="13">
        <v>76</v>
      </c>
      <c r="B330" t="s">
        <v>1548</v>
      </c>
      <c r="C330" t="s">
        <v>1550</v>
      </c>
      <c r="D330" t="s">
        <v>1549</v>
      </c>
      <c r="G330" s="3">
        <f>A330</f>
        <v>76</v>
      </c>
      <c r="J330" t="s">
        <v>4275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172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7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[76] = {wayshrines={-1,-1,-1,}, dlcId=0</v>
      </c>
      <c r="AS330" s="27" t="str">
        <f>IF(A330&lt;&gt;"",IF(R330&lt;&gt;"",CONCATENATE(", zoneIds={",R330),"")&amp;IF(X330&lt;&gt;"",CONCATENATE(",",X330),"")&amp;IF(AB330&lt;&gt;"",CONCATENATE(",",AB330),"")&amp;IF(AF330&lt;&gt;"",CONCATENATE(",",AF330),"")&amp;IF(AJ330&lt;&gt;"",CONCATENATE(",",AJ330),"")&amp;IF(AN330&lt;&gt;"",CONCATENATE(",",AN330),"")&amp;IF(R330&lt;&gt;"",CONCATENATE("}",""),"")&amp;IF(OR(L330="true",L330="false",L330&lt;&gt;""), CONCATENATE(", veteran=", L330), ""),"")</f>
        <v>, zoneIds={181}, veteran=false</v>
      </c>
      <c r="AT330" s="27" t="str">
        <f>IF(A330&lt;&gt;"",IF(J330="Trial",", isTrial=true",IF(J330="Arena",", isArena=true", IF(J330="Monster",", isMonster=true",IF(J330="Crafted",", isCrafted=true",IF(J330="Cyrodiil",", isCyrodiil=true",IF(J330="Dungeon",", isDungeon=true",IF(J330="PVP: Battleground",", isBattleground=true",IF(J330="PVP: Cyrodiil",", isCyrodiil=true",IF(J330="PVP: Imperial City",", isImperialCity=true",IF(J330="Special",", isSpecial=true",IF(J330="Daily random dungeon &amp; PVP: Imperial City",", isDailyRandomDungeonAndImperialCityReward=true",IF(J330="Overland",", isOverland=true","")))))))))))) &amp; IF(M330="true", CONCATENATE(", multiTrialSet=true"), ""),"") &amp; "},"</f>
        <v>, isCyrodiil=true},</v>
      </c>
      <c r="AU330" s="27" t="str">
        <f>IF(C330&lt;&gt;"",CONCATENATE(" --",C330," / ",B330,"   [",IF(S330&lt;&gt;"",S330,""),IF(Y330&lt;&gt;"",", "&amp;Y330,""),IF(AC330&lt;&gt;"",", "&amp;AC330,""),IF(AG330&lt;&gt;"",", "&amp;AG330,""),IF(AK330&lt;&gt;"",", "&amp;AK330,""),IF(AO330&lt;&gt;"",", "&amp;AO330,""),"]"))</f>
        <v xml:space="preserve"> --Robes of Alteration Mastery / Roben der Veränderungsbeherrschung   [Cyrodiil]</v>
      </c>
      <c r="AV330" s="27" t="str">
        <f>IF(A330&lt;&gt;"",IF(VALUE(Q330)&gt;0,CONCATENATE("[",A330,"] = true,        --",C330, " / ", B330), ""),"")</f>
        <v/>
      </c>
    </row>
    <row r="331" spans="1:48" x14ac:dyDescent="0.25">
      <c r="A331" s="13">
        <v>83</v>
      </c>
      <c r="B331" t="s">
        <v>1569</v>
      </c>
      <c r="C331" t="s">
        <v>1571</v>
      </c>
      <c r="D331" t="s">
        <v>1570</v>
      </c>
      <c r="G331" s="3">
        <f>A331</f>
        <v>83</v>
      </c>
      <c r="J331" t="s">
        <v>4275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172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7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[83] = {wayshrines={-1,-1,-1,}, dlcId=0</v>
      </c>
      <c r="AS331" s="27" t="str">
        <f>IF(A331&lt;&gt;"",IF(R331&lt;&gt;"",CONCATENATE(", zoneIds={",R331),"")&amp;IF(X331&lt;&gt;"",CONCATENATE(",",X331),"")&amp;IF(AB331&lt;&gt;"",CONCATENATE(",",AB331),"")&amp;IF(AF331&lt;&gt;"",CONCATENATE(",",AF331),"")&amp;IF(AJ331&lt;&gt;"",CONCATENATE(",",AJ331),"")&amp;IF(AN331&lt;&gt;"",CONCATENATE(",",AN331),"")&amp;IF(R331&lt;&gt;"",CONCATENATE("}",""),"")&amp;IF(OR(L331="true",L331="false",L331&lt;&gt;""), CONCATENATE(", veteran=", L331), ""),"")</f>
        <v>, zoneIds={181}, veteran=false</v>
      </c>
      <c r="AT331" s="27" t="str">
        <f>IF(A331&lt;&gt;"",IF(J331="Trial",", isTrial=true",IF(J331="Arena",", isArena=true", IF(J331="Monster",", isMonster=true",IF(J331="Crafted",", isCrafted=true",IF(J331="Cyrodiil",", isCyrodiil=true",IF(J331="Dungeon",", isDungeon=true",IF(J331="PVP: Battleground",", isBattleground=true",IF(J331="PVP: Cyrodiil",", isCyrodiil=true",IF(J331="PVP: Imperial City",", isImperialCity=true",IF(J331="Special",", isSpecial=true",IF(J331="Daily random dungeon &amp; PVP: Imperial City",", isDailyRandomDungeonAndImperialCityReward=true",IF(J331="Overland",", isOverland=true","")))))))))))) &amp; IF(M331="true", CONCATENATE(", multiTrialSet=true"), ""),"") &amp; "},"</f>
        <v>, isCyrodiil=true},</v>
      </c>
      <c r="AU331" s="27" t="str">
        <f>IF(C331&lt;&gt;"",CONCATENATE(" --",C331," / ",B331,"   [",IF(S331&lt;&gt;"",S331,""),IF(Y331&lt;&gt;"",", "&amp;Y331,""),IF(AC331&lt;&gt;"",", "&amp;AC331,""),IF(AG331&lt;&gt;"",", "&amp;AG331,""),IF(AK331&lt;&gt;"",", "&amp;AK331,""),IF(AO331&lt;&gt;"",", "&amp;AO331,""),"]"))</f>
        <v xml:space="preserve"> --Elf Bane / Elfenfluch   [Cyrodiil]</v>
      </c>
      <c r="AV331" s="27" t="str">
        <f>IF(A331&lt;&gt;"",IF(VALUE(Q331)&gt;0,CONCATENATE("[",A331,"] = true,        --",C331, " / ", B331), ""),"")</f>
        <v/>
      </c>
    </row>
    <row r="332" spans="1:48" x14ac:dyDescent="0.25">
      <c r="A332" s="13">
        <v>85</v>
      </c>
      <c r="B332" t="s">
        <v>1575</v>
      </c>
      <c r="C332" t="s">
        <v>1577</v>
      </c>
      <c r="D332" t="s">
        <v>1576</v>
      </c>
      <c r="G332" s="3">
        <f>A332</f>
        <v>85</v>
      </c>
      <c r="J332" t="s">
        <v>4275</v>
      </c>
      <c r="L332" t="s">
        <v>101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172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" t="str">
        <f>IF(AK332&lt;&gt;"",VLOOKUP(AK332,'ESO zone constants'!$E$3:$L$5000,8,FALSE),"")</f>
        <v/>
      </c>
      <c r="AN332" s="3" t="str">
        <f>IF(AO332&lt;&gt;"",VLOOKUP(AO332,'ESO zone constants'!$E$3:$L$5000,8,FALSE),"")</f>
        <v/>
      </c>
      <c r="AR332" s="27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[85] = {wayshrines={-1,-1,-1,}, dlcId=0</v>
      </c>
      <c r="AS332" s="27" t="str">
        <f>IF(A332&lt;&gt;"",IF(R332&lt;&gt;"",CONCATENATE(", zoneIds={",R332),"")&amp;IF(X332&lt;&gt;"",CONCATENATE(",",X332),"")&amp;IF(AB332&lt;&gt;"",CONCATENATE(",",AB332),"")&amp;IF(AF332&lt;&gt;"",CONCATENATE(",",AF332),"")&amp;IF(AJ332&lt;&gt;"",CONCATENATE(",",AJ332),"")&amp;IF(AN332&lt;&gt;"",CONCATENATE(",",AN332),"")&amp;IF(R332&lt;&gt;"",CONCATENATE("}",""),"")&amp;IF(OR(L332="true",L332="false",L332&lt;&gt;""), CONCATENATE(", veteran=", L332), ""),"")</f>
        <v>, zoneIds={181}, veteran=false</v>
      </c>
      <c r="AT332" s="27" t="str">
        <f>IF(A332&lt;&gt;"",IF(J332="Trial",", isTrial=true",IF(J332="Arena",", isArena=true", IF(J332="Monster",", isMonster=true",IF(J332="Crafted",", isCrafted=true",IF(J332="Cyrodiil",", isCyrodiil=true",IF(J332="Dungeon",", isDungeon=true",IF(J332="PVP: Battleground",", isBattleground=true",IF(J332="PVP: Cyrodiil",", isCyrodiil=true",IF(J332="PVP: Imperial City",", isImperialCity=true",IF(J332="Special",", isSpecial=true",IF(J332="Daily random dungeon &amp; PVP: Imperial City",", isDailyRandomDungeonAndImperialCityReward=true",IF(J332="Overland",", isOverland=true","")))))))))))) &amp; IF(M332="true", CONCATENATE(", multiTrialSet=true"), ""),"") &amp; "},"</f>
        <v>, isCyrodiil=true},</v>
      </c>
      <c r="AU332" s="27" t="str">
        <f>IF(C332&lt;&gt;"",CONCATENATE(" --",C332," / ",B332,"   [",IF(S332&lt;&gt;"",S332,""),IF(Y332&lt;&gt;"",", "&amp;Y332,""),IF(AC332&lt;&gt;"",", "&amp;AC332,""),IF(AG332&lt;&gt;"",", "&amp;AG332,""),IF(AK332&lt;&gt;"",", "&amp;AK332,""),IF(AO332&lt;&gt;"",", "&amp;AO332,""),"]"))</f>
        <v xml:space="preserve"> --Almalexia's Mercy / Almalexias Gnade   [Cyrodiil]</v>
      </c>
      <c r="AV332" s="27" t="str">
        <f>IF(A332&lt;&gt;"",IF(VALUE(Q332)&gt;0,CONCATENATE("[",A332,"] = true,        --",C332, " / ", B332), ""),"")</f>
        <v/>
      </c>
    </row>
    <row r="333" spans="1:48" x14ac:dyDescent="0.25">
      <c r="A333" s="13">
        <v>89</v>
      </c>
      <c r="B333" t="s">
        <v>1587</v>
      </c>
      <c r="C333" t="s">
        <v>1589</v>
      </c>
      <c r="D333" t="s">
        <v>1588</v>
      </c>
      <c r="G333" s="3">
        <f>A333</f>
        <v>89</v>
      </c>
      <c r="J333" t="s">
        <v>4275</v>
      </c>
      <c r="L333" t="s">
        <v>101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172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7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[89] = {wayshrines={-1,-1,-1,}, dlcId=0</v>
      </c>
      <c r="AS333" s="27" t="str">
        <f>IF(A333&lt;&gt;"",IF(R333&lt;&gt;"",CONCATENATE(", zoneIds={",R333),"")&amp;IF(X333&lt;&gt;"",CONCATENATE(",",X333),"")&amp;IF(AB333&lt;&gt;"",CONCATENATE(",",AB333),"")&amp;IF(AF333&lt;&gt;"",CONCATENATE(",",AF333),"")&amp;IF(AJ333&lt;&gt;"",CONCATENATE(",",AJ333),"")&amp;IF(AN333&lt;&gt;"",CONCATENATE(",",AN333),"")&amp;IF(R333&lt;&gt;"",CONCATENATE("}",""),"")&amp;IF(OR(L333="true",L333="false",L333&lt;&gt;""), CONCATENATE(", veteran=", L333), ""),"")</f>
        <v>, zoneIds={181}, veteran=false</v>
      </c>
      <c r="AT333" s="27" t="str">
        <f>IF(A333&lt;&gt;"",IF(J333="Trial",", isTrial=true",IF(J333="Arena",", isArena=true", IF(J333="Monster",", isMonster=true",IF(J333="Crafted",", isCrafted=true",IF(J333="Cyrodiil",", isCyrodiil=true",IF(J333="Dungeon",", isDungeon=true",IF(J333="PVP: Battleground",", isBattleground=true",IF(J333="PVP: Cyrodiil",", isCyrodiil=true",IF(J333="PVP: Imperial City",", isImperialCity=true",IF(J333="Special",", isSpecial=true",IF(J333="Daily random dungeon &amp; PVP: Imperial City",", isDailyRandomDungeonAndImperialCityReward=true",IF(J333="Overland",", isOverland=true","")))))))))))) &amp; IF(M333="true", CONCATENATE(", multiTrialSet=true"), ""),"") &amp; "},"</f>
        <v>, isCyrodiil=true},</v>
      </c>
      <c r="AU333" s="27" t="str">
        <f>IF(C333&lt;&gt;"",CONCATENATE(" --",C333," / ",B333,"   [",IF(S333&lt;&gt;"",S333,""),IF(Y333&lt;&gt;"",", "&amp;Y333,""),IF(AC333&lt;&gt;"",", "&amp;AC333,""),IF(AG333&lt;&gt;"",", "&amp;AG333,""),IF(AK333&lt;&gt;"",", "&amp;AK333,""),IF(AO333&lt;&gt;"",", "&amp;AO333,""),"]"))</f>
        <v xml:space="preserve"> --Sentry / Wachposten   [Cyrodiil]</v>
      </c>
      <c r="AV333" s="27" t="str">
        <f>IF(A333&lt;&gt;"",IF(VALUE(Q333)&gt;0,CONCATENATE("[",A333,"] = true,        --",C333, " / ", B333), ""),"")</f>
        <v/>
      </c>
    </row>
    <row r="334" spans="1:48" x14ac:dyDescent="0.25">
      <c r="A334" s="13">
        <v>97</v>
      </c>
      <c r="B334" t="s">
        <v>1611</v>
      </c>
      <c r="C334" t="s">
        <v>1613</v>
      </c>
      <c r="D334" t="s">
        <v>1612</v>
      </c>
      <c r="G334" s="3">
        <f>A334</f>
        <v>97</v>
      </c>
      <c r="I334" t="s">
        <v>4271</v>
      </c>
      <c r="J334" t="s">
        <v>4275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172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7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[97] = {wayshrines={-1,-1,-1,}, dlcId=0</v>
      </c>
      <c r="AS334" s="27" t="str">
        <f>IF(A334&lt;&gt;"",IF(R334&lt;&gt;"",CONCATENATE(", zoneIds={",R334),"")&amp;IF(X334&lt;&gt;"",CONCATENATE(",",X334),"")&amp;IF(AB334&lt;&gt;"",CONCATENATE(",",AB334),"")&amp;IF(AF334&lt;&gt;"",CONCATENATE(",",AF334),"")&amp;IF(AJ334&lt;&gt;"",CONCATENATE(",",AJ334),"")&amp;IF(AN334&lt;&gt;"",CONCATENATE(",",AN334),"")&amp;IF(R334&lt;&gt;"",CONCATENATE("}",""),"")&amp;IF(OR(L334="true",L334="false",L334&lt;&gt;""), CONCATENATE(", veteran=", L334), ""),"")</f>
        <v>, zoneIds={181}, veteran=false</v>
      </c>
      <c r="AT334" s="27" t="str">
        <f>IF(A334&lt;&gt;"",IF(J334="Trial",", isTrial=true",IF(J334="Arena",", isArena=true", IF(J334="Monster",", isMonster=true",IF(J334="Crafted",", isCrafted=true",IF(J334="Cyrodiil",", isCyrodiil=true",IF(J334="Dungeon",", isDungeon=true",IF(J334="PVP: Battleground",", isBattleground=true",IF(J334="PVP: Cyrodiil",", isCyrodiil=true",IF(J334="PVP: Imperial City",", isImperialCity=true",IF(J334="Special",", isSpecial=true",IF(J334="Daily random dungeon &amp; PVP: Imperial City",", isDailyRandomDungeonAndImperialCityReward=true",IF(J334="Overland",", isOverland=true","")))))))))))) &amp; IF(M334="true", CONCATENATE(", multiTrialSet=true"), ""),"") &amp; "},"</f>
        <v>, isCyrodiil=true},</v>
      </c>
      <c r="AU334" s="27" t="str">
        <f>IF(C334&lt;&gt;"",CONCATENATE(" --",C334," / ",B334,"   [",IF(S334&lt;&gt;"",S334,""),IF(Y334&lt;&gt;"",", "&amp;Y334,""),IF(AC334&lt;&gt;"",", "&amp;AC334,""),IF(AG334&lt;&gt;"",", "&amp;AG334,""),IF(AK334&lt;&gt;"",", "&amp;AK334,""),IF(AO334&lt;&gt;"",", "&amp;AO334,""),"]"))</f>
        <v xml:space="preserve"> --The Arch-Mage / Erzmagier   [Cyrodiil]</v>
      </c>
      <c r="AV334" s="27" t="str">
        <f>IF(A334&lt;&gt;"",IF(VALUE(Q334)&gt;0,CONCATENATE("[",A334,"] = true,        --",C334, " / ", B334), ""),"")</f>
        <v/>
      </c>
    </row>
    <row r="335" spans="1:48" x14ac:dyDescent="0.25">
      <c r="A335" s="13">
        <v>100</v>
      </c>
      <c r="B335" t="s">
        <v>1620</v>
      </c>
      <c r="C335" t="s">
        <v>1622</v>
      </c>
      <c r="D335" t="s">
        <v>1621</v>
      </c>
      <c r="G335" s="3">
        <f>A335</f>
        <v>100</v>
      </c>
      <c r="J335" t="s">
        <v>4275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172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7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[100] = {wayshrines={-1,-1,-1,}, dlcId=0</v>
      </c>
      <c r="AS335" s="27" t="str">
        <f>IF(A335&lt;&gt;"",IF(R335&lt;&gt;"",CONCATENATE(", zoneIds={",R335),"")&amp;IF(X335&lt;&gt;"",CONCATENATE(",",X335),"")&amp;IF(AB335&lt;&gt;"",CONCATENATE(",",AB335),"")&amp;IF(AF335&lt;&gt;"",CONCATENATE(",",AF335),"")&amp;IF(AJ335&lt;&gt;"",CONCATENATE(",",AJ335),"")&amp;IF(AN335&lt;&gt;"",CONCATENATE(",",AN335),"")&amp;IF(R335&lt;&gt;"",CONCATENATE("}",""),"")&amp;IF(OR(L335="true",L335="false",L335&lt;&gt;""), CONCATENATE(", veteran=", L335), ""),"")</f>
        <v>, zoneIds={181}, veteran=false</v>
      </c>
      <c r="AT335" s="27" t="str">
        <f>IF(A335&lt;&gt;"",IF(J335="Trial",", isTrial=true",IF(J335="Arena",", isArena=true", IF(J335="Monster",", isMonster=true",IF(J335="Crafted",", isCrafted=true",IF(J335="Cyrodiil",", isCyrodiil=true",IF(J335="Dungeon",", isDungeon=true",IF(J335="PVP: Battleground",", isBattleground=true",IF(J335="PVP: Cyrodiil",", isCyrodiil=true",IF(J335="PVP: Imperial City",", isImperialCity=true",IF(J335="Special",", isSpecial=true",IF(J335="Daily random dungeon &amp; PVP: Imperial City",", isDailyRandomDungeonAndImperialCityReward=true",IF(J335="Overland",", isOverland=true","")))))))))))) &amp; IF(M335="true", CONCATENATE(", multiTrialSet=true"), ""),"") &amp; "},"</f>
        <v>, isCyrodiil=true},</v>
      </c>
      <c r="AU335" s="27" t="str">
        <f>IF(C335&lt;&gt;"",CONCATENATE(" --",C335," / ",B335,"   [",IF(S335&lt;&gt;"",S335,""),IF(Y335&lt;&gt;"",", "&amp;Y335,""),IF(AC335&lt;&gt;"",", "&amp;AC335,""),IF(AG335&lt;&gt;"",", "&amp;AG335,""),IF(AK335&lt;&gt;"",", "&amp;AK335,""),IF(AO335&lt;&gt;"",", "&amp;AO335,""),"]"))</f>
        <v xml:space="preserve"> --Hawk's Eye / Falkenauge   [Cyrodiil]</v>
      </c>
      <c r="AV335" s="27" t="str">
        <f>IF(A335&lt;&gt;"",IF(VALUE(Q335)&gt;0,CONCATENATE("[",A335,"] = true,        --",C335, " / ", B335), ""),"")</f>
        <v/>
      </c>
    </row>
    <row r="336" spans="1:48" x14ac:dyDescent="0.25">
      <c r="A336" s="13">
        <v>101</v>
      </c>
      <c r="B336" t="s">
        <v>1623</v>
      </c>
      <c r="C336" t="s">
        <v>1624</v>
      </c>
      <c r="D336" t="s">
        <v>1624</v>
      </c>
      <c r="G336" s="3">
        <f>A336</f>
        <v>101</v>
      </c>
      <c r="J336" t="s">
        <v>4275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172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[101] = {wayshrines={-1,-1,-1,}, dlcId=0</v>
      </c>
      <c r="AS336" s="27" t="str">
        <f>IF(A336&lt;&gt;"",IF(R336&lt;&gt;"",CONCATENATE(", zoneIds={",R336),"")&amp;IF(X336&lt;&gt;"",CONCATENATE(",",X336),"")&amp;IF(AB336&lt;&gt;"",CONCATENATE(",",AB336),"")&amp;IF(AF336&lt;&gt;"",CONCATENATE(",",AF336),"")&amp;IF(AJ336&lt;&gt;"",CONCATENATE(",",AJ336),"")&amp;IF(AN336&lt;&gt;"",CONCATENATE(",",AN336),"")&amp;IF(R336&lt;&gt;"",CONCATENATE("}",""),"")&amp;IF(OR(L336="true",L336="false",L336&lt;&gt;""), CONCATENATE(", veteran=", L336), ""),"")</f>
        <v>, zoneIds={181}, veteran=false</v>
      </c>
      <c r="AT336" s="27" t="str">
        <f>IF(A336&lt;&gt;"",IF(J336="Trial",", isTrial=true",IF(J336="Arena",", isArena=true", IF(J336="Monster",", isMonster=true",IF(J336="Crafted",", isCrafted=true",IF(J336="Cyrodiil",", isCyrodiil=true",IF(J336="Dungeon",", isDungeon=true",IF(J336="PVP: Battleground",", isBattleground=true",IF(J336="PVP: Cyrodiil",", isCyrodiil=true",IF(J336="PVP: Imperial City",", isImperialCity=true",IF(J336="Special",", isSpecial=true",IF(J336="Daily random dungeon &amp; PVP: Imperial City",", isDailyRandomDungeonAndImperialCityReward=true",IF(J336="Overland",", isOverland=true","")))))))))))) &amp; IF(M336="true", CONCATENATE(", multiTrialSet=true"), ""),"") &amp; "},"</f>
        <v>, isCyrodiil=true},</v>
      </c>
      <c r="AU336" s="27" t="str">
        <f>IF(C336&lt;&gt;"",CONCATENATE(" --",C336," / ",B336,"   [",IF(S336&lt;&gt;"",S336,""),IF(Y336&lt;&gt;"",", "&amp;Y336,""),IF(AC336&lt;&gt;"",", "&amp;AC336,""),IF(AG336&lt;&gt;"",", "&amp;AG336,""),IF(AK336&lt;&gt;"",", "&amp;AK336,""),IF(AO336&lt;&gt;"",", "&amp;AO336,""),"]"))</f>
        <v xml:space="preserve"> --Affliction / Elend   [Cyrodiil]</v>
      </c>
      <c r="AV336" s="27" t="str">
        <f>IF(A336&lt;&gt;"",IF(VALUE(Q336)&gt;0,CONCATENATE("[",A336,"] = true,        --",C336, " / ", B336), ""),"")</f>
        <v/>
      </c>
    </row>
    <row r="337" spans="1:48" x14ac:dyDescent="0.25">
      <c r="A337" s="13">
        <v>104</v>
      </c>
      <c r="B337" t="s">
        <v>1631</v>
      </c>
      <c r="C337" t="s">
        <v>1633</v>
      </c>
      <c r="D337" t="s">
        <v>1632</v>
      </c>
      <c r="G337" s="3">
        <f>A337</f>
        <v>104</v>
      </c>
      <c r="J337" t="s">
        <v>4275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172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[104] = {wayshrines={-1,-1,-1,}, dlcId=0</v>
      </c>
      <c r="AS337" s="27" t="str">
        <f>IF(A337&lt;&gt;"",IF(R337&lt;&gt;"",CONCATENATE(", zoneIds={",R337),"")&amp;IF(X337&lt;&gt;"",CONCATENATE(",",X337),"")&amp;IF(AB337&lt;&gt;"",CONCATENATE(",",AB337),"")&amp;IF(AF337&lt;&gt;"",CONCATENATE(",",AF337),"")&amp;IF(AJ337&lt;&gt;"",CONCATENATE(",",AJ337),"")&amp;IF(AN337&lt;&gt;"",CONCATENATE(",",AN337),"")&amp;IF(R337&lt;&gt;"",CONCATENATE("}",""),"")&amp;IF(OR(L337="true",L337="false",L337&lt;&gt;""), CONCATENATE(", veteran=", L337), ""),"")</f>
        <v>, zoneIds={181}, veteran=false</v>
      </c>
      <c r="AT337" s="27" t="str">
        <f>IF(A337&lt;&gt;"",IF(J337="Trial",", isTrial=true",IF(J337="Arena",", isArena=true", IF(J337="Monster",", isMonster=true",IF(J337="Crafted",", isCrafted=true",IF(J337="Cyrodiil",", isCyrodiil=true",IF(J337="Dungeon",", isDungeon=true",IF(J337="PVP: Battleground",", isBattleground=true",IF(J337="PVP: Cyrodiil",", isCyrodiil=true",IF(J337="PVP: Imperial City",", isImperialCity=true",IF(J337="Special",", isSpecial=true",IF(J337="Daily random dungeon &amp; PVP: Imperial City",", isDailyRandomDungeonAndImperialCityReward=true",IF(J337="Overland",", isOverland=true","")))))))))))) &amp; IF(M337="true", CONCATENATE(", multiTrialSet=true"), ""),"") &amp; "},"</f>
        <v>, isCyrodiil=true},</v>
      </c>
      <c r="AU337" s="27" t="str">
        <f>IF(C337&lt;&gt;"",CONCATENATE(" --",C337," / ",B337,"   [",IF(S337&lt;&gt;"",S337,""),IF(Y337&lt;&gt;"",", "&amp;Y337,""),IF(AC337&lt;&gt;"",", "&amp;AC337,""),IF(AG337&lt;&gt;"",", "&amp;AG337,""),IF(AK337&lt;&gt;"",", "&amp;AK337,""),IF(AO337&lt;&gt;"",", "&amp;AO337,""),"]"))</f>
        <v xml:space="preserve"> --Curse Eater / Fluchfresser   [Cyrodiil]</v>
      </c>
      <c r="AV337" s="27" t="str">
        <f>IF(A337&lt;&gt;"",IF(VALUE(Q337)&gt;0,CONCATENATE("[",A337,"] = true,        --",C337, " / ", B337), ""),"")</f>
        <v/>
      </c>
    </row>
    <row r="338" spans="1:48" x14ac:dyDescent="0.25">
      <c r="A338" s="13">
        <v>108</v>
      </c>
      <c r="B338" t="s">
        <v>1643</v>
      </c>
      <c r="C338" t="s">
        <v>1645</v>
      </c>
      <c r="D338" t="s">
        <v>1644</v>
      </c>
      <c r="G338" s="3">
        <f>A338</f>
        <v>108</v>
      </c>
      <c r="J338" t="s">
        <v>4275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172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[108] = {wayshrines={-1,-1,-1,}, dlcId=0</v>
      </c>
      <c r="AS338" s="27" t="str">
        <f>IF(A338&lt;&gt;"",IF(R338&lt;&gt;"",CONCATENATE(", zoneIds={",R338),"")&amp;IF(X338&lt;&gt;"",CONCATENATE(",",X338),"")&amp;IF(AB338&lt;&gt;"",CONCATENATE(",",AB338),"")&amp;IF(AF338&lt;&gt;"",CONCATENATE(",",AF338),"")&amp;IF(AJ338&lt;&gt;"",CONCATENATE(",",AJ338),"")&amp;IF(AN338&lt;&gt;"",CONCATENATE(",",AN338),"")&amp;IF(R338&lt;&gt;"",CONCATENATE("}",""),"")&amp;IF(OR(L338="true",L338="false",L338&lt;&gt;""), CONCATENATE(", veteran=", L338), ""),"")</f>
        <v>, zoneIds={181}, veteran=false</v>
      </c>
      <c r="AT338" s="27" t="str">
        <f>IF(A338&lt;&gt;"",IF(J338="Trial",", isTrial=true",IF(J338="Arena",", isArena=true", IF(J338="Monster",", isMonster=true",IF(J338="Crafted",", isCrafted=true",IF(J338="Cyrodiil",", isCyrodiil=true",IF(J338="Dungeon",", isDungeon=true",IF(J338="PVP: Battleground",", isBattleground=true",IF(J338="PVP: Cyrodiil",", isCyrodiil=true",IF(J338="PVP: Imperial City",", isImperialCity=true",IF(J338="Special",", isSpecial=true",IF(J338="Daily random dungeon &amp; PVP: Imperial City",", isDailyRandomDungeonAndImperialCityReward=true",IF(J338="Overland",", isOverland=true","")))))))))))) &amp; IF(M338="true", CONCATENATE(", multiTrialSet=true"), ""),"") &amp; "},"</f>
        <v>, isCyrodiil=true},</v>
      </c>
      <c r="AU338" s="27" t="str">
        <f>IF(C338&lt;&gt;"",CONCATENATE(" --",C338," / ",B338,"   [",IF(S338&lt;&gt;"",S338,""),IF(Y338&lt;&gt;"",", "&amp;Y338,""),IF(AC338&lt;&gt;"",", "&amp;AC338,""),IF(AG338&lt;&gt;"",", "&amp;AG338,""),IF(AK338&lt;&gt;"",", "&amp;AK338,""),IF(AO338&lt;&gt;"",", "&amp;AO338,""),"]"))</f>
        <v xml:space="preserve"> --Ravager / Verwüster   [Cyrodiil]</v>
      </c>
      <c r="AV338" s="27" t="str">
        <f>IF(A338&lt;&gt;"",IF(VALUE(Q338)&gt;0,CONCATENATE("[",A338,"] = true,        --",C338, " / ", B338), ""),"")</f>
        <v/>
      </c>
    </row>
    <row r="339" spans="1:48" x14ac:dyDescent="0.25">
      <c r="A339" s="13">
        <v>109</v>
      </c>
      <c r="B339" t="s">
        <v>1646</v>
      </c>
      <c r="C339" t="s">
        <v>1648</v>
      </c>
      <c r="D339" t="s">
        <v>1647</v>
      </c>
      <c r="G339" s="3">
        <f>A339</f>
        <v>109</v>
      </c>
      <c r="J339" t="s">
        <v>4275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172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[109] = {wayshrines={-1,-1,-1,}, dlcId=0</v>
      </c>
      <c r="AS339" s="27" t="str">
        <f>IF(A339&lt;&gt;"",IF(R339&lt;&gt;"",CONCATENATE(", zoneIds={",R339),"")&amp;IF(X339&lt;&gt;"",CONCATENATE(",",X339),"")&amp;IF(AB339&lt;&gt;"",CONCATENATE(",",AB339),"")&amp;IF(AF339&lt;&gt;"",CONCATENATE(",",AF339),"")&amp;IF(AJ339&lt;&gt;"",CONCATENATE(",",AJ339),"")&amp;IF(AN339&lt;&gt;"",CONCATENATE(",",AN339),"")&amp;IF(R339&lt;&gt;"",CONCATENATE("}",""),"")&amp;IF(OR(L339="true",L339="false",L339&lt;&gt;""), CONCATENATE(", veteran=", L339), ""),"")</f>
        <v>, zoneIds={181}, veteran=false</v>
      </c>
      <c r="AT339" s="27" t="str">
        <f>IF(A339&lt;&gt;"",IF(J339="Trial",", isTrial=true",IF(J339="Arena",", isArena=true", IF(J339="Monster",", isMonster=true",IF(J339="Crafted",", isCrafted=true",IF(J339="Cyrodiil",", isCyrodiil=true",IF(J339="Dungeon",", isDungeon=true",IF(J339="PVP: Battleground",", isBattleground=true",IF(J339="PVP: Cyrodiil",", isCyrodiil=true",IF(J339="PVP: Imperial City",", isImperialCity=true",IF(J339="Special",", isSpecial=true",IF(J339="Daily random dungeon &amp; PVP: Imperial City",", isDailyRandomDungeonAndImperialCityReward=true",IF(J339="Overland",", isOverland=true","")))))))))))) &amp; IF(M339="true", CONCATENATE(", multiTrialSet=true"), ""),"") &amp; "},"</f>
        <v>, isCyrodiil=true},</v>
      </c>
      <c r="AU339" s="27" t="str">
        <f>IF(C339&lt;&gt;"",CONCATENATE(" --",C339," / ",B339,"   [",IF(S339&lt;&gt;"",S339,""),IF(Y339&lt;&gt;"",", "&amp;Y339,""),IF(AC339&lt;&gt;"",", "&amp;AC339,""),IF(AG339&lt;&gt;"",", "&amp;AG339,""),IF(AK339&lt;&gt;"",", "&amp;AK339,""),IF(AO339&lt;&gt;"",", "&amp;AO339,""),"]"))</f>
        <v xml:space="preserve"> --Light of Cyrodiil / Licht von Cyrodiil   [Cyrodiil]</v>
      </c>
      <c r="AV339" s="27" t="str">
        <f>IF(A339&lt;&gt;"",IF(VALUE(Q339)&gt;0,CONCATENATE("[",A339,"] = true,        --",C339, " / ", B339), ""),"")</f>
        <v/>
      </c>
    </row>
    <row r="340" spans="1:48" x14ac:dyDescent="0.25">
      <c r="A340" s="13">
        <v>111</v>
      </c>
      <c r="B340" t="s">
        <v>1652</v>
      </c>
      <c r="C340" t="s">
        <v>1654</v>
      </c>
      <c r="D340" t="s">
        <v>1653</v>
      </c>
      <c r="G340" s="3">
        <f>A340</f>
        <v>111</v>
      </c>
      <c r="J340" t="s">
        <v>4275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172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7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[111] = {wayshrines={-1,-1,-1,}, dlcId=0</v>
      </c>
      <c r="AS340" s="27" t="str">
        <f>IF(A340&lt;&gt;"",IF(R340&lt;&gt;"",CONCATENATE(", zoneIds={",R340),"")&amp;IF(X340&lt;&gt;"",CONCATENATE(",",X340),"")&amp;IF(AB340&lt;&gt;"",CONCATENATE(",",AB340),"")&amp;IF(AF340&lt;&gt;"",CONCATENATE(",",AF340),"")&amp;IF(AJ340&lt;&gt;"",CONCATENATE(",",AJ340),"")&amp;IF(AN340&lt;&gt;"",CONCATENATE(",",AN340),"")&amp;IF(R340&lt;&gt;"",CONCATENATE("}",""),"")&amp;IF(OR(L340="true",L340="false",L340&lt;&gt;""), CONCATENATE(", veteran=", L340), ""),"")</f>
        <v>, zoneIds={181}, veteran=false</v>
      </c>
      <c r="AT340" s="27" t="str">
        <f>IF(A340&lt;&gt;"",IF(J340="Trial",", isTrial=true",IF(J340="Arena",", isArena=true", IF(J340="Monster",", isMonster=true",IF(J340="Crafted",", isCrafted=true",IF(J340="Cyrodiil",", isCyrodiil=true",IF(J340="Dungeon",", isDungeon=true",IF(J340="PVP: Battleground",", isBattleground=true",IF(J340="PVP: Cyrodiil",", isCyrodiil=true",IF(J340="PVP: Imperial City",", isImperialCity=true",IF(J340="Special",", isSpecial=true",IF(J340="Daily random dungeon &amp; PVP: Imperial City",", isDailyRandomDungeonAndImperialCityReward=true",IF(J340="Overland",", isOverland=true","")))))))))))) &amp; IF(M340="true", CONCATENATE(", multiTrialSet=true"), ""),"") &amp; "},"</f>
        <v>, isCyrodiil=true},</v>
      </c>
      <c r="AU340" s="27" t="str">
        <f>IF(C340&lt;&gt;"",CONCATENATE(" --",C340," / ",B340,"   [",IF(S340&lt;&gt;"",S340,""),IF(Y340&lt;&gt;"",", "&amp;Y340,""),IF(AC340&lt;&gt;"",", "&amp;AC340,""),IF(AG340&lt;&gt;"",", "&amp;AG340,""),IF(AK340&lt;&gt;"",", "&amp;AK340,""),IF(AO340&lt;&gt;"",", "&amp;AO340,""),"]"))</f>
        <v xml:space="preserve"> --Ward of Cyrodiil / Schutz von Cyrodiil   [Cyrodiil]</v>
      </c>
      <c r="AV340" s="27" t="str">
        <f>IF(A340&lt;&gt;"",IF(VALUE(Q340)&gt;0,CONCATENATE("[",A340,"] = true,        --",C340, " / ", B340), ""),"")</f>
        <v/>
      </c>
    </row>
    <row r="341" spans="1:48" x14ac:dyDescent="0.25">
      <c r="A341" s="13">
        <v>113</v>
      </c>
      <c r="B341" t="s">
        <v>1658</v>
      </c>
      <c r="C341" t="s">
        <v>1660</v>
      </c>
      <c r="D341" t="s">
        <v>1659</v>
      </c>
      <c r="G341" s="3">
        <f>A341</f>
        <v>113</v>
      </c>
      <c r="J341" t="s">
        <v>4275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172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[113] = {wayshrines={-1,-1,-1,}, dlcId=0</v>
      </c>
      <c r="AS341" s="27" t="str">
        <f>IF(A341&lt;&gt;"",IF(R341&lt;&gt;"",CONCATENATE(", zoneIds={",R341),"")&amp;IF(X341&lt;&gt;"",CONCATENATE(",",X341),"")&amp;IF(AB341&lt;&gt;"",CONCATENATE(",",AB341),"")&amp;IF(AF341&lt;&gt;"",CONCATENATE(",",AF341),"")&amp;IF(AJ341&lt;&gt;"",CONCATENATE(",",AJ341),"")&amp;IF(AN341&lt;&gt;"",CONCATENATE(",",AN341),"")&amp;IF(R341&lt;&gt;"",CONCATENATE("}",""),"")&amp;IF(OR(L341="true",L341="false",L341&lt;&gt;""), CONCATENATE(", veteran=", L341), ""),"")</f>
        <v>, zoneIds={181}, veteran=false</v>
      </c>
      <c r="AT341" s="27" t="str">
        <f>IF(A341&lt;&gt;"",IF(J341="Trial",", isTrial=true",IF(J341="Arena",", isArena=true", IF(J341="Monster",", isMonster=true",IF(J341="Crafted",", isCrafted=true",IF(J341="Cyrodiil",", isCyrodiil=true",IF(J341="Dungeon",", isDungeon=true",IF(J341="PVP: Battleground",", isBattleground=true",IF(J341="PVP: Cyrodiil",", isCyrodiil=true",IF(J341="PVP: Imperial City",", isImperialCity=true",IF(J341="Special",", isSpecial=true",IF(J341="Daily random dungeon &amp; PVP: Imperial City",", isDailyRandomDungeonAndImperialCityReward=true",IF(J341="Overland",", isOverland=true","")))))))))))) &amp; IF(M341="true", CONCATENATE(", multiTrialSet=true"), ""),"") &amp; "},"</f>
        <v>, isCyrodiil=true},</v>
      </c>
      <c r="AU341" s="27" t="str">
        <f>IF(C341&lt;&gt;"",CONCATENATE(" --",C341," / ",B341,"   [",IF(S341&lt;&gt;"",S341,""),IF(Y341&lt;&gt;"",", "&amp;Y341,""),IF(AC341&lt;&gt;"",", "&amp;AC341,""),IF(AG341&lt;&gt;"",", "&amp;AG341,""),IF(AK341&lt;&gt;"",", "&amp;AK341,""),IF(AO341&lt;&gt;"",", "&amp;AO341,""),"]"))</f>
        <v xml:space="preserve"> --Crest of Cyrodiil / Wappen von Cyrodiil   [Cyrodiil]</v>
      </c>
      <c r="AV341" s="27" t="str">
        <f>IF(A341&lt;&gt;"",IF(VALUE(Q341)&gt;0,CONCATENATE("[",A341,"] = true,        --",C341, " / ", B341), ""),"")</f>
        <v/>
      </c>
    </row>
    <row r="342" spans="1:48" x14ac:dyDescent="0.25">
      <c r="A342" s="13">
        <v>125</v>
      </c>
      <c r="B342" t="s">
        <v>1690</v>
      </c>
      <c r="C342" t="s">
        <v>1692</v>
      </c>
      <c r="D342" t="s">
        <v>1691</v>
      </c>
      <c r="G342" s="3">
        <f>A342</f>
        <v>125</v>
      </c>
      <c r="I342" t="s">
        <v>4271</v>
      </c>
      <c r="J342" t="s">
        <v>4275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172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[125] = {wayshrines={-1,-1,-1,}, dlcId=0</v>
      </c>
      <c r="AS342" s="27" t="str">
        <f>IF(A342&lt;&gt;"",IF(R342&lt;&gt;"",CONCATENATE(", zoneIds={",R342),"")&amp;IF(X342&lt;&gt;"",CONCATENATE(",",X342),"")&amp;IF(AB342&lt;&gt;"",CONCATENATE(",",AB342),"")&amp;IF(AF342&lt;&gt;"",CONCATENATE(",",AF342),"")&amp;IF(AJ342&lt;&gt;"",CONCATENATE(",",AJ342),"")&amp;IF(AN342&lt;&gt;"",CONCATENATE(",",AN342),"")&amp;IF(R342&lt;&gt;"",CONCATENATE("}",""),"")&amp;IF(OR(L342="true",L342="false",L342&lt;&gt;""), CONCATENATE(", veteran=", L342), ""),"")</f>
        <v>, zoneIds={181}, veteran=false</v>
      </c>
      <c r="AT342" s="27" t="str">
        <f>IF(A342&lt;&gt;"",IF(J342="Trial",", isTrial=true",IF(J342="Arena",", isArena=true", IF(J342="Monster",", isMonster=true",IF(J342="Crafted",", isCrafted=true",IF(J342="Cyrodiil",", isCyrodiil=true",IF(J342="Dungeon",", isDungeon=true",IF(J342="PVP: Battleground",", isBattleground=true",IF(J342="PVP: Cyrodiil",", isCyrodiil=true",IF(J342="PVP: Imperial City",", isImperialCity=true",IF(J342="Special",", isSpecial=true",IF(J342="Daily random dungeon &amp; PVP: Imperial City",", isDailyRandomDungeonAndImperialCityReward=true",IF(J342="Overland",", isOverland=true","")))))))))))) &amp; IF(M342="true", CONCATENATE(", multiTrialSet=true"), ""),"") &amp; "},"</f>
        <v>, isCyrodiil=true},</v>
      </c>
      <c r="AU342" s="27" t="str">
        <f>IF(C342&lt;&gt;"",CONCATENATE(" --",C342," / ",B342,"   [",IF(S342&lt;&gt;"",S342,""),IF(Y342&lt;&gt;"",", "&amp;Y342,""),IF(AC342&lt;&gt;"",", "&amp;AC342,""),IF(AG342&lt;&gt;"",", "&amp;AG342,""),IF(AK342&lt;&gt;"",", "&amp;AK342,""),IF(AO342&lt;&gt;"",", "&amp;AO342,""),"]"))</f>
        <v xml:space="preserve"> --Wrath of the Imperium / Zorn des Kaiserreichs   [Cyrodiil]</v>
      </c>
      <c r="AV342" s="27" t="str">
        <f>IF(A342&lt;&gt;"",IF(VALUE(Q342)&gt;0,CONCATENATE("[",A342,"] = true,        --",C342, " / ", B342), ""),"")</f>
        <v/>
      </c>
    </row>
    <row r="343" spans="1:48" x14ac:dyDescent="0.25">
      <c r="A343" s="13">
        <v>126</v>
      </c>
      <c r="B343" t="s">
        <v>1693</v>
      </c>
      <c r="C343" t="s">
        <v>1695</v>
      </c>
      <c r="D343" t="s">
        <v>1694</v>
      </c>
      <c r="G343" s="3">
        <f>A343</f>
        <v>126</v>
      </c>
      <c r="I343" t="s">
        <v>4271</v>
      </c>
      <c r="J343" t="s">
        <v>4275</v>
      </c>
      <c r="L343" t="s">
        <v>101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172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[126] = {wayshrines={-1,-1,-1,}, dlcId=0</v>
      </c>
      <c r="AS343" s="27" t="str">
        <f>IF(A343&lt;&gt;"",IF(R343&lt;&gt;"",CONCATENATE(", zoneIds={",R343),"")&amp;IF(X343&lt;&gt;"",CONCATENATE(",",X343),"")&amp;IF(AB343&lt;&gt;"",CONCATENATE(",",AB343),"")&amp;IF(AF343&lt;&gt;"",CONCATENATE(",",AF343),"")&amp;IF(AJ343&lt;&gt;"",CONCATENATE(",",AJ343),"")&amp;IF(AN343&lt;&gt;"",CONCATENATE(",",AN343),"")&amp;IF(R343&lt;&gt;"",CONCATENATE("}",""),"")&amp;IF(OR(L343="true",L343="false",L343&lt;&gt;""), CONCATENATE(", veteran=", L343), ""),"")</f>
        <v>, zoneIds={181}, veteran=false</v>
      </c>
      <c r="AT343" s="27" t="str">
        <f>IF(A343&lt;&gt;"",IF(J343="Trial",", isTrial=true",IF(J343="Arena",", isArena=true", IF(J343="Monster",", isMonster=true",IF(J343="Crafted",", isCrafted=true",IF(J343="Cyrodiil",", isCyrodiil=true",IF(J343="Dungeon",", isDungeon=true",IF(J343="PVP: Battleground",", isBattleground=true",IF(J343="PVP: Cyrodiil",", isCyrodiil=true",IF(J343="PVP: Imperial City",", isImperialCity=true",IF(J343="Special",", isSpecial=true",IF(J343="Daily random dungeon &amp; PVP: Imperial City",", isDailyRandomDungeonAndImperialCityReward=true",IF(J343="Overland",", isOverland=true","")))))))))))) &amp; IF(M343="true", CONCATENATE(", multiTrialSet=true"), ""),"") &amp; "},"</f>
        <v>, isCyrodiil=true},</v>
      </c>
      <c r="AU343" s="27" t="str">
        <f>IF(C343&lt;&gt;"",CONCATENATE(" --",C343," / ",B343,"   [",IF(S343&lt;&gt;"",S343,""),IF(Y343&lt;&gt;"",", "&amp;Y343,""),IF(AC343&lt;&gt;"",", "&amp;AC343,""),IF(AG343&lt;&gt;"",", "&amp;AG343,""),IF(AK343&lt;&gt;"",", "&amp;AK343,""),IF(AO343&lt;&gt;"",", "&amp;AO343,""),"]"))</f>
        <v xml:space="preserve"> --Grace of the Ancients / Anmut der Uralten   [Cyrodiil]</v>
      </c>
      <c r="AV343" s="27" t="str">
        <f>IF(A343&lt;&gt;"",IF(VALUE(Q343)&gt;0,CONCATENATE("[",A343,"] = true,        --",C343, " / ", B343), ""),"")</f>
        <v/>
      </c>
    </row>
    <row r="344" spans="1:48" x14ac:dyDescent="0.25">
      <c r="A344" s="13">
        <v>127</v>
      </c>
      <c r="B344" t="s">
        <v>1696</v>
      </c>
      <c r="C344" t="s">
        <v>1698</v>
      </c>
      <c r="D344" t="s">
        <v>1697</v>
      </c>
      <c r="G344" s="3">
        <f>A344</f>
        <v>127</v>
      </c>
      <c r="I344" t="s">
        <v>4271</v>
      </c>
      <c r="J344" t="s">
        <v>4275</v>
      </c>
      <c r="L344" t="s">
        <v>101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172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7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[127] = {wayshrines={-1,-1,-1,}, dlcId=0</v>
      </c>
      <c r="AS344" s="27" t="str">
        <f>IF(A344&lt;&gt;"",IF(R344&lt;&gt;"",CONCATENATE(", zoneIds={",R344),"")&amp;IF(X344&lt;&gt;"",CONCATENATE(",",X344),"")&amp;IF(AB344&lt;&gt;"",CONCATENATE(",",AB344),"")&amp;IF(AF344&lt;&gt;"",CONCATENATE(",",AF344),"")&amp;IF(AJ344&lt;&gt;"",CONCATENATE(",",AJ344),"")&amp;IF(AN344&lt;&gt;"",CONCATENATE(",",AN344),"")&amp;IF(R344&lt;&gt;"",CONCATENATE("}",""),"")&amp;IF(OR(L344="true",L344="false",L344&lt;&gt;""), CONCATENATE(", veteran=", L344), ""),"")</f>
        <v>, zoneIds={181}, veteran=false</v>
      </c>
      <c r="AT344" s="27" t="str">
        <f>IF(A344&lt;&gt;"",IF(J344="Trial",", isTrial=true",IF(J344="Arena",", isArena=true", IF(J344="Monster",", isMonster=true",IF(J344="Crafted",", isCrafted=true",IF(J344="Cyrodiil",", isCyrodiil=true",IF(J344="Dungeon",", isDungeon=true",IF(J344="PVP: Battleground",", isBattleground=true",IF(J344="PVP: Cyrodiil",", isCyrodiil=true",IF(J344="PVP: Imperial City",", isImperialCity=true",IF(J344="Special",", isSpecial=true",IF(J344="Daily random dungeon &amp; PVP: Imperial City",", isDailyRandomDungeonAndImperialCityReward=true",IF(J344="Overland",", isOverland=true","")))))))))))) &amp; IF(M344="true", CONCATENATE(", multiTrialSet=true"), ""),"") &amp; "},"</f>
        <v>, isCyrodiil=true},</v>
      </c>
      <c r="AU344" s="27" t="str">
        <f>IF(C344&lt;&gt;"",CONCATENATE(" --",C344," / ",B344,"   [",IF(S344&lt;&gt;"",S344,""),IF(Y344&lt;&gt;"",", "&amp;Y344,""),IF(AC344&lt;&gt;"",", "&amp;AC344,""),IF(AG344&lt;&gt;"",", "&amp;AG344,""),IF(AK344&lt;&gt;"",", "&amp;AK344,""),IF(AO344&lt;&gt;"",", "&amp;AO344,""),"]"))</f>
        <v xml:space="preserve"> --Deadly Strike / Tödlicher Stoß   [Cyrodiil]</v>
      </c>
      <c r="AV344" s="27" t="str">
        <f>IF(A344&lt;&gt;"",IF(VALUE(Q344)&gt;0,CONCATENATE("[",A344,"] = true,        --",C344, " / ", B344), ""),"")</f>
        <v/>
      </c>
    </row>
    <row r="345" spans="1:48" x14ac:dyDescent="0.25">
      <c r="A345" s="13">
        <v>128</v>
      </c>
      <c r="B345" t="s">
        <v>1699</v>
      </c>
      <c r="C345" t="s">
        <v>1701</v>
      </c>
      <c r="D345" t="s">
        <v>1700</v>
      </c>
      <c r="G345" s="3">
        <f>A345</f>
        <v>128</v>
      </c>
      <c r="I345" t="s">
        <v>4271</v>
      </c>
      <c r="J345" t="s">
        <v>4275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172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7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[128] = {wayshrines={-1,-1,-1,}, dlcId=0</v>
      </c>
      <c r="AS345" s="27" t="str">
        <f>IF(A345&lt;&gt;"",IF(R345&lt;&gt;"",CONCATENATE(", zoneIds={",R345),"")&amp;IF(X345&lt;&gt;"",CONCATENATE(",",X345),"")&amp;IF(AB345&lt;&gt;"",CONCATENATE(",",AB345),"")&amp;IF(AF345&lt;&gt;"",CONCATENATE(",",AF345),"")&amp;IF(AJ345&lt;&gt;"",CONCATENATE(",",AJ345),"")&amp;IF(AN345&lt;&gt;"",CONCATENATE(",",AN345),"")&amp;IF(R345&lt;&gt;"",CONCATENATE("}",""),"")&amp;IF(OR(L345="true",L345="false",L345&lt;&gt;""), CONCATENATE(", veteran=", L345), ""),"")</f>
        <v>, zoneIds={181}, veteran=false</v>
      </c>
      <c r="AT345" s="27" t="str">
        <f>IF(A345&lt;&gt;"",IF(J345="Trial",", isTrial=true",IF(J345="Arena",", isArena=true", IF(J345="Monster",", isMonster=true",IF(J345="Crafted",", isCrafted=true",IF(J345="Cyrodiil",", isCyrodiil=true",IF(J345="Dungeon",", isDungeon=true",IF(J345="PVP: Battleground",", isBattleground=true",IF(J345="PVP: Cyrodiil",", isCyrodiil=true",IF(J345="PVP: Imperial City",", isImperialCity=true",IF(J345="Special",", isSpecial=true",IF(J345="Daily random dungeon &amp; PVP: Imperial City",", isDailyRandomDungeonAndImperialCityReward=true",IF(J345="Overland",", isOverland=true","")))))))))))) &amp; IF(M345="true", CONCATENATE(", multiTrialSet=true"), ""),"") &amp; "},"</f>
        <v>, isCyrodiil=true},</v>
      </c>
      <c r="AU345" s="27" t="str">
        <f>IF(C345&lt;&gt;"",CONCATENATE(" --",C345," / ",B345,"   [",IF(S345&lt;&gt;"",S345,""),IF(Y345&lt;&gt;"",", "&amp;Y345,""),IF(AC345&lt;&gt;"",", "&amp;AC345,""),IF(AG345&lt;&gt;"",", "&amp;AG345,""),IF(AK345&lt;&gt;"",", "&amp;AK345,""),IF(AO345&lt;&gt;"",", "&amp;AO345,""),"]"))</f>
        <v xml:space="preserve"> --Blessing of the Potentates / Segen des Potentaten   [Cyrodiil]</v>
      </c>
      <c r="AV345" s="27" t="str">
        <f>IF(A345&lt;&gt;"",IF(VALUE(Q345)&gt;0,CONCATENATE("[",A345,"] = true,        --",C345, " / ", B345), ""),"")</f>
        <v/>
      </c>
    </row>
    <row r="346" spans="1:48" x14ac:dyDescent="0.25">
      <c r="A346" s="13">
        <v>129</v>
      </c>
      <c r="B346" t="s">
        <v>1702</v>
      </c>
      <c r="C346" t="s">
        <v>1704</v>
      </c>
      <c r="D346" t="s">
        <v>1703</v>
      </c>
      <c r="G346" s="3">
        <f>A346</f>
        <v>129</v>
      </c>
      <c r="I346" t="s">
        <v>4271</v>
      </c>
      <c r="J346" t="s">
        <v>4275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172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[129] = {wayshrines={-1,-1,-1,}, dlcId=0</v>
      </c>
      <c r="AS346" s="27" t="str">
        <f>IF(A346&lt;&gt;"",IF(R346&lt;&gt;"",CONCATENATE(", zoneIds={",R346),"")&amp;IF(X346&lt;&gt;"",CONCATENATE(",",X346),"")&amp;IF(AB346&lt;&gt;"",CONCATENATE(",",AB346),"")&amp;IF(AF346&lt;&gt;"",CONCATENATE(",",AF346),"")&amp;IF(AJ346&lt;&gt;"",CONCATENATE(",",AJ346),"")&amp;IF(AN346&lt;&gt;"",CONCATENATE(",",AN346),"")&amp;IF(R346&lt;&gt;"",CONCATENATE("}",""),"")&amp;IF(OR(L346="true",L346="false",L346&lt;&gt;""), CONCATENATE(", veteran=", L346), ""),"")</f>
        <v>, zoneIds={181}, veteran=false</v>
      </c>
      <c r="AT346" s="27" t="str">
        <f>IF(A346&lt;&gt;"",IF(J346="Trial",", isTrial=true",IF(J346="Arena",", isArena=true", IF(J346="Monster",", isMonster=true",IF(J346="Crafted",", isCrafted=true",IF(J346="Cyrodiil",", isCyrodiil=true",IF(J346="Dungeon",", isDungeon=true",IF(J346="PVP: Battleground",", isBattleground=true",IF(J346="PVP: Cyrodiil",", isCyrodiil=true",IF(J346="PVP: Imperial City",", isImperialCity=true",IF(J346="Special",", isSpecial=true",IF(J346="Daily random dungeon &amp; PVP: Imperial City",", isDailyRandomDungeonAndImperialCityReward=true",IF(J346="Overland",", isOverland=true","")))))))))))) &amp; IF(M346="true", CONCATENATE(", multiTrialSet=true"), ""),"") &amp; "},"</f>
        <v>, isCyrodiil=true},</v>
      </c>
      <c r="AU346" s="27" t="str">
        <f>IF(C346&lt;&gt;"",CONCATENATE(" --",C346," / ",B346,"   [",IF(S346&lt;&gt;"",S346,""),IF(Y346&lt;&gt;"",", "&amp;Y346,""),IF(AC346&lt;&gt;"",", "&amp;AC346,""),IF(AG346&lt;&gt;"",", "&amp;AG346,""),IF(AK346&lt;&gt;"",", "&amp;AK346,""),IF(AO346&lt;&gt;"",", "&amp;AO346,""),"]"))</f>
        <v xml:space="preserve"> --Vengeance Leech / Saugende Vergeltung   [Cyrodiil]</v>
      </c>
      <c r="AV346" s="27" t="str">
        <f>IF(A346&lt;&gt;"",IF(VALUE(Q346)&gt;0,CONCATENATE("[",A346,"] = true,        --",C346, " / ", B346), ""),"")</f>
        <v/>
      </c>
    </row>
    <row r="347" spans="1:48" x14ac:dyDescent="0.25">
      <c r="A347" s="13">
        <v>130</v>
      </c>
      <c r="B347" t="s">
        <v>1705</v>
      </c>
      <c r="C347" t="s">
        <v>1707</v>
      </c>
      <c r="D347" t="s">
        <v>1706</v>
      </c>
      <c r="G347" s="3">
        <f>A347</f>
        <v>130</v>
      </c>
      <c r="I347" t="s">
        <v>4271</v>
      </c>
      <c r="J347" t="s">
        <v>4275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172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7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[130] = {wayshrines={-1,-1,-1,}, dlcId=0</v>
      </c>
      <c r="AS347" s="27" t="str">
        <f>IF(A347&lt;&gt;"",IF(R347&lt;&gt;"",CONCATENATE(", zoneIds={",R347),"")&amp;IF(X347&lt;&gt;"",CONCATENATE(",",X347),"")&amp;IF(AB347&lt;&gt;"",CONCATENATE(",",AB347),"")&amp;IF(AF347&lt;&gt;"",CONCATENATE(",",AF347),"")&amp;IF(AJ347&lt;&gt;"",CONCATENATE(",",AJ347),"")&amp;IF(AN347&lt;&gt;"",CONCATENATE(",",AN347),"")&amp;IF(R347&lt;&gt;"",CONCATENATE("}",""),"")&amp;IF(OR(L347="true",L347="false",L347&lt;&gt;""), CONCATENATE(", veteran=", L347), ""),"")</f>
        <v>, zoneIds={181}, veteran=false</v>
      </c>
      <c r="AT347" s="27" t="str">
        <f>IF(A347&lt;&gt;"",IF(J347="Trial",", isTrial=true",IF(J347="Arena",", isArena=true", IF(J347="Monster",", isMonster=true",IF(J347="Crafted",", isCrafted=true",IF(J347="Cyrodiil",", isCyrodiil=true",IF(J347="Dungeon",", isDungeon=true",IF(J347="PVP: Battleground",", isBattleground=true",IF(J347="PVP: Cyrodiil",", isCyrodiil=true",IF(J347="PVP: Imperial City",", isImperialCity=true",IF(J347="Special",", isSpecial=true",IF(J347="Daily random dungeon &amp; PVP: Imperial City",", isDailyRandomDungeonAndImperialCityReward=true",IF(J347="Overland",", isOverland=true","")))))))))))) &amp; IF(M347="true", CONCATENATE(", multiTrialSet=true"), ""),"") &amp; "},"</f>
        <v>, isCyrodiil=true},</v>
      </c>
      <c r="AU347" s="27" t="str">
        <f>IF(C347&lt;&gt;"",CONCATENATE(" --",C347," / ",B347,"   [",IF(S347&lt;&gt;"",S347,""),IF(Y347&lt;&gt;"",", "&amp;Y347,""),IF(AC347&lt;&gt;"",", "&amp;AC347,""),IF(AG347&lt;&gt;"",", "&amp;AG347,""),IF(AK347&lt;&gt;"",", "&amp;AK347,""),IF(AO347&lt;&gt;"",", "&amp;AO347,""),"]"))</f>
        <v xml:space="preserve"> --Eagle Eye / Adlerauge   [Cyrodiil]</v>
      </c>
      <c r="AV347" s="27" t="str">
        <f>IF(A347&lt;&gt;"",IF(VALUE(Q347)&gt;0,CONCATENATE("[",A347,"] = true,        --",C347, " / ", B347), ""),"")</f>
        <v/>
      </c>
    </row>
    <row r="348" spans="1:48" x14ac:dyDescent="0.25">
      <c r="A348" s="13">
        <v>131</v>
      </c>
      <c r="B348" t="s">
        <v>1708</v>
      </c>
      <c r="C348" t="s">
        <v>1710</v>
      </c>
      <c r="D348" t="s">
        <v>1709</v>
      </c>
      <c r="G348" s="3">
        <f>A348</f>
        <v>131</v>
      </c>
      <c r="J348" t="s">
        <v>4275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172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7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[131] = {wayshrines={-1,-1,-1,}, dlcId=0</v>
      </c>
      <c r="AS348" s="27" t="str">
        <f>IF(A348&lt;&gt;"",IF(R348&lt;&gt;"",CONCATENATE(", zoneIds={",R348),"")&amp;IF(X348&lt;&gt;"",CONCATENATE(",",X348),"")&amp;IF(AB348&lt;&gt;"",CONCATENATE(",",AB348),"")&amp;IF(AF348&lt;&gt;"",CONCATENATE(",",AF348),"")&amp;IF(AJ348&lt;&gt;"",CONCATENATE(",",AJ348),"")&amp;IF(AN348&lt;&gt;"",CONCATENATE(",",AN348),"")&amp;IF(R348&lt;&gt;"",CONCATENATE("}",""),"")&amp;IF(OR(L348="true",L348="false",L348&lt;&gt;""), CONCATENATE(", veteran=", L348), ""),"")</f>
        <v>, zoneIds={181}, veteran=false</v>
      </c>
      <c r="AT348" s="27" t="str">
        <f>IF(A348&lt;&gt;"",IF(J348="Trial",", isTrial=true",IF(J348="Arena",", isArena=true", IF(J348="Monster",", isMonster=true",IF(J348="Crafted",", isCrafted=true",IF(J348="Cyrodiil",", isCyrodiil=true",IF(J348="Dungeon",", isDungeon=true",IF(J348="PVP: Battleground",", isBattleground=true",IF(J348="PVP: Cyrodiil",", isCyrodiil=true",IF(J348="PVP: Imperial City",", isImperialCity=true",IF(J348="Special",", isSpecial=true",IF(J348="Daily random dungeon &amp; PVP: Imperial City",", isDailyRandomDungeonAndImperialCityReward=true",IF(J348="Overland",", isOverland=true","")))))))))))) &amp; IF(M348="true", CONCATENATE(", multiTrialSet=true"), ""),"") &amp; "},"</f>
        <v>, isCyrodiil=true},</v>
      </c>
      <c r="AU348" s="27" t="str">
        <f>IF(C348&lt;&gt;"",CONCATENATE(" --",C348," / ",B348,"   [",IF(S348&lt;&gt;"",S348,""),IF(Y348&lt;&gt;"",", "&amp;Y348,""),IF(AC348&lt;&gt;"",", "&amp;AC348,""),IF(AG348&lt;&gt;"",", "&amp;AG348,""),IF(AK348&lt;&gt;"",", "&amp;AK348,""),IF(AO348&lt;&gt;"",", "&amp;AO348,""),"]"))</f>
        <v xml:space="preserve"> --Bastion of the Heartland / Bastion des Herzlandes   [Cyrodiil]</v>
      </c>
      <c r="AV348" s="27" t="str">
        <f>IF(A348&lt;&gt;"",IF(VALUE(Q348)&gt;0,CONCATENATE("[",A348,"] = true,        --",C348, " / ", B348), ""),"")</f>
        <v/>
      </c>
    </row>
    <row r="349" spans="1:48" x14ac:dyDescent="0.25">
      <c r="A349" s="13">
        <v>132</v>
      </c>
      <c r="B349" t="s">
        <v>1711</v>
      </c>
      <c r="C349" t="s">
        <v>1713</v>
      </c>
      <c r="D349" t="s">
        <v>1712</v>
      </c>
      <c r="G349" s="3">
        <f>A349</f>
        <v>132</v>
      </c>
      <c r="J349" t="s">
        <v>4275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172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7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[132] = {wayshrines={-1,-1,-1,}, dlcId=0</v>
      </c>
      <c r="AS349" s="27" t="str">
        <f>IF(A349&lt;&gt;"",IF(R349&lt;&gt;"",CONCATENATE(", zoneIds={",R349),"")&amp;IF(X349&lt;&gt;"",CONCATENATE(",",X349),"")&amp;IF(AB349&lt;&gt;"",CONCATENATE(",",AB349),"")&amp;IF(AF349&lt;&gt;"",CONCATENATE(",",AF349),"")&amp;IF(AJ349&lt;&gt;"",CONCATENATE(",",AJ349),"")&amp;IF(AN349&lt;&gt;"",CONCATENATE(",",AN349),"")&amp;IF(R349&lt;&gt;"",CONCATENATE("}",""),"")&amp;IF(OR(L349="true",L349="false",L349&lt;&gt;""), CONCATENATE(", veteran=", L349), ""),"")</f>
        <v>, zoneIds={181}, veteran=false</v>
      </c>
      <c r="AT349" s="27" t="str">
        <f>IF(A349&lt;&gt;"",IF(J349="Trial",", isTrial=true",IF(J349="Arena",", isArena=true", IF(J349="Monster",", isMonster=true",IF(J349="Crafted",", isCrafted=true",IF(J349="Cyrodiil",", isCyrodiil=true",IF(J349="Dungeon",", isDungeon=true",IF(J349="PVP: Battleground",", isBattleground=true",IF(J349="PVP: Cyrodiil",", isCyrodiil=true",IF(J349="PVP: Imperial City",", isImperialCity=true",IF(J349="Special",", isSpecial=true",IF(J349="Daily random dungeon &amp; PVP: Imperial City",", isDailyRandomDungeonAndImperialCityReward=true",IF(J349="Overland",", isOverland=true","")))))))))))) &amp; IF(M349="true", CONCATENATE(", multiTrialSet=true"), ""),"") &amp; "},"</f>
        <v>, isCyrodiil=true},</v>
      </c>
      <c r="AU349" s="27" t="str">
        <f>IF(C349&lt;&gt;"",CONCATENATE(" --",C349," / ",B349,"   [",IF(S349&lt;&gt;"",S349,""),IF(Y349&lt;&gt;"",", "&amp;Y349,""),IF(AC349&lt;&gt;"",", "&amp;AC349,""),IF(AG349&lt;&gt;"",", "&amp;AG349,""),IF(AK349&lt;&gt;"",", "&amp;AK349,""),IF(AO349&lt;&gt;"",", "&amp;AO349,""),"]"))</f>
        <v xml:space="preserve"> --Shield of the Valiant / Schild des Tapferen   [Cyrodiil]</v>
      </c>
      <c r="AV349" s="27" t="str">
        <f>IF(A349&lt;&gt;"",IF(VALUE(Q349)&gt;0,CONCATENATE("[",A349,"] = true,        --",C349, " / ", B349), ""),"")</f>
        <v/>
      </c>
    </row>
    <row r="350" spans="1:48" x14ac:dyDescent="0.25">
      <c r="A350" s="13">
        <v>133</v>
      </c>
      <c r="B350" t="s">
        <v>1714</v>
      </c>
      <c r="C350" t="s">
        <v>1716</v>
      </c>
      <c r="D350" t="s">
        <v>1715</v>
      </c>
      <c r="G350" s="3">
        <f>A350</f>
        <v>133</v>
      </c>
      <c r="J350" t="s">
        <v>4275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172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7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[133] = {wayshrines={-1,-1,-1,}, dlcId=0</v>
      </c>
      <c r="AS350" s="27" t="str">
        <f>IF(A350&lt;&gt;"",IF(R350&lt;&gt;"",CONCATENATE(", zoneIds={",R350),"")&amp;IF(X350&lt;&gt;"",CONCATENATE(",",X350),"")&amp;IF(AB350&lt;&gt;"",CONCATENATE(",",AB350),"")&amp;IF(AF350&lt;&gt;"",CONCATENATE(",",AF350),"")&amp;IF(AJ350&lt;&gt;"",CONCATENATE(",",AJ350),"")&amp;IF(AN350&lt;&gt;"",CONCATENATE(",",AN350),"")&amp;IF(R350&lt;&gt;"",CONCATENATE("}",""),"")&amp;IF(OR(L350="true",L350="false",L350&lt;&gt;""), CONCATENATE(", veteran=", L350), ""),"")</f>
        <v>, zoneIds={181}, veteran=false</v>
      </c>
      <c r="AT350" s="27" t="str">
        <f>IF(A350&lt;&gt;"",IF(J350="Trial",", isTrial=true",IF(J350="Arena",", isArena=true", IF(J350="Monster",", isMonster=true",IF(J350="Crafted",", isCrafted=true",IF(J350="Cyrodiil",", isCyrodiil=true",IF(J350="Dungeon",", isDungeon=true",IF(J350="PVP: Battleground",", isBattleground=true",IF(J350="PVP: Cyrodiil",", isCyrodiil=true",IF(J350="PVP: Imperial City",", isImperialCity=true",IF(J350="Special",", isSpecial=true",IF(J350="Daily random dungeon &amp; PVP: Imperial City",", isDailyRandomDungeonAndImperialCityReward=true",IF(J350="Overland",", isOverland=true","")))))))))))) &amp; IF(M350="true", CONCATENATE(", multiTrialSet=true"), ""),"") &amp; "},"</f>
        <v>, isCyrodiil=true},</v>
      </c>
      <c r="AU350" s="27" t="str">
        <f>IF(C350&lt;&gt;"",CONCATENATE(" --",C350," / ",B350,"   [",IF(S350&lt;&gt;"",S350,""),IF(Y350&lt;&gt;"",", "&amp;Y350,""),IF(AC350&lt;&gt;"",", "&amp;AC350,""),IF(AG350&lt;&gt;"",", "&amp;AG350,""),IF(AK350&lt;&gt;"",", "&amp;AK350,""),IF(AO350&lt;&gt;"",", "&amp;AO350,""),"]"))</f>
        <v xml:space="preserve"> --Buffer of the Swift / Dämpfer des Geschwinden   [Cyrodiil]</v>
      </c>
      <c r="AV350" s="27" t="str">
        <f>IF(A350&lt;&gt;"",IF(VALUE(Q350)&gt;0,CONCATENATE("[",A350,"] = true,        --",C350, " / ", B350), ""),"")</f>
        <v/>
      </c>
    </row>
    <row r="351" spans="1:48" x14ac:dyDescent="0.25">
      <c r="A351" s="13">
        <v>234</v>
      </c>
      <c r="B351" t="s">
        <v>1937</v>
      </c>
      <c r="C351" t="s">
        <v>1939</v>
      </c>
      <c r="D351" t="s">
        <v>1938</v>
      </c>
      <c r="G351" s="3">
        <f>A351</f>
        <v>234</v>
      </c>
      <c r="I351" t="s">
        <v>4273</v>
      </c>
      <c r="J351" t="s">
        <v>4275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172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[234] = {wayshrines={-1,-1,-1,}, dlcId=0</v>
      </c>
      <c r="AS351" s="27" t="str">
        <f>IF(A351&lt;&gt;"",IF(R351&lt;&gt;"",CONCATENATE(", zoneIds={",R351),"")&amp;IF(X351&lt;&gt;"",CONCATENATE(",",X351),"")&amp;IF(AB351&lt;&gt;"",CONCATENATE(",",AB351),"")&amp;IF(AF351&lt;&gt;"",CONCATENATE(",",AF351),"")&amp;IF(AJ351&lt;&gt;"",CONCATENATE(",",AJ351),"")&amp;IF(AN351&lt;&gt;"",CONCATENATE(",",AN351),"")&amp;IF(R351&lt;&gt;"",CONCATENATE("}",""),"")&amp;IF(OR(L351="true",L351="false",L351&lt;&gt;""), CONCATENATE(", veteran=", L351), ""),"")</f>
        <v>, zoneIds={181}, veteran=false</v>
      </c>
      <c r="AT351" s="27" t="str">
        <f>IF(A351&lt;&gt;"",IF(J351="Trial",", isTrial=true",IF(J351="Arena",", isArena=true", IF(J351="Monster",", isMonster=true",IF(J351="Crafted",", isCrafted=true",IF(J351="Cyrodiil",", isCyrodiil=true",IF(J351="Dungeon",", isDungeon=true",IF(J351="PVP: Battleground",", isBattleground=true",IF(J351="PVP: Cyrodiil",", isCyrodiil=true",IF(J351="PVP: Imperial City",", isImperialCity=true",IF(J351="Special",", isSpecial=true",IF(J351="Daily random dungeon &amp; PVP: Imperial City",", isDailyRandomDungeonAndImperialCityReward=true",IF(J351="Overland",", isOverland=true","")))))))))))) &amp; IF(M351="true", CONCATENATE(", multiTrialSet=true"), ""),"") &amp; "},"</f>
        <v>, isCyrodiil=true},</v>
      </c>
      <c r="AU351" s="27" t="str">
        <f>IF(C351&lt;&gt;"",CONCATENATE(" --",C351," / ",B351,"   [",IF(S351&lt;&gt;"",S351,""),IF(Y351&lt;&gt;"",", "&amp;Y351,""),IF(AC351&lt;&gt;"",", "&amp;AC351,""),IF(AG351&lt;&gt;"",", "&amp;AG351,""),IF(AK351&lt;&gt;"",", "&amp;AK351,""),IF(AO351&lt;&gt;"",", "&amp;AO351,""),"]"))</f>
        <v xml:space="preserve"> --Marksman's Crest / Wappen des Meisterschützen   [Cyrodiil]</v>
      </c>
      <c r="AV351" s="27" t="str">
        <f>IF(A351&lt;&gt;"",IF(VALUE(Q351)&gt;0,CONCATENATE("[",A351,"] = true,        --",C351, " / ", B351), ""),"")</f>
        <v/>
      </c>
    </row>
    <row r="352" spans="1:48" x14ac:dyDescent="0.25">
      <c r="A352" s="13">
        <v>235</v>
      </c>
      <c r="B352" t="s">
        <v>1940</v>
      </c>
      <c r="C352" t="s">
        <v>1942</v>
      </c>
      <c r="D352" t="s">
        <v>1941</v>
      </c>
      <c r="G352" s="3">
        <f>A352</f>
        <v>235</v>
      </c>
      <c r="I352" t="s">
        <v>4273</v>
      </c>
      <c r="J352" t="s">
        <v>4275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172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7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[235] = {wayshrines={-1,-1,-1,}, dlcId=0</v>
      </c>
      <c r="AS352" s="27" t="str">
        <f>IF(A352&lt;&gt;"",IF(R352&lt;&gt;"",CONCATENATE(", zoneIds={",R352),"")&amp;IF(X352&lt;&gt;"",CONCATENATE(",",X352),"")&amp;IF(AB352&lt;&gt;"",CONCATENATE(",",AB352),"")&amp;IF(AF352&lt;&gt;"",CONCATENATE(",",AF352),"")&amp;IF(AJ352&lt;&gt;"",CONCATENATE(",",AJ352),"")&amp;IF(AN352&lt;&gt;"",CONCATENATE(",",AN352),"")&amp;IF(R352&lt;&gt;"",CONCATENATE("}",""),"")&amp;IF(OR(L352="true",L352="false",L352&lt;&gt;""), CONCATENATE(", veteran=", L352), ""),"")</f>
        <v>, zoneIds={181}, veteran=false</v>
      </c>
      <c r="AT352" s="27" t="str">
        <f>IF(A352&lt;&gt;"",IF(J352="Trial",", isTrial=true",IF(J352="Arena",", isArena=true", IF(J352="Monster",", isMonster=true",IF(J352="Crafted",", isCrafted=true",IF(J352="Cyrodiil",", isCyrodiil=true",IF(J352="Dungeon",", isDungeon=true",IF(J352="PVP: Battleground",", isBattleground=true",IF(J352="PVP: Cyrodiil",", isCyrodiil=true",IF(J352="PVP: Imperial City",", isImperialCity=true",IF(J352="Special",", isSpecial=true",IF(J352="Daily random dungeon &amp; PVP: Imperial City",", isDailyRandomDungeonAndImperialCityReward=true",IF(J352="Overland",", isOverland=true","")))))))))))) &amp; IF(M352="true", CONCATENATE(", multiTrialSet=true"), ""),"") &amp; "},"</f>
        <v>, isCyrodiil=true},</v>
      </c>
      <c r="AU352" s="27" t="str">
        <f>IF(C352&lt;&gt;"",CONCATENATE(" --",C352," / ",B352,"   [",IF(S352&lt;&gt;"",S352,""),IF(Y352&lt;&gt;"",", "&amp;Y352,""),IF(AC352&lt;&gt;"",", "&amp;AC352,""),IF(AG352&lt;&gt;"",", "&amp;AG352,""),IF(AK352&lt;&gt;"",", "&amp;AK352,""),IF(AO352&lt;&gt;"",", "&amp;AO352,""),"]"))</f>
        <v xml:space="preserve"> --Robes of Transmutation / Roben der Transmutation   [Cyrodiil]</v>
      </c>
      <c r="AV352" s="27" t="str">
        <f>IF(A352&lt;&gt;"",IF(VALUE(Q352)&gt;0,CONCATENATE("[",A352,"] = true,        --",C352, " / ", B352), ""),"")</f>
        <v/>
      </c>
    </row>
    <row r="353" spans="1:48" x14ac:dyDescent="0.25">
      <c r="A353" s="13">
        <v>236</v>
      </c>
      <c r="B353" t="s">
        <v>1943</v>
      </c>
      <c r="C353" t="s">
        <v>1945</v>
      </c>
      <c r="D353" t="s">
        <v>1944</v>
      </c>
      <c r="G353" s="3">
        <f>A353</f>
        <v>236</v>
      </c>
      <c r="I353" t="s">
        <v>4273</v>
      </c>
      <c r="J353" t="s">
        <v>4275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172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7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[236] = {wayshrines={-1,-1,-1,}, dlcId=0</v>
      </c>
      <c r="AS353" s="27" t="str">
        <f>IF(A353&lt;&gt;"",IF(R353&lt;&gt;"",CONCATENATE(", zoneIds={",R353),"")&amp;IF(X353&lt;&gt;"",CONCATENATE(",",X353),"")&amp;IF(AB353&lt;&gt;"",CONCATENATE(",",AB353),"")&amp;IF(AF353&lt;&gt;"",CONCATENATE(",",AF353),"")&amp;IF(AJ353&lt;&gt;"",CONCATENATE(",",AJ353),"")&amp;IF(AN353&lt;&gt;"",CONCATENATE(",",AN353),"")&amp;IF(R353&lt;&gt;"",CONCATENATE("}",""),"")&amp;IF(OR(L353="true",L353="false",L353&lt;&gt;""), CONCATENATE(", veteran=", L353), ""),"")</f>
        <v>, zoneIds={181}, veteran=false</v>
      </c>
      <c r="AT353" s="27" t="str">
        <f>IF(A353&lt;&gt;"",IF(J353="Trial",", isTrial=true",IF(J353="Arena",", isArena=true", IF(J353="Monster",", isMonster=true",IF(J353="Crafted",", isCrafted=true",IF(J353="Cyrodiil",", isCyrodiil=true",IF(J353="Dungeon",", isDungeon=true",IF(J353="PVP: Battleground",", isBattleground=true",IF(J353="PVP: Cyrodiil",", isCyrodiil=true",IF(J353="PVP: Imperial City",", isImperialCity=true",IF(J353="Special",", isSpecial=true",IF(J353="Daily random dungeon &amp; PVP: Imperial City",", isDailyRandomDungeonAndImperialCityReward=true",IF(J353="Overland",", isOverland=true","")))))))))))) &amp; IF(M353="true", CONCATENATE(", multiTrialSet=true"), ""),"") &amp; "},"</f>
        <v>, isCyrodiil=true},</v>
      </c>
      <c r="AU353" s="27" t="str">
        <f>IF(C353&lt;&gt;"",CONCATENATE(" --",C353," / ",B353,"   [",IF(S353&lt;&gt;"",S353,""),IF(Y353&lt;&gt;"",", "&amp;Y353,""),IF(AC353&lt;&gt;"",", "&amp;AC353,""),IF(AG353&lt;&gt;"",", "&amp;AG353,""),IF(AK353&lt;&gt;"",", "&amp;AK353,""),IF(AO353&lt;&gt;"",", "&amp;AO353,""),"]"))</f>
        <v xml:space="preserve"> --Vicious Death / Grausamer Tod   [Cyrodiil]</v>
      </c>
      <c r="AV353" s="27" t="str">
        <f>IF(A353&lt;&gt;"",IF(VALUE(Q353)&gt;0,CONCATENATE("[",A353,"] = true,        --",C353, " / ", B353), ""),"")</f>
        <v/>
      </c>
    </row>
    <row r="354" spans="1:48" x14ac:dyDescent="0.25">
      <c r="A354" s="13">
        <v>237</v>
      </c>
      <c r="B354" t="s">
        <v>1946</v>
      </c>
      <c r="C354" t="s">
        <v>1948</v>
      </c>
      <c r="D354" t="s">
        <v>1947</v>
      </c>
      <c r="G354" s="3">
        <f>A354</f>
        <v>237</v>
      </c>
      <c r="I354" t="s">
        <v>4273</v>
      </c>
      <c r="J354" t="s">
        <v>4275</v>
      </c>
      <c r="L354" t="s">
        <v>101</v>
      </c>
      <c r="M354" t="s">
        <v>101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172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[237] = {wayshrines={-1,-1,-1,}, dlcId=0</v>
      </c>
      <c r="AS354" s="27" t="str">
        <f>IF(A354&lt;&gt;"",IF(R354&lt;&gt;"",CONCATENATE(", zoneIds={",R354),"")&amp;IF(X354&lt;&gt;"",CONCATENATE(",",X354),"")&amp;IF(AB354&lt;&gt;"",CONCATENATE(",",AB354),"")&amp;IF(AF354&lt;&gt;"",CONCATENATE(",",AF354),"")&amp;IF(AJ354&lt;&gt;"",CONCATENATE(",",AJ354),"")&amp;IF(AN354&lt;&gt;"",CONCATENATE(",",AN354),"")&amp;IF(R354&lt;&gt;"",CONCATENATE("}",""),"")&amp;IF(OR(L354="true",L354="false",L354&lt;&gt;""), CONCATENATE(", veteran=", L354), ""),"")</f>
        <v>, zoneIds={181}, veteran=false</v>
      </c>
      <c r="AT354" s="27" t="str">
        <f>IF(A354&lt;&gt;"",IF(J354="Trial",", isTrial=true",IF(J354="Arena",", isArena=true", IF(J354="Monster",", isMonster=true",IF(J354="Crafted",", isCrafted=true",IF(J354="Cyrodiil",", isCyrodiil=true",IF(J354="Dungeon",", isDungeon=true",IF(J354="PVP: Battleground",", isBattleground=true",IF(J354="PVP: Cyrodiil",", isCyrodiil=true",IF(J354="PVP: Imperial City",", isImperialCity=true",IF(J354="Special",", isSpecial=true",IF(J354="Daily random dungeon &amp; PVP: Imperial City",", isDailyRandomDungeonAndImperialCityReward=true",IF(J354="Overland",", isOverland=true","")))))))))))) &amp; IF(M354="true", CONCATENATE(", multiTrialSet=true"), ""),"") &amp; "},"</f>
        <v>, isCyrodiil=true},</v>
      </c>
      <c r="AU354" s="27" t="str">
        <f>IF(C354&lt;&gt;"",CONCATENATE(" --",C354," / ",B354,"   [",IF(S354&lt;&gt;"",S354,""),IF(Y354&lt;&gt;"",", "&amp;Y354,""),IF(AC354&lt;&gt;"",", "&amp;AC354,""),IF(AG354&lt;&gt;"",", "&amp;AG354,""),IF(AK354&lt;&gt;"",", "&amp;AK354,""),IF(AO354&lt;&gt;"",", "&amp;AO354,""),"]"))</f>
        <v xml:space="preserve"> --Leki's Focus / Lekis Fokus   [Cyrodiil]</v>
      </c>
      <c r="AV354" s="27" t="str">
        <f>IF(A354&lt;&gt;"",IF(VALUE(Q354)&gt;0,CONCATENATE("[",A354,"] = true,        --",C354, " / ", B354), ""),"")</f>
        <v/>
      </c>
    </row>
    <row r="355" spans="1:48" x14ac:dyDescent="0.25">
      <c r="A355" s="13">
        <v>238</v>
      </c>
      <c r="B355" t="s">
        <v>1949</v>
      </c>
      <c r="C355" t="s">
        <v>1951</v>
      </c>
      <c r="D355" t="s">
        <v>1950</v>
      </c>
      <c r="G355" s="3">
        <f>A355</f>
        <v>238</v>
      </c>
      <c r="I355" t="s">
        <v>4273</v>
      </c>
      <c r="J355" t="s">
        <v>4275</v>
      </c>
      <c r="L355" t="s">
        <v>101</v>
      </c>
      <c r="M355" t="s">
        <v>101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172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[238] = {wayshrines={-1,-1,-1,}, dlcId=0</v>
      </c>
      <c r="AS355" s="27" t="str">
        <f>IF(A355&lt;&gt;"",IF(R355&lt;&gt;"",CONCATENATE(", zoneIds={",R355),"")&amp;IF(X355&lt;&gt;"",CONCATENATE(",",X355),"")&amp;IF(AB355&lt;&gt;"",CONCATENATE(",",AB355),"")&amp;IF(AF355&lt;&gt;"",CONCATENATE(",",AF355),"")&amp;IF(AJ355&lt;&gt;"",CONCATENATE(",",AJ355),"")&amp;IF(AN355&lt;&gt;"",CONCATENATE(",",AN355),"")&amp;IF(R355&lt;&gt;"",CONCATENATE("}",""),"")&amp;IF(OR(L355="true",L355="false",L355&lt;&gt;""), CONCATENATE(", veteran=", L355), ""),"")</f>
        <v>, zoneIds={181}, veteran=false</v>
      </c>
      <c r="AT355" s="27" t="str">
        <f>IF(A355&lt;&gt;"",IF(J355="Trial",", isTrial=true",IF(J355="Arena",", isArena=true", IF(J355="Monster",", isMonster=true",IF(J355="Crafted",", isCrafted=true",IF(J355="Cyrodiil",", isCyrodiil=true",IF(J355="Dungeon",", isDungeon=true",IF(J355="PVP: Battleground",", isBattleground=true",IF(J355="PVP: Cyrodiil",", isCyrodiil=true",IF(J355="PVP: Imperial City",", isImperialCity=true",IF(J355="Special",", isSpecial=true",IF(J355="Daily random dungeon &amp; PVP: Imperial City",", isDailyRandomDungeonAndImperialCityReward=true",IF(J355="Overland",", isOverland=true","")))))))))))) &amp; IF(M355="true", CONCATENATE(", multiTrialSet=true"), ""),"") &amp; "},"</f>
        <v>, isCyrodiil=true},</v>
      </c>
      <c r="AU355" s="27" t="str">
        <f>IF(C355&lt;&gt;"",CONCATENATE(" --",C355," / ",B355,"   [",IF(S355&lt;&gt;"",S355,""),IF(Y355&lt;&gt;"",", "&amp;Y355,""),IF(AC355&lt;&gt;"",", "&amp;AC355,""),IF(AG355&lt;&gt;"",", "&amp;AG355,""),IF(AK355&lt;&gt;"",", "&amp;AK355,""),IF(AO355&lt;&gt;"",", "&amp;AO355,""),"]"))</f>
        <v xml:space="preserve"> --Fasalla's Guile / Fasallas List   [Cyrodiil]</v>
      </c>
      <c r="AV355" s="27" t="str">
        <f>IF(A355&lt;&gt;"",IF(VALUE(Q355)&gt;0,CONCATENATE("[",A355,"] = true,        --",C355, " / ", B355), ""),"")</f>
        <v/>
      </c>
    </row>
    <row r="356" spans="1:48" x14ac:dyDescent="0.25">
      <c r="A356" s="13">
        <v>239</v>
      </c>
      <c r="B356" t="s">
        <v>1952</v>
      </c>
      <c r="C356" t="s">
        <v>1954</v>
      </c>
      <c r="D356" t="s">
        <v>1953</v>
      </c>
      <c r="G356" s="3">
        <f>A356</f>
        <v>239</v>
      </c>
      <c r="I356" t="s">
        <v>4273</v>
      </c>
      <c r="J356" t="s">
        <v>4275</v>
      </c>
      <c r="L356" t="s">
        <v>101</v>
      </c>
      <c r="M356" t="s">
        <v>101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172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[239] = {wayshrines={-1,-1,-1,}, dlcId=0</v>
      </c>
      <c r="AS356" s="27" t="str">
        <f>IF(A356&lt;&gt;"",IF(R356&lt;&gt;"",CONCATENATE(", zoneIds={",R356),"")&amp;IF(X356&lt;&gt;"",CONCATENATE(",",X356),"")&amp;IF(AB356&lt;&gt;"",CONCATENATE(",",AB356),"")&amp;IF(AF356&lt;&gt;"",CONCATENATE(",",AF356),"")&amp;IF(AJ356&lt;&gt;"",CONCATENATE(",",AJ356),"")&amp;IF(AN356&lt;&gt;"",CONCATENATE(",",AN356),"")&amp;IF(R356&lt;&gt;"",CONCATENATE("}",""),"")&amp;IF(OR(L356="true",L356="false",L356&lt;&gt;""), CONCATENATE(", veteran=", L356), ""),"")</f>
        <v>, zoneIds={181}, veteran=false</v>
      </c>
      <c r="AT356" s="27" t="str">
        <f>IF(A356&lt;&gt;"",IF(J356="Trial",", isTrial=true",IF(J356="Arena",", isArena=true", IF(J356="Monster",", isMonster=true",IF(J356="Crafted",", isCrafted=true",IF(J356="Cyrodiil",", isCyrodiil=true",IF(J356="Dungeon",", isDungeon=true",IF(J356="PVP: Battleground",", isBattleground=true",IF(J356="PVP: Cyrodiil",", isCyrodiil=true",IF(J356="PVP: Imperial City",", isImperialCity=true",IF(J356="Special",", isSpecial=true",IF(J356="Daily random dungeon &amp; PVP: Imperial City",", isDailyRandomDungeonAndImperialCityReward=true",IF(J356="Overland",", isOverland=true","")))))))))))) &amp; IF(M356="true", CONCATENATE(", multiTrialSet=true"), ""),"") &amp; "},"</f>
        <v>, isCyrodiil=true},</v>
      </c>
      <c r="AU356" s="27" t="str">
        <f>IF(C356&lt;&gt;"",CONCATENATE(" --",C356," / ",B356,"   [",IF(S356&lt;&gt;"",S356,""),IF(Y356&lt;&gt;"",", "&amp;Y356,""),IF(AC356&lt;&gt;"",", "&amp;AC356,""),IF(AG356&lt;&gt;"",", "&amp;AG356,""),IF(AK356&lt;&gt;"",", "&amp;AK356,""),IF(AO356&lt;&gt;"",", "&amp;AO356,""),"]"))</f>
        <v xml:space="preserve"> --Warrior's Fury / Raserei des Kriegers   [Cyrodiil]</v>
      </c>
      <c r="AV356" s="27" t="str">
        <f>IF(A356&lt;&gt;"",IF(VALUE(Q356)&gt;0,CONCATENATE("[",A356,"] = true,        --",C356, " / ", B356), ""),"")</f>
        <v/>
      </c>
    </row>
    <row r="357" spans="1:48" x14ac:dyDescent="0.25">
      <c r="A357" s="13">
        <v>417</v>
      </c>
      <c r="B357" t="s">
        <v>2395</v>
      </c>
      <c r="C357" t="s">
        <v>2397</v>
      </c>
      <c r="D357" t="s">
        <v>2396</v>
      </c>
      <c r="G357" s="3">
        <f>A357</f>
        <v>417</v>
      </c>
      <c r="J357" t="s">
        <v>4275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172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7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[417] = {wayshrines={-1,-1,-1,}, dlcId=0</v>
      </c>
      <c r="AS357" s="27" t="str">
        <f>IF(A357&lt;&gt;"",IF(R357&lt;&gt;"",CONCATENATE(", zoneIds={",R357),"")&amp;IF(X357&lt;&gt;"",CONCATENATE(",",X357),"")&amp;IF(AB357&lt;&gt;"",CONCATENATE(",",AB357),"")&amp;IF(AF357&lt;&gt;"",CONCATENATE(",",AF357),"")&amp;IF(AJ357&lt;&gt;"",CONCATENATE(",",AJ357),"")&amp;IF(AN357&lt;&gt;"",CONCATENATE(",",AN357),"")&amp;IF(R357&lt;&gt;"",CONCATENATE("}",""),"")&amp;IF(OR(L357="true",L357="false",L357&lt;&gt;""), CONCATENATE(", veteran=", L357), ""),"")</f>
        <v>, zoneIds={181}, veteran=false</v>
      </c>
      <c r="AT357" s="27" t="str">
        <f>IF(A357&lt;&gt;"",IF(J357="Trial",", isTrial=true",IF(J357="Arena",", isArena=true", IF(J357="Monster",", isMonster=true",IF(J357="Crafted",", isCrafted=true",IF(J357="Cyrodiil",", isCyrodiil=true",IF(J357="Dungeon",", isDungeon=true",IF(J357="PVP: Battleground",", isBattleground=true",IF(J357="PVP: Cyrodiil",", isCyrodiil=true",IF(J357="PVP: Imperial City",", isImperialCity=true",IF(J357="Special",", isSpecial=true",IF(J357="Daily random dungeon &amp; PVP: Imperial City",", isDailyRandomDungeonAndImperialCityReward=true",IF(J357="Overland",", isOverland=true","")))))))))))) &amp; IF(M357="true", CONCATENATE(", multiTrialSet=true"), ""),"") &amp; "},"</f>
        <v>, isCyrodiil=true},</v>
      </c>
      <c r="AU357" s="27" t="str">
        <f>IF(C357&lt;&gt;"",CONCATENATE(" --",C357," / ",B357,"   [",IF(S357&lt;&gt;"",S357,""),IF(Y357&lt;&gt;"",", "&amp;Y357,""),IF(AC357&lt;&gt;"",", "&amp;AC357,""),IF(AG357&lt;&gt;"",", "&amp;AG357,""),IF(AK357&lt;&gt;"",", "&amp;AK357,""),IF(AO357&lt;&gt;"",", "&amp;AO357,""),"]"))</f>
        <v xml:space="preserve"> --Indomitable Fury / Unbeugsamer Zorn   [Cyrodiil]</v>
      </c>
      <c r="AV357" s="27" t="str">
        <f>IF(A357&lt;&gt;"",IF(VALUE(Q357)&gt;0,CONCATENATE("[",A357,"] = true,        --",C357, " / ", B357), ""),"")</f>
        <v/>
      </c>
    </row>
    <row r="358" spans="1:48" x14ac:dyDescent="0.25">
      <c r="A358" s="13">
        <v>418</v>
      </c>
      <c r="B358" t="s">
        <v>2398</v>
      </c>
      <c r="C358" t="s">
        <v>2400</v>
      </c>
      <c r="D358" t="s">
        <v>2399</v>
      </c>
      <c r="G358" s="3">
        <f>A358</f>
        <v>418</v>
      </c>
      <c r="J358" t="s">
        <v>4275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172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constants'!$E$3:$L$5000,8,FALSE),"")</f>
        <v/>
      </c>
      <c r="AN358" s="3" t="str">
        <f>IF(AO358&lt;&gt;"",VLOOKUP(AO358,'ESO zone constants'!$E$3:$L$5000,8,FALSE),"")</f>
        <v/>
      </c>
      <c r="AR358" s="27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[418] = {wayshrines={-1,-1,-1,}, dlcId=0</v>
      </c>
      <c r="AS358" s="27" t="str">
        <f>IF(A358&lt;&gt;"",IF(R358&lt;&gt;"",CONCATENATE(", zoneIds={",R358),"")&amp;IF(X358&lt;&gt;"",CONCATENATE(",",X358),"")&amp;IF(AB358&lt;&gt;"",CONCATENATE(",",AB358),"")&amp;IF(AF358&lt;&gt;"",CONCATENATE(",",AF358),"")&amp;IF(AJ358&lt;&gt;"",CONCATENATE(",",AJ358),"")&amp;IF(AN358&lt;&gt;"",CONCATENATE(",",AN358),"")&amp;IF(R358&lt;&gt;"",CONCATENATE("}",""),"")&amp;IF(OR(L358="true",L358="false",L358&lt;&gt;""), CONCATENATE(", veteran=", L358), ""),"")</f>
        <v>, zoneIds={181}, veteran=false</v>
      </c>
      <c r="AT358" s="27" t="str">
        <f>IF(A358&lt;&gt;"",IF(J358="Trial",", isTrial=true",IF(J358="Arena",", isArena=true", IF(J358="Monster",", isMonster=true",IF(J358="Crafted",", isCrafted=true",IF(J358="Cyrodiil",", isCyrodiil=true",IF(J358="Dungeon",", isDungeon=true",IF(J358="PVP: Battleground",", isBattleground=true",IF(J358="PVP: Cyrodiil",", isCyrodiil=true",IF(J358="PVP: Imperial City",", isImperialCity=true",IF(J358="Special",", isSpecial=true",IF(J358="Daily random dungeon &amp; PVP: Imperial City",", isDailyRandomDungeonAndImperialCityReward=true",IF(J358="Overland",", isOverland=true","")))))))))))) &amp; IF(M358="true", CONCATENATE(", multiTrialSet=true"), ""),"") &amp; "},"</f>
        <v>, isCyrodiil=true},</v>
      </c>
      <c r="AU358" s="27" t="str">
        <f>IF(C358&lt;&gt;"",CONCATENATE(" --",C358," / ",B358,"   [",IF(S358&lt;&gt;"",S358,""),IF(Y358&lt;&gt;"",", "&amp;Y358,""),IF(AC358&lt;&gt;"",", "&amp;AC358,""),IF(AG358&lt;&gt;"",", "&amp;AG358,""),IF(AK358&lt;&gt;"",", "&amp;AK358,""),IF(AO358&lt;&gt;"",", "&amp;AO358,""),"]"))</f>
        <v xml:space="preserve"> --Spell Strategist / Zauberstratege   [Cyrodiil]</v>
      </c>
      <c r="AV358" s="27" t="str">
        <f>IF(A358&lt;&gt;"",IF(VALUE(Q358)&gt;0,CONCATENATE("[",A358,"] = true,        --",C358, " / ", B358), ""),"")</f>
        <v/>
      </c>
    </row>
    <row r="359" spans="1:48" x14ac:dyDescent="0.25">
      <c r="A359" s="13">
        <v>419</v>
      </c>
      <c r="B359" t="s">
        <v>2401</v>
      </c>
      <c r="C359" t="s">
        <v>2403</v>
      </c>
      <c r="D359" t="s">
        <v>2402</v>
      </c>
      <c r="G359" s="3">
        <f>A359</f>
        <v>419</v>
      </c>
      <c r="J359" t="s">
        <v>4275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172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7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[419] = {wayshrines={-1,-1,-1,}, dlcId=0</v>
      </c>
      <c r="AS359" s="27" t="str">
        <f>IF(A359&lt;&gt;"",IF(R359&lt;&gt;"",CONCATENATE(", zoneIds={",R359),"")&amp;IF(X359&lt;&gt;"",CONCATENATE(",",X359),"")&amp;IF(AB359&lt;&gt;"",CONCATENATE(",",AB359),"")&amp;IF(AF359&lt;&gt;"",CONCATENATE(",",AF359),"")&amp;IF(AJ359&lt;&gt;"",CONCATENATE(",",AJ359),"")&amp;IF(AN359&lt;&gt;"",CONCATENATE(",",AN359),"")&amp;IF(R359&lt;&gt;"",CONCATENATE("}",""),"")&amp;IF(OR(L359="true",L359="false",L359&lt;&gt;""), CONCATENATE(", veteran=", L359), ""),"")</f>
        <v>, zoneIds={181}, veteran=false</v>
      </c>
      <c r="AT359" s="27" t="str">
        <f>IF(A359&lt;&gt;"",IF(J359="Trial",", isTrial=true",IF(J359="Arena",", isArena=true", IF(J359="Monster",", isMonster=true",IF(J359="Crafted",", isCrafted=true",IF(J359="Cyrodiil",", isCyrodiil=true",IF(J359="Dungeon",", isDungeon=true",IF(J359="PVP: Battleground",", isBattleground=true",IF(J359="PVP: Cyrodiil",", isCyrodiil=true",IF(J359="PVP: Imperial City",", isImperialCity=true",IF(J359="Special",", isSpecial=true",IF(J359="Daily random dungeon &amp; PVP: Imperial City",", isDailyRandomDungeonAndImperialCityReward=true",IF(J359="Overland",", isOverland=true","")))))))))))) &amp; IF(M359="true", CONCATENATE(", multiTrialSet=true"), ""),"") &amp; "},"</f>
        <v>, isCyrodiil=true},</v>
      </c>
      <c r="AU359" s="27" t="str">
        <f>IF(C359&lt;&gt;"",CONCATENATE(" --",C359," / ",B359,"   [",IF(S359&lt;&gt;"",S359,""),IF(Y359&lt;&gt;"",", "&amp;Y359,""),IF(AC359&lt;&gt;"",", "&amp;AC359,""),IF(AG359&lt;&gt;"",", "&amp;AG359,""),IF(AK359&lt;&gt;"",", "&amp;AK359,""),IF(AO359&lt;&gt;"",", "&amp;AO359,""),"]"))</f>
        <v xml:space="preserve"> --Battlefield Acrobat / Schlachtfeldakrobat   [Cyrodiil]</v>
      </c>
      <c r="AV359" s="27" t="str">
        <f>IF(A359&lt;&gt;"",IF(VALUE(Q359)&gt;0,CONCATENATE("[",A359,"] = true,        --",C359, " / ", B359), ""),"")</f>
        <v/>
      </c>
    </row>
    <row r="360" spans="1:48" x14ac:dyDescent="0.25">
      <c r="A360" s="13">
        <v>420</v>
      </c>
      <c r="B360" t="s">
        <v>2404</v>
      </c>
      <c r="C360" t="s">
        <v>2406</v>
      </c>
      <c r="D360" t="s">
        <v>2405</v>
      </c>
      <c r="G360" s="3">
        <f>A360</f>
        <v>420</v>
      </c>
      <c r="J360" t="s">
        <v>4275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172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7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[420] = {wayshrines={-1,-1,-1,}, dlcId=0</v>
      </c>
      <c r="AS360" s="27" t="str">
        <f>IF(A360&lt;&gt;"",IF(R360&lt;&gt;"",CONCATENATE(", zoneIds={",R360),"")&amp;IF(X360&lt;&gt;"",CONCATENATE(",",X360),"")&amp;IF(AB360&lt;&gt;"",CONCATENATE(",",AB360),"")&amp;IF(AF360&lt;&gt;"",CONCATENATE(",",AF360),"")&amp;IF(AJ360&lt;&gt;"",CONCATENATE(",",AJ360),"")&amp;IF(AN360&lt;&gt;"",CONCATENATE(",",AN360),"")&amp;IF(R360&lt;&gt;"",CONCATENATE("}",""),"")&amp;IF(OR(L360="true",L360="false",L360&lt;&gt;""), CONCATENATE(", veteran=", L360), ""),"")</f>
        <v>, zoneIds={181}, veteran=false</v>
      </c>
      <c r="AT360" s="27" t="str">
        <f>IF(A360&lt;&gt;"",IF(J360="Trial",", isTrial=true",IF(J360="Arena",", isArena=true", IF(J360="Monster",", isMonster=true",IF(J360="Crafted",", isCrafted=true",IF(J360="Cyrodiil",", isCyrodiil=true",IF(J360="Dungeon",", isDungeon=true",IF(J360="PVP: Battleground",", isBattleground=true",IF(J360="PVP: Cyrodiil",", isCyrodiil=true",IF(J360="PVP: Imperial City",", isImperialCity=true",IF(J360="Special",", isSpecial=true",IF(J360="Daily random dungeon &amp; PVP: Imperial City",", isDailyRandomDungeonAndImperialCityReward=true",IF(J360="Overland",", isOverland=true","")))))))))))) &amp; IF(M360="true", CONCATENATE(", multiTrialSet=true"), ""),"") &amp; "},"</f>
        <v>, isCyrodiil=true},</v>
      </c>
      <c r="AU360" s="27" t="str">
        <f>IF(C360&lt;&gt;"",CONCATENATE(" --",C360," / ",B360,"   [",IF(S360&lt;&gt;"",S360,""),IF(Y360&lt;&gt;"",", "&amp;Y360,""),IF(AC360&lt;&gt;"",", "&amp;AC360,""),IF(AG360&lt;&gt;"",", "&amp;AG360,""),IF(AK360&lt;&gt;"",", "&amp;AK360,""),IF(AO360&lt;&gt;"",", "&amp;AO360,""),"]"))</f>
        <v xml:space="preserve"> --Soldier of Anguish / Soldat der Pein   [Cyrodiil]</v>
      </c>
      <c r="AV360" s="27" t="str">
        <f>IF(A360&lt;&gt;"",IF(VALUE(Q360)&gt;0,CONCATENATE("[",A360,"] = true,        --",C360, " / ", B360), ""),"")</f>
        <v/>
      </c>
    </row>
    <row r="361" spans="1:48" x14ac:dyDescent="0.25">
      <c r="A361" s="13">
        <v>421</v>
      </c>
      <c r="B361" t="s">
        <v>2407</v>
      </c>
      <c r="C361" t="s">
        <v>2409</v>
      </c>
      <c r="D361" t="s">
        <v>2408</v>
      </c>
      <c r="G361" s="3">
        <f>A361</f>
        <v>421</v>
      </c>
      <c r="J361" t="s">
        <v>4275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172</v>
      </c>
      <c r="T361" s="24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7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[421] = {wayshrines={-1,-1,-1,}, dlcId=0</v>
      </c>
      <c r="AS361" s="27" t="str">
        <f>IF(A361&lt;&gt;"",IF(R361&lt;&gt;"",CONCATENATE(", zoneIds={",R361),"")&amp;IF(X361&lt;&gt;"",CONCATENATE(",",X361),"")&amp;IF(AB361&lt;&gt;"",CONCATENATE(",",AB361),"")&amp;IF(AF361&lt;&gt;"",CONCATENATE(",",AF361),"")&amp;IF(AJ361&lt;&gt;"",CONCATENATE(",",AJ361),"")&amp;IF(AN361&lt;&gt;"",CONCATENATE(",",AN361),"")&amp;IF(R361&lt;&gt;"",CONCATENATE("}",""),"")&amp;IF(OR(L361="true",L361="false",L361&lt;&gt;""), CONCATENATE(", veteran=", L361), ""),"")</f>
        <v>, zoneIds={181}, veteran=false</v>
      </c>
      <c r="AT361" s="27" t="str">
        <f>IF(A361&lt;&gt;"",IF(J361="Trial",", isTrial=true",IF(J361="Arena",", isArena=true", IF(J361="Monster",", isMonster=true",IF(J361="Crafted",", isCrafted=true",IF(J361="Cyrodiil",", isCyrodiil=true",IF(J361="Dungeon",", isDungeon=true",IF(J361="PVP: Battleground",", isBattleground=true",IF(J361="PVP: Cyrodiil",", isCyrodiil=true",IF(J361="PVP: Imperial City",", isImperialCity=true",IF(J361="Special",", isSpecial=true",IF(J361="Daily random dungeon &amp; PVP: Imperial City",", isDailyRandomDungeonAndImperialCityReward=true",IF(J361="Overland",", isOverland=true","")))))))))))) &amp; IF(M361="true", CONCATENATE(", multiTrialSet=true"), ""),"") &amp; "},"</f>
        <v>, isCyrodiil=true},</v>
      </c>
      <c r="AU361" s="27" t="str">
        <f>IF(C361&lt;&gt;"",CONCATENATE(" --",C361," / ",B361,"   [",IF(S361&lt;&gt;"",S361,""),IF(Y361&lt;&gt;"",", "&amp;Y361,""),IF(AC361&lt;&gt;"",", "&amp;AC361,""),IF(AG361&lt;&gt;"",", "&amp;AG361,""),IF(AK361&lt;&gt;"",", "&amp;AK361,""),IF(AO361&lt;&gt;"",", "&amp;AO361,""),"]"))</f>
        <v xml:space="preserve"> --Steadfast Hero / Standhafter Held   [Cyrodiil]</v>
      </c>
      <c r="AV361" s="27" t="str">
        <f>IF(A361&lt;&gt;"",IF(VALUE(Q361)&gt;0,CONCATENATE("[",A361,"] = true,        --",C361, " / ", B361), ""),"")</f>
        <v/>
      </c>
    </row>
    <row r="362" spans="1:48" x14ac:dyDescent="0.25">
      <c r="A362" s="13">
        <v>422</v>
      </c>
      <c r="B362" t="s">
        <v>2410</v>
      </c>
      <c r="C362" t="s">
        <v>2412</v>
      </c>
      <c r="D362" t="s">
        <v>2411</v>
      </c>
      <c r="G362" s="3">
        <f>A362</f>
        <v>422</v>
      </c>
      <c r="J362" t="s">
        <v>4275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172</v>
      </c>
      <c r="T362" s="24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7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[422] = {wayshrines={-1,-1,-1,}, dlcId=0</v>
      </c>
      <c r="AS362" s="27" t="str">
        <f>IF(A362&lt;&gt;"",IF(R362&lt;&gt;"",CONCATENATE(", zoneIds={",R362),"")&amp;IF(X362&lt;&gt;"",CONCATENATE(",",X362),"")&amp;IF(AB362&lt;&gt;"",CONCATENATE(",",AB362),"")&amp;IF(AF362&lt;&gt;"",CONCATENATE(",",AF362),"")&amp;IF(AJ362&lt;&gt;"",CONCATENATE(",",AJ362),"")&amp;IF(AN362&lt;&gt;"",CONCATENATE(",",AN362),"")&amp;IF(R362&lt;&gt;"",CONCATENATE("}",""),"")&amp;IF(OR(L362="true",L362="false",L362&lt;&gt;""), CONCATENATE(", veteran=", L362), ""),"")</f>
        <v>, zoneIds={181}, veteran=false</v>
      </c>
      <c r="AT362" s="27" t="str">
        <f>IF(A362&lt;&gt;"",IF(J362="Trial",", isTrial=true",IF(J362="Arena",", isArena=true", IF(J362="Monster",", isMonster=true",IF(J362="Crafted",", isCrafted=true",IF(J362="Cyrodiil",", isCyrodiil=true",IF(J362="Dungeon",", isDungeon=true",IF(J362="PVP: Battleground",", isBattleground=true",IF(J362="PVP: Cyrodiil",", isCyrodiil=true",IF(J362="PVP: Imperial City",", isImperialCity=true",IF(J362="Special",", isSpecial=true",IF(J362="Daily random dungeon &amp; PVP: Imperial City",", isDailyRandomDungeonAndImperialCityReward=true",IF(J362="Overland",", isOverland=true","")))))))))))) &amp; IF(M362="true", CONCATENATE(", multiTrialSet=true"), ""),"") &amp; "},"</f>
        <v>, isCyrodiil=true},</v>
      </c>
      <c r="AU362" s="27" t="str">
        <f>IF(C362&lt;&gt;"",CONCATENATE(" --",C362," / ",B362,"   [",IF(S362&lt;&gt;"",S362,""),IF(Y362&lt;&gt;"",", "&amp;Y362,""),IF(AC362&lt;&gt;"",", "&amp;AC362,""),IF(AG362&lt;&gt;"",", "&amp;AG362,""),IF(AK362&lt;&gt;"",", "&amp;AK362,""),IF(AO362&lt;&gt;"",", "&amp;AO362,""),"]"))</f>
        <v xml:space="preserve"> --Battalion Defender / Bataillonsverteidiger   [Cyrodiil]</v>
      </c>
      <c r="AV362" s="27" t="str">
        <f>IF(A362&lt;&gt;"",IF(VALUE(Q362)&gt;0,CONCATENATE("[",A362,"] = true,        --",C362, " / ", B362), ""),"")</f>
        <v/>
      </c>
    </row>
    <row r="363" spans="1:48" x14ac:dyDescent="0.25">
      <c r="A363" s="13">
        <v>179</v>
      </c>
      <c r="B363" t="s">
        <v>1816</v>
      </c>
      <c r="C363" t="s">
        <v>1818</v>
      </c>
      <c r="D363" t="s">
        <v>1817</v>
      </c>
      <c r="G363" s="3">
        <f>A363</f>
        <v>179</v>
      </c>
      <c r="I363" t="s">
        <v>39</v>
      </c>
      <c r="J363" t="s">
        <v>4276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4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[179] = {wayshrines={-1,-1,-1,}, dlcId=1</v>
      </c>
      <c r="AS363" s="27" t="str">
        <f>IF(A363&lt;&gt;"",IF(R363&lt;&gt;"",CONCATENATE(", zoneIds={",R363),"")&amp;IF(X363&lt;&gt;"",CONCATENATE(",",X363),"")&amp;IF(AB363&lt;&gt;"",CONCATENATE(",",AB363),"")&amp;IF(AF363&lt;&gt;"",CONCATENATE(",",AF363),"")&amp;IF(AJ363&lt;&gt;"",CONCATENATE(",",AJ363),"")&amp;IF(AN363&lt;&gt;"",CONCATENATE(",",AN363),"")&amp;IF(R363&lt;&gt;"",CONCATENATE("}",""),"")&amp;IF(OR(L363="true",L363="false",L363&lt;&gt;""), CONCATENATE(", veteran=", L363), ""),"")</f>
        <v>, zoneIds={584}, veteran=false</v>
      </c>
      <c r="AT363" s="27" t="str">
        <f>IF(A363&lt;&gt;"",IF(J363="Trial",", isTrial=true",IF(J363="Arena",", isArena=true", IF(J363="Monster",", isMonster=true",IF(J363="Crafted",", isCrafted=true",IF(J363="Cyrodiil",", isCyrodiil=true",IF(J363="Dungeon",", isDungeon=true",IF(J363="PVP: Battleground",", isBattleground=true",IF(J363="PVP: Cyrodiil",", isCyrodiil=true",IF(J363="PVP: Imperial City",", isImperialCity=true",IF(J363="Special",", isSpecial=true",IF(J363="Daily random dungeon &amp; PVP: Imperial City",", isDailyRandomDungeonAndImperialCityReward=true",IF(J363="Overland",", isOverland=true","")))))))))))) &amp; IF(M363="true", CONCATENATE(", multiTrialSet=true"), ""),"") &amp; "},"</f>
        <v>, isImperialCity=true},</v>
      </c>
      <c r="AU363" s="27" t="str">
        <f>IF(C363&lt;&gt;"",CONCATENATE(" --",C363," / ",B363,"   [",IF(S363&lt;&gt;"",S363,""),IF(Y363&lt;&gt;"",", "&amp;Y363,""),IF(AC363&lt;&gt;"",", "&amp;AC363,""),IF(AG363&lt;&gt;"",", "&amp;AG363,""),IF(AK363&lt;&gt;"",", "&amp;AK363,""),IF(AO363&lt;&gt;"",", "&amp;AO363,""),"]"))</f>
        <v xml:space="preserve"> --Black Rose / Schwarze Rose   [Imperial City]</v>
      </c>
      <c r="AV363" s="27" t="str">
        <f>IF(A363&lt;&gt;"",IF(VALUE(Q363)&gt;0,CONCATENATE("[",A363,"] = true,        --",C363, " / ", B363), ""),"")</f>
        <v/>
      </c>
    </row>
    <row r="364" spans="1:48" x14ac:dyDescent="0.25">
      <c r="A364" s="13">
        <v>180</v>
      </c>
      <c r="B364" t="s">
        <v>1819</v>
      </c>
      <c r="C364" t="s">
        <v>1821</v>
      </c>
      <c r="D364" t="s">
        <v>1820</v>
      </c>
      <c r="G364" s="3">
        <f>A364</f>
        <v>180</v>
      </c>
      <c r="I364" t="s">
        <v>39</v>
      </c>
      <c r="J364" t="s">
        <v>4276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4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[180] = {wayshrines={-1,-1,-1,}, dlcId=1</v>
      </c>
      <c r="AS364" s="27" t="str">
        <f>IF(A364&lt;&gt;"",IF(R364&lt;&gt;"",CONCATENATE(", zoneIds={",R364),"")&amp;IF(X364&lt;&gt;"",CONCATENATE(",",X364),"")&amp;IF(AB364&lt;&gt;"",CONCATENATE(",",AB364),"")&amp;IF(AF364&lt;&gt;"",CONCATENATE(",",AF364),"")&amp;IF(AJ364&lt;&gt;"",CONCATENATE(",",AJ364),"")&amp;IF(AN364&lt;&gt;"",CONCATENATE(",",AN364),"")&amp;IF(R364&lt;&gt;"",CONCATENATE("}",""),"")&amp;IF(OR(L364="true",L364="false",L364&lt;&gt;""), CONCATENATE(", veteran=", L364), ""),"")</f>
        <v>, zoneIds={584}, veteran=false</v>
      </c>
      <c r="AT364" s="27" t="str">
        <f>IF(A364&lt;&gt;"",IF(J364="Trial",", isTrial=true",IF(J364="Arena",", isArena=true", IF(J364="Monster",", isMonster=true",IF(J364="Crafted",", isCrafted=true",IF(J364="Cyrodiil",", isCyrodiil=true",IF(J364="Dungeon",", isDungeon=true",IF(J364="PVP: Battleground",", isBattleground=true",IF(J364="PVP: Cyrodiil",", isCyrodiil=true",IF(J364="PVP: Imperial City",", isImperialCity=true",IF(J364="Special",", isSpecial=true",IF(J364="Daily random dungeon &amp; PVP: Imperial City",", isDailyRandomDungeonAndImperialCityReward=true",IF(J364="Overland",", isOverland=true","")))))))))))) &amp; IF(M364="true", CONCATENATE(", multiTrialSet=true"), ""),"") &amp; "},"</f>
        <v>, isImperialCity=true},</v>
      </c>
      <c r="AU364" s="27" t="str">
        <f>IF(C364&lt;&gt;"",CONCATENATE(" --",C364," / ",B364,"   [",IF(S364&lt;&gt;"",S364,""),IF(Y364&lt;&gt;"",", "&amp;Y364,""),IF(AC364&lt;&gt;"",", "&amp;AC364,""),IF(AG364&lt;&gt;"",", "&amp;AG364,""),IF(AK364&lt;&gt;"",", "&amp;AK364,""),IF(AO364&lt;&gt;"",", "&amp;AO364,""),"]"))</f>
        <v xml:space="preserve"> --Powerful Assault / Kraftvoller Ansturm   [Imperial City]</v>
      </c>
      <c r="AV364" s="27" t="str">
        <f>IF(A364&lt;&gt;"",IF(VALUE(Q364)&gt;0,CONCATENATE("[",A364,"] = true,        --",C364, " / ", B364), ""),"")</f>
        <v/>
      </c>
    </row>
    <row r="365" spans="1:48" x14ac:dyDescent="0.25">
      <c r="A365" s="13">
        <v>181</v>
      </c>
      <c r="B365" t="s">
        <v>1822</v>
      </c>
      <c r="C365" t="s">
        <v>1824</v>
      </c>
      <c r="D365" t="s">
        <v>1823</v>
      </c>
      <c r="G365" s="3">
        <f>A365</f>
        <v>181</v>
      </c>
      <c r="I365" t="s">
        <v>39</v>
      </c>
      <c r="J365" t="s">
        <v>4276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4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[181] = {wayshrines={-1,-1,-1,}, dlcId=1</v>
      </c>
      <c r="AS365" s="27" t="str">
        <f>IF(A365&lt;&gt;"",IF(R365&lt;&gt;"",CONCATENATE(", zoneIds={",R365),"")&amp;IF(X365&lt;&gt;"",CONCATENATE(",",X365),"")&amp;IF(AB365&lt;&gt;"",CONCATENATE(",",AB365),"")&amp;IF(AF365&lt;&gt;"",CONCATENATE(",",AF365),"")&amp;IF(AJ365&lt;&gt;"",CONCATENATE(",",AJ365),"")&amp;IF(AN365&lt;&gt;"",CONCATENATE(",",AN365),"")&amp;IF(R365&lt;&gt;"",CONCATENATE("}",""),"")&amp;IF(OR(L365="true",L365="false",L365&lt;&gt;""), CONCATENATE(", veteran=", L365), ""),"")</f>
        <v>, zoneIds={584}, veteran=false</v>
      </c>
      <c r="AT365" s="27" t="str">
        <f>IF(A365&lt;&gt;"",IF(J365="Trial",", isTrial=true",IF(J365="Arena",", isArena=true", IF(J365="Monster",", isMonster=true",IF(J365="Crafted",", isCrafted=true",IF(J365="Cyrodiil",", isCyrodiil=true",IF(J365="Dungeon",", isDungeon=true",IF(J365="PVP: Battleground",", isBattleground=true",IF(J365="PVP: Cyrodiil",", isCyrodiil=true",IF(J365="PVP: Imperial City",", isImperialCity=true",IF(J365="Special",", isSpecial=true",IF(J365="Daily random dungeon &amp; PVP: Imperial City",", isDailyRandomDungeonAndImperialCityReward=true",IF(J365="Overland",", isOverland=true","")))))))))))) &amp; IF(M365="true", CONCATENATE(", multiTrialSet=true"), ""),"") &amp; "},"</f>
        <v>, isImperialCity=true},</v>
      </c>
      <c r="AU365" s="27" t="str">
        <f>IF(C365&lt;&gt;"",CONCATENATE(" --",C365," / ",B365,"   [",IF(S365&lt;&gt;"",S365,""),IF(Y365&lt;&gt;"",", "&amp;Y365,""),IF(AC365&lt;&gt;"",", "&amp;AC365,""),IF(AG365&lt;&gt;"",", "&amp;AG365,""),IF(AK365&lt;&gt;"",", "&amp;AK365,""),IF(AO365&lt;&gt;"",", "&amp;AO365,""),"]"))</f>
        <v xml:space="preserve"> --Meritorious Service / Meritorischer Dienst   [Imperial City]</v>
      </c>
      <c r="AV365" s="27" t="str">
        <f>IF(A365&lt;&gt;"",IF(VALUE(Q365)&gt;0,CONCATENATE("[",A365,"] = true,        --",C365, " / ", B365), ""),"")</f>
        <v/>
      </c>
    </row>
    <row r="366" spans="1:48" x14ac:dyDescent="0.25">
      <c r="A366" s="13">
        <v>199</v>
      </c>
      <c r="B366" t="s">
        <v>1861</v>
      </c>
      <c r="C366" t="s">
        <v>1863</v>
      </c>
      <c r="D366" t="s">
        <v>1862</v>
      </c>
      <c r="G366" s="3">
        <f>A366</f>
        <v>199</v>
      </c>
      <c r="I366" t="s">
        <v>39</v>
      </c>
      <c r="J366" t="s">
        <v>4276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4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[199] = {wayshrines={-1,-1,-1,}, dlcId=1</v>
      </c>
      <c r="AS366" s="27" t="str">
        <f>IF(A366&lt;&gt;"",IF(R366&lt;&gt;"",CONCATENATE(", zoneIds={",R366),"")&amp;IF(X366&lt;&gt;"",CONCATENATE(",",X366),"")&amp;IF(AB366&lt;&gt;"",CONCATENATE(",",AB366),"")&amp;IF(AF366&lt;&gt;"",CONCATENATE(",",AF366),"")&amp;IF(AJ366&lt;&gt;"",CONCATENATE(",",AJ366),"")&amp;IF(AN366&lt;&gt;"",CONCATENATE(",",AN366),"")&amp;IF(R366&lt;&gt;"",CONCATENATE("}",""),"")&amp;IF(OR(L366="true",L366="false",L366&lt;&gt;""), CONCATENATE(", veteran=", L366), ""),"")</f>
        <v>, zoneIds={584}, veteran=false</v>
      </c>
      <c r="AT366" s="27" t="str">
        <f>IF(A366&lt;&gt;"",IF(J366="Trial",", isTrial=true",IF(J366="Arena",", isArena=true", IF(J366="Monster",", isMonster=true",IF(J366="Crafted",", isCrafted=true",IF(J366="Cyrodiil",", isCyrodiil=true",IF(J366="Dungeon",", isDungeon=true",IF(J366="PVP: Battleground",", isBattleground=true",IF(J366="PVP: Cyrodiil",", isCyrodiil=true",IF(J366="PVP: Imperial City",", isImperialCity=true",IF(J366="Special",", isSpecial=true",IF(J366="Daily random dungeon &amp; PVP: Imperial City",", isDailyRandomDungeonAndImperialCityReward=true",IF(J366="Overland",", isOverland=true","")))))))))))) &amp; IF(M366="true", CONCATENATE(", multiTrialSet=true"), ""),"") &amp; "},"</f>
        <v>, isImperialCity=true},</v>
      </c>
      <c r="AU366" s="27" t="str">
        <f>IF(C366&lt;&gt;"",CONCATENATE(" --",C366," / ",B366,"   [",IF(S366&lt;&gt;"",S366,""),IF(Y366&lt;&gt;"",", "&amp;Y366,""),IF(AC366&lt;&gt;"",", "&amp;AC366,""),IF(AG366&lt;&gt;"",", "&amp;AG366,""),IF(AK366&lt;&gt;"",", "&amp;AK366,""),IF(AO366&lt;&gt;"",", "&amp;AO366,""),"]"))</f>
        <v xml:space="preserve"> --Shield Breaker / Schildbrecher   [Imperial City]</v>
      </c>
      <c r="AV366" s="27" t="str">
        <f>IF(A366&lt;&gt;"",IF(VALUE(Q366)&gt;0,CONCATENATE("[",A366,"] = true,        --",C366, " / ", B366), ""),"")</f>
        <v/>
      </c>
    </row>
    <row r="367" spans="1:48" x14ac:dyDescent="0.25">
      <c r="A367" s="13">
        <v>200</v>
      </c>
      <c r="B367" t="s">
        <v>1864</v>
      </c>
      <c r="C367" t="s">
        <v>1866</v>
      </c>
      <c r="D367" t="s">
        <v>1865</v>
      </c>
      <c r="G367" s="3">
        <f>A367</f>
        <v>200</v>
      </c>
      <c r="I367" t="s">
        <v>39</v>
      </c>
      <c r="J367" t="s">
        <v>4276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4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[200] = {wayshrines={-1,-1,-1,}, dlcId=1</v>
      </c>
      <c r="AS367" s="27" t="str">
        <f>IF(A367&lt;&gt;"",IF(R367&lt;&gt;"",CONCATENATE(", zoneIds={",R367),"")&amp;IF(X367&lt;&gt;"",CONCATENATE(",",X367),"")&amp;IF(AB367&lt;&gt;"",CONCATENATE(",",AB367),"")&amp;IF(AF367&lt;&gt;"",CONCATENATE(",",AF367),"")&amp;IF(AJ367&lt;&gt;"",CONCATENATE(",",AJ367),"")&amp;IF(AN367&lt;&gt;"",CONCATENATE(",",AN367),"")&amp;IF(R367&lt;&gt;"",CONCATENATE("}",""),"")&amp;IF(OR(L367="true",L367="false",L367&lt;&gt;""), CONCATENATE(", veteran=", L367), ""),"")</f>
        <v>, zoneIds={584}, veteran=false</v>
      </c>
      <c r="AT367" s="27" t="str">
        <f>IF(A367&lt;&gt;"",IF(J367="Trial",", isTrial=true",IF(J367="Arena",", isArena=true", IF(J367="Monster",", isMonster=true",IF(J367="Crafted",", isCrafted=true",IF(J367="Cyrodiil",", isCyrodiil=true",IF(J367="Dungeon",", isDungeon=true",IF(J367="PVP: Battleground",", isBattleground=true",IF(J367="PVP: Cyrodiil",", isCyrodiil=true",IF(J367="PVP: Imperial City",", isImperialCity=true",IF(J367="Special",", isSpecial=true",IF(J367="Daily random dungeon &amp; PVP: Imperial City",", isDailyRandomDungeonAndImperialCityReward=true",IF(J367="Overland",", isOverland=true","")))))))))))) &amp; IF(M367="true", CONCATENATE(", multiTrialSet=true"), ""),"") &amp; "},"</f>
        <v>, isImperialCity=true},</v>
      </c>
      <c r="AU367" s="27" t="str">
        <f>IF(C367&lt;&gt;"",CONCATENATE(" --",C367," / ",B367,"   [",IF(S367&lt;&gt;"",S367,""),IF(Y367&lt;&gt;"",", "&amp;Y367,""),IF(AC367&lt;&gt;"",", "&amp;AC367,""),IF(AG367&lt;&gt;"",", "&amp;AG367,""),IF(AK367&lt;&gt;"",", "&amp;AK367,""),IF(AO367&lt;&gt;"",", "&amp;AO367,""),"]"))</f>
        <v xml:space="preserve"> --Phoenix / Phönix   [Imperial City]</v>
      </c>
      <c r="AV367" s="27" t="str">
        <f>IF(A367&lt;&gt;"",IF(VALUE(Q367)&gt;0,CONCATENATE("[",A367,"] = true,        --",C367, " / ", B367), ""),"")</f>
        <v/>
      </c>
    </row>
    <row r="368" spans="1:48" x14ac:dyDescent="0.25">
      <c r="A368" s="13">
        <v>201</v>
      </c>
      <c r="B368" t="s">
        <v>1867</v>
      </c>
      <c r="C368" t="s">
        <v>1869</v>
      </c>
      <c r="D368" t="s">
        <v>1868</v>
      </c>
      <c r="G368" s="3">
        <f>A368</f>
        <v>201</v>
      </c>
      <c r="I368" t="s">
        <v>39</v>
      </c>
      <c r="J368" t="s">
        <v>4276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4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[201] = {wayshrines={-1,-1,-1,}, dlcId=1</v>
      </c>
      <c r="AS368" s="27" t="str">
        <f>IF(A368&lt;&gt;"",IF(R368&lt;&gt;"",CONCATENATE(", zoneIds={",R368),"")&amp;IF(X368&lt;&gt;"",CONCATENATE(",",X368),"")&amp;IF(AB368&lt;&gt;"",CONCATENATE(",",AB368),"")&amp;IF(AF368&lt;&gt;"",CONCATENATE(",",AF368),"")&amp;IF(AJ368&lt;&gt;"",CONCATENATE(",",AJ368),"")&amp;IF(AN368&lt;&gt;"",CONCATENATE(",",AN368),"")&amp;IF(R368&lt;&gt;"",CONCATENATE("}",""),"")&amp;IF(OR(L368="true",L368="false",L368&lt;&gt;""), CONCATENATE(", veteran=", L368), ""),"")</f>
        <v>, zoneIds={584}, veteran=false</v>
      </c>
      <c r="AT368" s="27" t="str">
        <f>IF(A368&lt;&gt;"",IF(J368="Trial",", isTrial=true",IF(J368="Arena",", isArena=true", IF(J368="Monster",", isMonster=true",IF(J368="Crafted",", isCrafted=true",IF(J368="Cyrodiil",", isCyrodiil=true",IF(J368="Dungeon",", isDungeon=true",IF(J368="PVP: Battleground",", isBattleground=true",IF(J368="PVP: Cyrodiil",", isCyrodiil=true",IF(J368="PVP: Imperial City",", isImperialCity=true",IF(J368="Special",", isSpecial=true",IF(J368="Daily random dungeon &amp; PVP: Imperial City",", isDailyRandomDungeonAndImperialCityReward=true",IF(J368="Overland",", isOverland=true","")))))))))))) &amp; IF(M368="true", CONCATENATE(", multiTrialSet=true"), ""),"") &amp; "},"</f>
        <v>, isImperialCity=true},</v>
      </c>
      <c r="AU368" s="27" t="str">
        <f>IF(C368&lt;&gt;"",CONCATENATE(" --",C368," / ",B368,"   [",IF(S368&lt;&gt;"",S368,""),IF(Y368&lt;&gt;"",", "&amp;Y368,""),IF(AC368&lt;&gt;"",", "&amp;AC368,""),IF(AG368&lt;&gt;"",", "&amp;AG368,""),IF(AK368&lt;&gt;"",", "&amp;AK368,""),IF(AO368&lt;&gt;"",", "&amp;AO368,""),"]"))</f>
        <v xml:space="preserve"> --Reactive Armor / Reaktive Rüstung   [Imperial City]</v>
      </c>
      <c r="AV368" s="27" t="str">
        <f>IF(A368&lt;&gt;"",IF(VALUE(Q368)&gt;0,CONCATENATE("[",A368,"] = true,        --",C368, " / ", B368), ""),"")</f>
        <v/>
      </c>
    </row>
    <row r="369" spans="1:48" x14ac:dyDescent="0.25">
      <c r="A369" s="13">
        <v>246</v>
      </c>
      <c r="B369" t="s">
        <v>1973</v>
      </c>
      <c r="C369" t="s">
        <v>1975</v>
      </c>
      <c r="D369" t="s">
        <v>1974</v>
      </c>
      <c r="G369" s="3">
        <f>A369</f>
        <v>246</v>
      </c>
      <c r="I369" t="s">
        <v>39</v>
      </c>
      <c r="J369" t="s">
        <v>4276</v>
      </c>
      <c r="L369" t="s">
        <v>101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4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7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[246] = {wayshrines={-1,-1,-1,}, dlcId=1</v>
      </c>
      <c r="AS369" s="27" t="str">
        <f>IF(A369&lt;&gt;"",IF(R369&lt;&gt;"",CONCATENATE(", zoneIds={",R369),"")&amp;IF(X369&lt;&gt;"",CONCATENATE(",",X369),"")&amp;IF(AB369&lt;&gt;"",CONCATENATE(",",AB369),"")&amp;IF(AF369&lt;&gt;"",CONCATENATE(",",AF369),"")&amp;IF(AJ369&lt;&gt;"",CONCATENATE(",",AJ369),"")&amp;IF(AN369&lt;&gt;"",CONCATENATE(",",AN369),"")&amp;IF(R369&lt;&gt;"",CONCATENATE("}",""),"")&amp;IF(OR(L369="true",L369="false",L369&lt;&gt;""), CONCATENATE(", veteran=", L369), ""),"")</f>
        <v>, zoneIds={584}, veteran=false</v>
      </c>
      <c r="AT369" s="27" t="str">
        <f>IF(A369&lt;&gt;"",IF(J369="Trial",", isTrial=true",IF(J369="Arena",", isArena=true", IF(J369="Monster",", isMonster=true",IF(J369="Crafted",", isCrafted=true",IF(J369="Cyrodiil",", isCyrodiil=true",IF(J369="Dungeon",", isDungeon=true",IF(J369="PVP: Battleground",", isBattleground=true",IF(J369="PVP: Cyrodiil",", isCyrodiil=true",IF(J369="PVP: Imperial City",", isImperialCity=true",IF(J369="Special",", isSpecial=true",IF(J369="Daily random dungeon &amp; PVP: Imperial City",", isDailyRandomDungeonAndImperialCityReward=true",IF(J369="Overland",", isOverland=true","")))))))))))) &amp; IF(M369="true", CONCATENATE(", multiTrialSet=true"), ""),"") &amp; "},"</f>
        <v>, isImperialCity=true},</v>
      </c>
      <c r="AU369" s="27" t="str">
        <f>IF(C369&lt;&gt;"",CONCATENATE(" --",C369," / ",B369,"   [",IF(S369&lt;&gt;"",S369,""),IF(Y369&lt;&gt;"",", "&amp;Y369,""),IF(AC369&lt;&gt;"",", "&amp;AC369,""),IF(AG369&lt;&gt;"",", "&amp;AG369,""),IF(AK369&lt;&gt;"",", "&amp;AK369,""),IF(AO369&lt;&gt;"",", "&amp;AO369,""),"]"))</f>
        <v xml:space="preserve"> --Galerion's Revenge / Galerions Revanche   [Imperial City]</v>
      </c>
      <c r="AV369" s="27" t="str">
        <f>IF(A369&lt;&gt;"",IF(VALUE(Q369)&gt;0,CONCATENATE("[",A369,"] = true,        --",C369, " / ", B369), ""),"")</f>
        <v/>
      </c>
    </row>
    <row r="370" spans="1:48" x14ac:dyDescent="0.25">
      <c r="A370" s="13">
        <v>247</v>
      </c>
      <c r="B370" t="s">
        <v>1976</v>
      </c>
      <c r="C370" t="s">
        <v>1978</v>
      </c>
      <c r="D370" t="s">
        <v>1977</v>
      </c>
      <c r="G370" s="3">
        <f>A370</f>
        <v>247</v>
      </c>
      <c r="I370" t="s">
        <v>39</v>
      </c>
      <c r="J370" t="s">
        <v>4276</v>
      </c>
      <c r="L370" t="s">
        <v>101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4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7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[247] = {wayshrines={-1,-1,-1,}, dlcId=1</v>
      </c>
      <c r="AS370" s="27" t="str">
        <f>IF(A370&lt;&gt;"",IF(R370&lt;&gt;"",CONCATENATE(", zoneIds={",R370),"")&amp;IF(X370&lt;&gt;"",CONCATENATE(",",X370),"")&amp;IF(AB370&lt;&gt;"",CONCATENATE(",",AB370),"")&amp;IF(AF370&lt;&gt;"",CONCATENATE(",",AF370),"")&amp;IF(AJ370&lt;&gt;"",CONCATENATE(",",AJ370),"")&amp;IF(AN370&lt;&gt;"",CONCATENATE(",",AN370),"")&amp;IF(R370&lt;&gt;"",CONCATENATE("}",""),"")&amp;IF(OR(L370="true",L370="false",L370&lt;&gt;""), CONCATENATE(", veteran=", L370), ""),"")</f>
        <v>, zoneIds={584}, veteran=false</v>
      </c>
      <c r="AT370" s="27" t="str">
        <f>IF(A370&lt;&gt;"",IF(J370="Trial",", isTrial=true",IF(J370="Arena",", isArena=true", IF(J370="Monster",", isMonster=true",IF(J370="Crafted",", isCrafted=true",IF(J370="Cyrodiil",", isCyrodiil=true",IF(J370="Dungeon",", isDungeon=true",IF(J370="PVP: Battleground",", isBattleground=true",IF(J370="PVP: Cyrodiil",", isCyrodiil=true",IF(J370="PVP: Imperial City",", isImperialCity=true",IF(J370="Special",", isSpecial=true",IF(J370="Daily random dungeon &amp; PVP: Imperial City",", isDailyRandomDungeonAndImperialCityReward=true",IF(J370="Overland",", isOverland=true","")))))))))))) &amp; IF(M370="true", CONCATENATE(", multiTrialSet=true"), ""),"") &amp; "},"</f>
        <v>, isImperialCity=true},</v>
      </c>
      <c r="AU370" s="27" t="str">
        <f>IF(C370&lt;&gt;"",CONCATENATE(" --",C370," / ",B370,"   [",IF(S370&lt;&gt;"",S370,""),IF(Y370&lt;&gt;"",", "&amp;Y370,""),IF(AC370&lt;&gt;"",", "&amp;AC370,""),IF(AG370&lt;&gt;"",", "&amp;AG370,""),IF(AK370&lt;&gt;"",", "&amp;AK370,""),IF(AO370&lt;&gt;"",", "&amp;AO370,""),"]"))</f>
        <v xml:space="preserve"> --Vicecanon of Venom / Vizekanoniker des Gifts   [Imperial City]</v>
      </c>
      <c r="AV370" s="27" t="str">
        <f>IF(A370&lt;&gt;"",IF(VALUE(Q370)&gt;0,CONCATENATE("[",A370,"] = true,        --",C370, " / ", B370), ""),"")</f>
        <v/>
      </c>
    </row>
    <row r="371" spans="1:48" x14ac:dyDescent="0.25">
      <c r="A371" s="13">
        <v>248</v>
      </c>
      <c r="B371" t="s">
        <v>1979</v>
      </c>
      <c r="C371" t="s">
        <v>1981</v>
      </c>
      <c r="D371" t="s">
        <v>1980</v>
      </c>
      <c r="G371" s="3">
        <f>A371</f>
        <v>248</v>
      </c>
      <c r="I371" t="s">
        <v>39</v>
      </c>
      <c r="J371" t="s">
        <v>4276</v>
      </c>
      <c r="L371" t="s">
        <v>101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4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7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[248] = {wayshrines={-1,-1,-1,}, dlcId=1</v>
      </c>
      <c r="AS371" s="27" t="str">
        <f>IF(A371&lt;&gt;"",IF(R371&lt;&gt;"",CONCATENATE(", zoneIds={",R371),"")&amp;IF(X371&lt;&gt;"",CONCATENATE(",",X371),"")&amp;IF(AB371&lt;&gt;"",CONCATENATE(",",AB371),"")&amp;IF(AF371&lt;&gt;"",CONCATENATE(",",AF371),"")&amp;IF(AJ371&lt;&gt;"",CONCATENATE(",",AJ371),"")&amp;IF(AN371&lt;&gt;"",CONCATENATE(",",AN371),"")&amp;IF(R371&lt;&gt;"",CONCATENATE("}",""),"")&amp;IF(OR(L371="true",L371="false",L371&lt;&gt;""), CONCATENATE(", veteran=", L371), ""),"")</f>
        <v>, zoneIds={584}, veteran=false</v>
      </c>
      <c r="AT371" s="27" t="str">
        <f>IF(A371&lt;&gt;"",IF(J371="Trial",", isTrial=true",IF(J371="Arena",", isArena=true", IF(J371="Monster",", isMonster=true",IF(J371="Crafted",", isCrafted=true",IF(J371="Cyrodiil",", isCyrodiil=true",IF(J371="Dungeon",", isDungeon=true",IF(J371="PVP: Battleground",", isBattleground=true",IF(J371="PVP: Cyrodiil",", isCyrodiil=true",IF(J371="PVP: Imperial City",", isImperialCity=true",IF(J371="Special",", isSpecial=true",IF(J371="Daily random dungeon &amp; PVP: Imperial City",", isDailyRandomDungeonAndImperialCityReward=true",IF(J371="Overland",", isOverland=true","")))))))))))) &amp; IF(M371="true", CONCATENATE(", multiTrialSet=true"), ""),"") &amp; "},"</f>
        <v>, isImperialCity=true},</v>
      </c>
      <c r="AU371" s="27" t="str">
        <f>IF(C371&lt;&gt;"",CONCATENATE(" --",C371," / ",B371,"   [",IF(S371&lt;&gt;"",S371,""),IF(Y371&lt;&gt;"",", "&amp;Y371,""),IF(AC371&lt;&gt;"",", "&amp;AC371,""),IF(AG371&lt;&gt;"",", "&amp;AG371,""),IF(AK371&lt;&gt;"",", "&amp;AK371,""),IF(AO371&lt;&gt;"",", "&amp;AO371,""),"]"))</f>
        <v xml:space="preserve"> --Thews of the Harbinger / Muskeln des Vorboten   [Imperial City]</v>
      </c>
      <c r="AV371" s="27" t="str">
        <f>IF(A371&lt;&gt;"",IF(VALUE(Q371)&gt;0,CONCATENATE("[",A371,"] = true,        --",C371, " / ", B371), ""),"")</f>
        <v/>
      </c>
    </row>
    <row r="372" spans="1:48" x14ac:dyDescent="0.25">
      <c r="A372" s="13">
        <v>253</v>
      </c>
      <c r="B372" t="s">
        <v>1982</v>
      </c>
      <c r="C372" t="s">
        <v>1984</v>
      </c>
      <c r="D372" t="s">
        <v>1983</v>
      </c>
      <c r="G372" s="3">
        <f>A372</f>
        <v>253</v>
      </c>
      <c r="I372" t="s">
        <v>39</v>
      </c>
      <c r="J372" t="s">
        <v>4276</v>
      </c>
      <c r="L372" t="s">
        <v>101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4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7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[253] = {wayshrines={-1,-1,-1,}, dlcId=1</v>
      </c>
      <c r="AS372" s="27" t="str">
        <f>IF(A372&lt;&gt;"",IF(R372&lt;&gt;"",CONCATENATE(", zoneIds={",R372),"")&amp;IF(X372&lt;&gt;"",CONCATENATE(",",X372),"")&amp;IF(AB372&lt;&gt;"",CONCATENATE(",",AB372),"")&amp;IF(AF372&lt;&gt;"",CONCATENATE(",",AF372),"")&amp;IF(AJ372&lt;&gt;"",CONCATENATE(",",AJ372),"")&amp;IF(AN372&lt;&gt;"",CONCATENATE(",",AN372),"")&amp;IF(R372&lt;&gt;"",CONCATENATE("}",""),"")&amp;IF(OR(L372="true",L372="false",L372&lt;&gt;""), CONCATENATE(", veteran=", L372), ""),"")</f>
        <v>, zoneIds={584}, veteran=false</v>
      </c>
      <c r="AT372" s="27" t="str">
        <f>IF(A372&lt;&gt;"",IF(J372="Trial",", isTrial=true",IF(J372="Arena",", isArena=true", IF(J372="Monster",", isMonster=true",IF(J372="Crafted",", isCrafted=true",IF(J372="Cyrodiil",", isCyrodiil=true",IF(J372="Dungeon",", isDungeon=true",IF(J372="PVP: Battleground",", isBattleground=true",IF(J372="PVP: Cyrodiil",", isCyrodiil=true",IF(J372="PVP: Imperial City",", isImperialCity=true",IF(J372="Special",", isSpecial=true",IF(J372="Daily random dungeon &amp; PVP: Imperial City",", isDailyRandomDungeonAndImperialCityReward=true",IF(J372="Overland",", isOverland=true","")))))))))))) &amp; IF(M372="true", CONCATENATE(", multiTrialSet=true"), ""),"") &amp; "},"</f>
        <v>, isImperialCity=true},</v>
      </c>
      <c r="AU372" s="27" t="str">
        <f>IF(C372&lt;&gt;"",CONCATENATE(" --",C372," / ",B372,"   [",IF(S372&lt;&gt;"",S372,""),IF(Y372&lt;&gt;"",", "&amp;Y372,""),IF(AC372&lt;&gt;"",", "&amp;AC372,""),IF(AG372&lt;&gt;"",", "&amp;AG372,""),IF(AK372&lt;&gt;"",", "&amp;AK372,""),IF(AO372&lt;&gt;"",", "&amp;AO372,""),"]"))</f>
        <v xml:space="preserve"> --Imperial Physique / Kaiserliche Physis   [Imperial City]</v>
      </c>
      <c r="AV372" s="27" t="str">
        <f>IF(A372&lt;&gt;"",IF(VALUE(Q372)&gt;0,CONCATENATE("[",A372,"] = true,        --",C372, " / ", B372), ""),"")</f>
        <v/>
      </c>
    </row>
    <row r="373" spans="1:48" x14ac:dyDescent="0.25">
      <c r="A373" s="13">
        <v>380</v>
      </c>
      <c r="B373" t="s">
        <v>2293</v>
      </c>
      <c r="C373" t="s">
        <v>2295</v>
      </c>
      <c r="D373" t="s">
        <v>2294</v>
      </c>
      <c r="G373" s="3">
        <f>A373</f>
        <v>380</v>
      </c>
      <c r="H373" t="s">
        <v>4319</v>
      </c>
      <c r="I373" t="s">
        <v>4259</v>
      </c>
      <c r="J373" t="s">
        <v>4279</v>
      </c>
      <c r="L373" t="s">
        <v>101</v>
      </c>
      <c r="M373" t="s">
        <v>101</v>
      </c>
      <c r="N373">
        <v>-1</v>
      </c>
      <c r="O373">
        <v>-1</v>
      </c>
      <c r="P373">
        <v>-1</v>
      </c>
      <c r="Q373">
        <v>0</v>
      </c>
      <c r="S373" t="s">
        <v>4259</v>
      </c>
      <c r="T373" s="24">
        <v>0</v>
      </c>
      <c r="U373" s="3" t="str">
        <f>VLOOKUP(T373,'LibSets constants'!$A$2:$B$16,2,FALSE)</f>
        <v>Included in base game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7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[380] = {wayshrines={-1,-1,-1,}, dlcId=0</v>
      </c>
      <c r="AS373" s="27" t="str">
        <f>IF(A373&lt;&gt;"",IF(R373&lt;&gt;"",CONCATENATE(", zoneIds={",R373),"")&amp;IF(X373&lt;&gt;"",CONCATENATE(",",X373),"")&amp;IF(AB373&lt;&gt;"",CONCATENATE(",",AB373),"")&amp;IF(AF373&lt;&gt;"",CONCATENATE(",",AF373),"")&amp;IF(AJ373&lt;&gt;"",CONCATENATE(",",AJ373),"")&amp;IF(AN373&lt;&gt;"",CONCATENATE(",",AN373),"")&amp;IF(R373&lt;&gt;"",CONCATENATE("}",""),"")&amp;IF(OR(L373="true",L373="false",L373&lt;&gt;""), CONCATENATE(", veteran=", L373), ""),"")</f>
        <v>, veteran=false</v>
      </c>
      <c r="AT373" s="27" t="str">
        <f>IF(A373&lt;&gt;"",IF(J373="Trial",", isTrial=true",IF(J373="Arena",", isArena=true", IF(J373="Monster",", isMonster=true",IF(J373="Crafted",", isCrafted=true",IF(J373="Cyrodiil",", isCyrodiil=true",IF(J373="Dungeon",", isDungeon=true",IF(J373="PVP: Battleground",", isBattleground=true",IF(J373="PVP: Cyrodiil",", isCyrodiil=true",IF(J373="PVP: Imperial City",", isImperialCity=true",IF(J373="Special",", isSpecial=true",IF(J373="Daily random dungeon &amp; PVP: Imperial City",", isDailyRandomDungeonAndImperialCityReward=true",IF(J373="Overland",", isOverland=true","")))))))))))) &amp; IF(M373="true", CONCATENATE(", multiTrialSet=true"), ""),"") &amp; "},"</f>
        <v>, isSpecial=true},</v>
      </c>
      <c r="AU373" s="27" t="str">
        <f>IF(C373&lt;&gt;"",CONCATENATE(" --",C373," / ",B373,"   [",IF(S373&lt;&gt;"",S373,""),IF(Y373&lt;&gt;"",", "&amp;Y373,""),IF(AC373&lt;&gt;"",", "&amp;AC373,""),IF(AG373&lt;&gt;"",", "&amp;AG373,""),IF(AK373&lt;&gt;"",", "&amp;AK373,""),IF(AO373&lt;&gt;"",", "&amp;AO373,""),"]"))</f>
        <v xml:space="preserve"> --Prophet's / Prophet   [Level up advisor]</v>
      </c>
      <c r="AV373" s="27" t="str">
        <f>IF(A373&lt;&gt;"",IF(VALUE(Q373)&gt;0,CONCATENATE("[",A373,"] = true,        --",C373, " / ", B373), ""),"")</f>
        <v/>
      </c>
    </row>
    <row r="374" spans="1:48" x14ac:dyDescent="0.25">
      <c r="A374" s="13">
        <v>381</v>
      </c>
      <c r="B374" t="s">
        <v>2296</v>
      </c>
      <c r="C374" t="s">
        <v>2298</v>
      </c>
      <c r="D374" t="s">
        <v>2297</v>
      </c>
      <c r="G374" s="3">
        <f>A374</f>
        <v>381</v>
      </c>
      <c r="H374" t="s">
        <v>4319</v>
      </c>
      <c r="I374" t="s">
        <v>4259</v>
      </c>
      <c r="J374" t="s">
        <v>4279</v>
      </c>
      <c r="L374" t="s">
        <v>101</v>
      </c>
      <c r="M374" t="s">
        <v>101</v>
      </c>
      <c r="N374">
        <v>-1</v>
      </c>
      <c r="O374">
        <v>-1</v>
      </c>
      <c r="P374">
        <v>-1</v>
      </c>
      <c r="Q374">
        <v>0</v>
      </c>
      <c r="S374" t="s">
        <v>4259</v>
      </c>
      <c r="T374" s="24"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7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[381] = {wayshrines={-1,-1,-1,}, dlcId=0</v>
      </c>
      <c r="AS374" s="27" t="str">
        <f>IF(A374&lt;&gt;"",IF(R374&lt;&gt;"",CONCATENATE(", zoneIds={",R374),"")&amp;IF(X374&lt;&gt;"",CONCATENATE(",",X374),"")&amp;IF(AB374&lt;&gt;"",CONCATENATE(",",AB374),"")&amp;IF(AF374&lt;&gt;"",CONCATENATE(",",AF374),"")&amp;IF(AJ374&lt;&gt;"",CONCATENATE(",",AJ374),"")&amp;IF(AN374&lt;&gt;"",CONCATENATE(",",AN374),"")&amp;IF(R374&lt;&gt;"",CONCATENATE("}",""),"")&amp;IF(OR(L374="true",L374="false",L374&lt;&gt;""), CONCATENATE(", veteran=", L374), ""),"")</f>
        <v>, veteran=false</v>
      </c>
      <c r="AT374" s="27" t="str">
        <f>IF(A374&lt;&gt;"",IF(J374="Trial",", isTrial=true",IF(J374="Arena",", isArena=true", IF(J374="Monster",", isMonster=true",IF(J374="Crafted",", isCrafted=true",IF(J374="Cyrodiil",", isCyrodiil=true",IF(J374="Dungeon",", isDungeon=true",IF(J374="PVP: Battleground",", isBattleground=true",IF(J374="PVP: Cyrodiil",", isCyrodiil=true",IF(J374="PVP: Imperial City",", isImperialCity=true",IF(J374="Special",", isSpecial=true",IF(J374="Daily random dungeon &amp; PVP: Imperial City",", isDailyRandomDungeonAndImperialCityReward=true",IF(J374="Overland",", isOverland=true","")))))))))))) &amp; IF(M374="true", CONCATENATE(", multiTrialSet=true"), ""),"") &amp; "},"</f>
        <v>, isSpecial=true},</v>
      </c>
      <c r="AU374" s="27" t="str">
        <f>IF(C374&lt;&gt;"",CONCATENATE(" --",C374," / ",B374,"   [",IF(S374&lt;&gt;"",S374,""),IF(Y374&lt;&gt;"",", "&amp;Y374,""),IF(AC374&lt;&gt;"",", "&amp;AC374,""),IF(AG374&lt;&gt;"",", "&amp;AG374,""),IF(AK374&lt;&gt;"",", "&amp;AK374,""),IF(AO374&lt;&gt;"",", "&amp;AO374,""),"]"))</f>
        <v xml:space="preserve"> --Broken Soul / Zerbrochene Seele   [Level up advisor]</v>
      </c>
      <c r="AV374" s="27" t="str">
        <f>IF(A374&lt;&gt;"",IF(VALUE(Q374)&gt;0,CONCATENATE("[",A374,"] = true,        --",C374, " / ", B374), ""),"")</f>
        <v/>
      </c>
    </row>
    <row r="375" spans="1:48" x14ac:dyDescent="0.25">
      <c r="A375" s="13">
        <v>136</v>
      </c>
      <c r="B375" t="s">
        <v>1723</v>
      </c>
      <c r="C375" t="s">
        <v>1725</v>
      </c>
      <c r="D375" t="s">
        <v>1724</v>
      </c>
      <c r="G375" s="3">
        <f>A375</f>
        <v>136</v>
      </c>
      <c r="J375" t="s">
        <v>2547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639</v>
      </c>
      <c r="S375" t="s">
        <v>493</v>
      </c>
      <c r="T375" s="24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7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[136] = {wayshrines={-1,-1,-1,}, dlcId=0</v>
      </c>
      <c r="AS375" s="27" t="str">
        <f>IF(A375&lt;&gt;"",IF(R375&lt;&gt;"",CONCATENATE(", zoneIds={",R375),"")&amp;IF(X375&lt;&gt;"",CONCATENATE(",",X375),"")&amp;IF(AB375&lt;&gt;"",CONCATENATE(",",AB375),"")&amp;IF(AF375&lt;&gt;"",CONCATENATE(",",AF375),"")&amp;IF(AJ375&lt;&gt;"",CONCATENATE(",",AJ375),"")&amp;IF(AN375&lt;&gt;"",CONCATENATE(",",AN375),"")&amp;IF(R375&lt;&gt;"",CONCATENATE("}",""),"")&amp;IF(OR(L375="true",L375="false",L375&lt;&gt;""), CONCATENATE(", veteran=", L375), ""),"")</f>
        <v>, zoneIds={639}, veteran=false</v>
      </c>
      <c r="AT375" s="27" t="str">
        <f>IF(A375&lt;&gt;"",IF(J375="Trial",", isTrial=true",IF(J375="Arena",", isArena=true", IF(J375="Monster",", isMonster=true",IF(J375="Crafted",", isCrafted=true",IF(J375="Cyrodiil",", isCyrodiil=true",IF(J375="Dungeon",", isDungeon=true",IF(J375="PVP: Battleground",", isBattleground=true",IF(J375="PVP: Cyrodiil",", isCyrodiil=true",IF(J375="PVP: Imperial City",", isImperialCity=true",IF(J375="Special",", isSpecial=true",IF(J375="Daily random dungeon &amp; PVP: Imperial City",", isDailyRandomDungeonAndImperialCityReward=true",IF(J375="Overland",", isOverland=true","")))))))))))) &amp; IF(M375="true", CONCATENATE(", multiTrialSet=true"), ""),"") &amp; "},"</f>
        <v>, isTrial=true},</v>
      </c>
      <c r="AU375" s="27" t="str">
        <f>IF(C375&lt;&gt;"",CONCATENATE(" --",C375," / ",B375,"   [",IF(S375&lt;&gt;"",S375,""),IF(Y375&lt;&gt;"",", "&amp;Y375,""),IF(AC375&lt;&gt;"",", "&amp;AC375,""),IF(AG375&lt;&gt;"",", "&amp;AG375,""),IF(AK375&lt;&gt;"",", "&amp;AK375,""),IF(AO375&lt;&gt;"",", "&amp;AO375,""),"]"))</f>
        <v xml:space="preserve"> --Immortal Warrior / Unsterblicher Krieger   [Sanctum Ophidia]</v>
      </c>
      <c r="AV375" s="27" t="str">
        <f>IF(A375&lt;&gt;"",IF(VALUE(Q375)&gt;0,CONCATENATE("[",A375,"] = true,        --",C375, " / ", B375), ""),"")</f>
        <v/>
      </c>
    </row>
    <row r="376" spans="1:48" x14ac:dyDescent="0.25">
      <c r="A376" s="13">
        <v>137</v>
      </c>
      <c r="B376" t="s">
        <v>1726</v>
      </c>
      <c r="C376" t="s">
        <v>1728</v>
      </c>
      <c r="D376" t="s">
        <v>1727</v>
      </c>
      <c r="G376" s="3">
        <f>A376</f>
        <v>137</v>
      </c>
      <c r="J376" t="s">
        <v>2547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636</v>
      </c>
      <c r="S376" t="s">
        <v>490</v>
      </c>
      <c r="T376" s="24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7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[137] = {wayshrines={-1,-1,-1,}, dlcId=0</v>
      </c>
      <c r="AS376" s="27" t="str">
        <f>IF(A376&lt;&gt;"",IF(R376&lt;&gt;"",CONCATENATE(", zoneIds={",R376),"")&amp;IF(X376&lt;&gt;"",CONCATENATE(",",X376),"")&amp;IF(AB376&lt;&gt;"",CONCATENATE(",",AB376),"")&amp;IF(AF376&lt;&gt;"",CONCATENATE(",",AF376),"")&amp;IF(AJ376&lt;&gt;"",CONCATENATE(",",AJ376),"")&amp;IF(AN376&lt;&gt;"",CONCATENATE(",",AN376),"")&amp;IF(R376&lt;&gt;"",CONCATENATE("}",""),"")&amp;IF(OR(L376="true",L376="false",L376&lt;&gt;""), CONCATENATE(", veteran=", L376), ""),"")</f>
        <v>, zoneIds={636}, veteran=false</v>
      </c>
      <c r="AT376" s="27" t="str">
        <f>IF(A376&lt;&gt;"",IF(J376="Trial",", isTrial=true",IF(J376="Arena",", isArena=true", IF(J376="Monster",", isMonster=true",IF(J376="Crafted",", isCrafted=true",IF(J376="Cyrodiil",", isCyrodiil=true",IF(J376="Dungeon",", isDungeon=true",IF(J376="PVP: Battleground",", isBattleground=true",IF(J376="PVP: Cyrodiil",", isCyrodiil=true",IF(J376="PVP: Imperial City",", isImperialCity=true",IF(J376="Special",", isSpecial=true",IF(J376="Daily random dungeon &amp; PVP: Imperial City",", isDailyRandomDungeonAndImperialCityReward=true",IF(J376="Overland",", isOverland=true","")))))))))))) &amp; IF(M376="true", CONCATENATE(", multiTrialSet=true"), ""),"") &amp; "},"</f>
        <v>, isTrial=true},</v>
      </c>
      <c r="AU376" s="27" t="str">
        <f>IF(C376&lt;&gt;"",CONCATENATE(" --",C376," / ",B376,"   [",IF(S376&lt;&gt;"",S376,""),IF(Y376&lt;&gt;"",", "&amp;Y376,""),IF(AC376&lt;&gt;"",", "&amp;AC376,""),IF(AG376&lt;&gt;"",", "&amp;AG376,""),IF(AK376&lt;&gt;"",", "&amp;AK376,""),IF(AO376&lt;&gt;"",", "&amp;AO376,""),"]"))</f>
        <v xml:space="preserve"> --Berserking Warrior / Tobender Krieger   [Hel Ra Citadel]</v>
      </c>
      <c r="AV376" s="27" t="str">
        <f>IF(A376&lt;&gt;"",IF(VALUE(Q376)&gt;0,CONCATENATE("[",A376,"] = true,        --",C376, " / ", B376), ""),"")</f>
        <v/>
      </c>
    </row>
    <row r="377" spans="1:48" x14ac:dyDescent="0.25">
      <c r="A377" s="13">
        <v>138</v>
      </c>
      <c r="B377" t="s">
        <v>1729</v>
      </c>
      <c r="C377" t="s">
        <v>1731</v>
      </c>
      <c r="D377" t="s">
        <v>1730</v>
      </c>
      <c r="G377" s="3">
        <f>A377</f>
        <v>138</v>
      </c>
      <c r="J377" t="s">
        <v>2547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638</v>
      </c>
      <c r="S377" t="s">
        <v>492</v>
      </c>
      <c r="T377" s="24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7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[138] = {wayshrines={-1,-1,-1,}, dlcId=0</v>
      </c>
      <c r="AS377" s="27" t="str">
        <f>IF(A377&lt;&gt;"",IF(R377&lt;&gt;"",CONCATENATE(", zoneIds={",R377),"")&amp;IF(X377&lt;&gt;"",CONCATENATE(",",X377),"")&amp;IF(AB377&lt;&gt;"",CONCATENATE(",",AB377),"")&amp;IF(AF377&lt;&gt;"",CONCATENATE(",",AF377),"")&amp;IF(AJ377&lt;&gt;"",CONCATENATE(",",AJ377),"")&amp;IF(AN377&lt;&gt;"",CONCATENATE(",",AN377),"")&amp;IF(R377&lt;&gt;"",CONCATENATE("}",""),"")&amp;IF(OR(L377="true",L377="false",L377&lt;&gt;""), CONCATENATE(", veteran=", L377), ""),"")</f>
        <v>, zoneIds={638}, veteran=false</v>
      </c>
      <c r="AT377" s="27" t="str">
        <f>IF(A377&lt;&gt;"",IF(J377="Trial",", isTrial=true",IF(J377="Arena",", isArena=true", IF(J377="Monster",", isMonster=true",IF(J377="Crafted",", isCrafted=true",IF(J377="Cyrodiil",", isCyrodiil=true",IF(J377="Dungeon",", isDungeon=true",IF(J377="PVP: Battleground",", isBattleground=true",IF(J377="PVP: Cyrodiil",", isCyrodiil=true",IF(J377="PVP: Imperial City",", isImperialCity=true",IF(J377="Special",", isSpecial=true",IF(J377="Daily random dungeon &amp; PVP: Imperial City",", isDailyRandomDungeonAndImperialCityReward=true",IF(J377="Overland",", isOverland=true","")))))))))))) &amp; IF(M377="true", CONCATENATE(", multiTrialSet=true"), ""),"") &amp; "},"</f>
        <v>, isTrial=true},</v>
      </c>
      <c r="AU377" s="27" t="str">
        <f>IF(C377&lt;&gt;"",CONCATENATE(" --",C377," / ",B377,"   [",IF(S377&lt;&gt;"",S377,""),IF(Y377&lt;&gt;"",", "&amp;Y377,""),IF(AC377&lt;&gt;"",", "&amp;AC377,""),IF(AG377&lt;&gt;"",", "&amp;AG377,""),IF(AK377&lt;&gt;"",", "&amp;AK377,""),IF(AO377&lt;&gt;"",", "&amp;AO377,""),"]"))</f>
        <v xml:space="preserve"> --Defending Warrior / Verteidigender Krieger   [Aetherian Archive]</v>
      </c>
      <c r="AV377" s="27" t="str">
        <f>IF(A377&lt;&gt;"",IF(VALUE(Q377)&gt;0,CONCATENATE("[",A377,"] = true,        --",C377, " / ", B377), ""),"")</f>
        <v/>
      </c>
    </row>
    <row r="378" spans="1:48" x14ac:dyDescent="0.25">
      <c r="A378" s="13">
        <v>139</v>
      </c>
      <c r="B378" t="s">
        <v>1732</v>
      </c>
      <c r="C378" t="s">
        <v>1734</v>
      </c>
      <c r="D378" t="s">
        <v>1733</v>
      </c>
      <c r="G378" s="3">
        <f>A378</f>
        <v>139</v>
      </c>
      <c r="J378" t="s">
        <v>2547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639</v>
      </c>
      <c r="S378" t="s">
        <v>493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" t="str">
        <f>IF(AK378&lt;&gt;"",VLOOKUP(AK378,'ESO zone constants'!$E$3:$L$5000,8,FALSE),"")</f>
        <v/>
      </c>
      <c r="AN378" s="3" t="str">
        <f>IF(AO378&lt;&gt;"",VLOOKUP(AO378,'ESO zone constants'!$E$3:$L$5000,8,FALSE),"")</f>
        <v/>
      </c>
      <c r="AR378" s="27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[139] = {wayshrines={-1,-1,-1,}, dlcId=0</v>
      </c>
      <c r="AS378" s="27" t="str">
        <f>IF(A378&lt;&gt;"",IF(R378&lt;&gt;"",CONCATENATE(", zoneIds={",R378),"")&amp;IF(X378&lt;&gt;"",CONCATENATE(",",X378),"")&amp;IF(AB378&lt;&gt;"",CONCATENATE(",",AB378),"")&amp;IF(AF378&lt;&gt;"",CONCATENATE(",",AF378),"")&amp;IF(AJ378&lt;&gt;"",CONCATENATE(",",AJ378),"")&amp;IF(AN378&lt;&gt;"",CONCATENATE(",",AN378),"")&amp;IF(R378&lt;&gt;"",CONCATENATE("}",""),"")&amp;IF(OR(L378="true",L378="false",L378&lt;&gt;""), CONCATENATE(", veteran=", L378), ""),"")</f>
        <v>, zoneIds={639}, veteran=false</v>
      </c>
      <c r="AT378" s="27" t="str">
        <f>IF(A378&lt;&gt;"",IF(J378="Trial",", isTrial=true",IF(J378="Arena",", isArena=true", IF(J378="Monster",", isMonster=true",IF(J378="Crafted",", isCrafted=true",IF(J378="Cyrodiil",", isCyrodiil=true",IF(J378="Dungeon",", isDungeon=true",IF(J378="PVP: Battleground",", isBattleground=true",IF(J378="PVP: Cyrodiil",", isCyrodiil=true",IF(J378="PVP: Imperial City",", isImperialCity=true",IF(J378="Special",", isSpecial=true",IF(J378="Daily random dungeon &amp; PVP: Imperial City",", isDailyRandomDungeonAndImperialCityReward=true",IF(J378="Overland",", isOverland=true","")))))))))))) &amp; IF(M378="true", CONCATENATE(", multiTrialSet=true"), ""),"") &amp; "},"</f>
        <v>, isTrial=true},</v>
      </c>
      <c r="AU378" s="27" t="str">
        <f>IF(C378&lt;&gt;"",CONCATENATE(" --",C378," / ",B378,"   [",IF(S378&lt;&gt;"",S378,""),IF(Y378&lt;&gt;"",", "&amp;Y378,""),IF(AC378&lt;&gt;"",", "&amp;AC378,""),IF(AG378&lt;&gt;"",", "&amp;AG378,""),IF(AK378&lt;&gt;"",", "&amp;AK378,""),IF(AO378&lt;&gt;"",", "&amp;AO378,""),"]"))</f>
        <v xml:space="preserve"> --Wise Mage / Weiser Magier   [Sanctum Ophidia]</v>
      </c>
      <c r="AV378" s="27" t="str">
        <f>IF(A378&lt;&gt;"",IF(VALUE(Q378)&gt;0,CONCATENATE("[",A378,"] = true,        --",C378, " / ", B378), ""),"")</f>
        <v/>
      </c>
    </row>
    <row r="379" spans="1:48" x14ac:dyDescent="0.25">
      <c r="A379" s="13">
        <v>140</v>
      </c>
      <c r="B379" t="s">
        <v>1735</v>
      </c>
      <c r="C379" t="s">
        <v>1737</v>
      </c>
      <c r="D379" t="s">
        <v>1736</v>
      </c>
      <c r="G379" s="3">
        <f>A379</f>
        <v>140</v>
      </c>
      <c r="J379" t="s">
        <v>2547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636</v>
      </c>
      <c r="S379" t="s">
        <v>490</v>
      </c>
      <c r="T379" s="24">
        <f>VLOOKUP(R379,'ESO zone constants'!$L$2:$N$9999,3,FALSE)</f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constants'!$E$3:$L$5000,8,FALSE),"")</f>
        <v/>
      </c>
      <c r="AN379" s="3" t="str">
        <f>IF(AO379&lt;&gt;"",VLOOKUP(AO379,'ESO zone constants'!$E$3:$L$5000,8,FALSE),"")</f>
        <v/>
      </c>
      <c r="AR379" s="27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[140] = {wayshrines={-1,-1,-1,}, dlcId=0</v>
      </c>
      <c r="AS379" s="27" t="str">
        <f>IF(A379&lt;&gt;"",IF(R379&lt;&gt;"",CONCATENATE(", zoneIds={",R379),"")&amp;IF(X379&lt;&gt;"",CONCATENATE(",",X379),"")&amp;IF(AB379&lt;&gt;"",CONCATENATE(",",AB379),"")&amp;IF(AF379&lt;&gt;"",CONCATENATE(",",AF379),"")&amp;IF(AJ379&lt;&gt;"",CONCATENATE(",",AJ379),"")&amp;IF(AN379&lt;&gt;"",CONCATENATE(",",AN379),"")&amp;IF(R379&lt;&gt;"",CONCATENATE("}",""),"")&amp;IF(OR(L379="true",L379="false",L379&lt;&gt;""), CONCATENATE(", veteran=", L379), ""),"")</f>
        <v>, zoneIds={636}, veteran=false</v>
      </c>
      <c r="AT379" s="27" t="str">
        <f>IF(A379&lt;&gt;"",IF(J379="Trial",", isTrial=true",IF(J379="Arena",", isArena=true", IF(J379="Monster",", isMonster=true",IF(J379="Crafted",", isCrafted=true",IF(J379="Cyrodiil",", isCyrodiil=true",IF(J379="Dungeon",", isDungeon=true",IF(J379="PVP: Battleground",", isBattleground=true",IF(J379="PVP: Cyrodiil",", isCyrodiil=true",IF(J379="PVP: Imperial City",", isImperialCity=true",IF(J379="Special",", isSpecial=true",IF(J379="Daily random dungeon &amp; PVP: Imperial City",", isDailyRandomDungeonAndImperialCityReward=true",IF(J379="Overland",", isOverland=true","")))))))))))) &amp; IF(M379="true", CONCATENATE(", multiTrialSet=true"), ""),"") &amp; "},"</f>
        <v>, isTrial=true},</v>
      </c>
      <c r="AU379" s="27" t="str">
        <f>IF(C379&lt;&gt;"",CONCATENATE(" --",C379," / ",B379,"   [",IF(S379&lt;&gt;"",S379,""),IF(Y379&lt;&gt;"",", "&amp;Y379,""),IF(AC379&lt;&gt;"",", "&amp;AC379,""),IF(AG379&lt;&gt;"",", "&amp;AG379,""),IF(AK379&lt;&gt;"",", "&amp;AK379,""),IF(AO379&lt;&gt;"",", "&amp;AO379,""),"]"))</f>
        <v xml:space="preserve"> --Destructive Mage / Zerstörerischer Magier   [Hel Ra Citadel]</v>
      </c>
      <c r="AV379" s="27" t="str">
        <f>IF(A379&lt;&gt;"",IF(VALUE(Q379)&gt;0,CONCATENATE("[",A379,"] = true,        --",C379, " / ", B379), ""),"")</f>
        <v/>
      </c>
    </row>
    <row r="380" spans="1:48" x14ac:dyDescent="0.25">
      <c r="A380" s="13">
        <v>141</v>
      </c>
      <c r="B380" t="s">
        <v>1738</v>
      </c>
      <c r="C380" t="s">
        <v>1740</v>
      </c>
      <c r="D380" t="s">
        <v>1739</v>
      </c>
      <c r="G380" s="3">
        <f>A380</f>
        <v>141</v>
      </c>
      <c r="J380" t="s">
        <v>2547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638</v>
      </c>
      <c r="S380" t="s">
        <v>492</v>
      </c>
      <c r="T380" s="24">
        <f>VLOOKUP(R380,'ESO zone constants'!$L$2:$N$9999,3,FALSE)</f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constants'!$E$3:$L$5000,8,FALSE),"")</f>
        <v/>
      </c>
      <c r="AN380" s="3" t="str">
        <f>IF(AO380&lt;&gt;"",VLOOKUP(AO380,'ESO zone constants'!$E$3:$L$5000,8,FALSE),"")</f>
        <v/>
      </c>
      <c r="AR380" s="27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[141] = {wayshrines={-1,-1,-1,}, dlcId=0</v>
      </c>
      <c r="AS380" s="27" t="str">
        <f>IF(A380&lt;&gt;"",IF(R380&lt;&gt;"",CONCATENATE(", zoneIds={",R380),"")&amp;IF(X380&lt;&gt;"",CONCATENATE(",",X380),"")&amp;IF(AB380&lt;&gt;"",CONCATENATE(",",AB380),"")&amp;IF(AF380&lt;&gt;"",CONCATENATE(",",AF380),"")&amp;IF(AJ380&lt;&gt;"",CONCATENATE(",",AJ380),"")&amp;IF(AN380&lt;&gt;"",CONCATENATE(",",AN380),"")&amp;IF(R380&lt;&gt;"",CONCATENATE("}",""),"")&amp;IF(OR(L380="true",L380="false",L380&lt;&gt;""), CONCATENATE(", veteran=", L380), ""),"")</f>
        <v>, zoneIds={638}, veteran=false</v>
      </c>
      <c r="AT380" s="27" t="str">
        <f>IF(A380&lt;&gt;"",IF(J380="Trial",", isTrial=true",IF(J380="Arena",", isArena=true", IF(J380="Monster",", isMonster=true",IF(J380="Crafted",", isCrafted=true",IF(J380="Cyrodiil",", isCyrodiil=true",IF(J380="Dungeon",", isDungeon=true",IF(J380="PVP: Battleground",", isBattleground=true",IF(J380="PVP: Cyrodiil",", isCyrodiil=true",IF(J380="PVP: Imperial City",", isImperialCity=true",IF(J380="Special",", isSpecial=true",IF(J380="Daily random dungeon &amp; PVP: Imperial City",", isDailyRandomDungeonAndImperialCityReward=true",IF(J380="Overland",", isOverland=true","")))))))))))) &amp; IF(M380="true", CONCATENATE(", multiTrialSet=true"), ""),"") &amp; "},"</f>
        <v>, isTrial=true},</v>
      </c>
      <c r="AU380" s="27" t="str">
        <f>IF(C380&lt;&gt;"",CONCATENATE(" --",C380," / ",B380,"   [",IF(S380&lt;&gt;"",S380,""),IF(Y380&lt;&gt;"",", "&amp;Y380,""),IF(AC380&lt;&gt;"",", "&amp;AC380,""),IF(AG380&lt;&gt;"",", "&amp;AG380,""),IF(AK380&lt;&gt;"",", "&amp;AK380,""),IF(AO380&lt;&gt;"",", "&amp;AO380,""),"]"))</f>
        <v xml:space="preserve"> --Healing Mage / Heilender Magier   [Aetherian Archive]</v>
      </c>
      <c r="AV380" s="27" t="str">
        <f>IF(A380&lt;&gt;"",IF(VALUE(Q380)&gt;0,CONCATENATE("[",A380,"] = true,        --",C380, " / ", B380), ""),"")</f>
        <v/>
      </c>
    </row>
    <row r="381" spans="1:48" x14ac:dyDescent="0.25">
      <c r="A381" s="13">
        <v>142</v>
      </c>
      <c r="B381" t="s">
        <v>1741</v>
      </c>
      <c r="C381" t="s">
        <v>1743</v>
      </c>
      <c r="D381" t="s">
        <v>1742</v>
      </c>
      <c r="G381" s="3">
        <f>A381</f>
        <v>142</v>
      </c>
      <c r="J381" t="s">
        <v>2547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638</v>
      </c>
      <c r="S381" t="s">
        <v>492</v>
      </c>
      <c r="T381" s="24">
        <f>VLOOKUP(R381,'ESO zone constants'!$L$2:$N$9999,3,FALSE)</f>
        <v>0</v>
      </c>
      <c r="U381" s="3" t="str">
        <f>VLOOKUP(T381,'LibSets constants'!$A$2:$B$16,2,FALSE)</f>
        <v>Included in base game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7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[142] = {wayshrines={-1,-1,-1,}, dlcId=0</v>
      </c>
      <c r="AS381" s="27" t="str">
        <f>IF(A381&lt;&gt;"",IF(R381&lt;&gt;"",CONCATENATE(", zoneIds={",R381),"")&amp;IF(X381&lt;&gt;"",CONCATENATE(",",X381),"")&amp;IF(AB381&lt;&gt;"",CONCATENATE(",",AB381),"")&amp;IF(AF381&lt;&gt;"",CONCATENATE(",",AF381),"")&amp;IF(AJ381&lt;&gt;"",CONCATENATE(",",AJ381),"")&amp;IF(AN381&lt;&gt;"",CONCATENATE(",",AN381),"")&amp;IF(R381&lt;&gt;"",CONCATENATE("}",""),"")&amp;IF(OR(L381="true",L381="false",L381&lt;&gt;""), CONCATENATE(", veteran=", L381), ""),"")</f>
        <v>, zoneIds={638}, veteran=false</v>
      </c>
      <c r="AT381" s="27" t="str">
        <f>IF(A381&lt;&gt;"",IF(J381="Trial",", isTrial=true",IF(J381="Arena",", isArena=true", IF(J381="Monster",", isMonster=true",IF(J381="Crafted",", isCrafted=true",IF(J381="Cyrodiil",", isCyrodiil=true",IF(J381="Dungeon",", isDungeon=true",IF(J381="PVP: Battleground",", isBattleground=true",IF(J381="PVP: Cyrodiil",", isCyrodiil=true",IF(J381="PVP: Imperial City",", isImperialCity=true",IF(J381="Special",", isSpecial=true",IF(J381="Daily random dungeon &amp; PVP: Imperial City",", isDailyRandomDungeonAndImperialCityReward=true",IF(J381="Overland",", isOverland=true","")))))))))))) &amp; IF(M381="true", CONCATENATE(", multiTrialSet=true"), ""),"") &amp; "},"</f>
        <v>, isTrial=true},</v>
      </c>
      <c r="AU381" s="27" t="str">
        <f>IF(C381&lt;&gt;"",CONCATENATE(" --",C381," / ",B381,"   [",IF(S381&lt;&gt;"",S381,""),IF(Y381&lt;&gt;"",", "&amp;Y381,""),IF(AC381&lt;&gt;"",", "&amp;AC381,""),IF(AG381&lt;&gt;"",", "&amp;AG381,""),IF(AK381&lt;&gt;"",", "&amp;AK381,""),IF(AO381&lt;&gt;"",", "&amp;AO381,""),"]"))</f>
        <v xml:space="preserve"> --Quick Serpent / Flinke Schlange   [Aetherian Archive]</v>
      </c>
      <c r="AV381" s="27" t="str">
        <f>IF(A381&lt;&gt;"",IF(VALUE(Q381)&gt;0,CONCATENATE("[",A381,"] = true,        --",C381, " / ", B381), ""),"")</f>
        <v/>
      </c>
    </row>
    <row r="382" spans="1:48" x14ac:dyDescent="0.25">
      <c r="A382" s="13">
        <v>143</v>
      </c>
      <c r="B382" t="s">
        <v>1744</v>
      </c>
      <c r="C382" t="s">
        <v>1746</v>
      </c>
      <c r="D382" t="s">
        <v>1745</v>
      </c>
      <c r="G382" s="3">
        <f>A382</f>
        <v>143</v>
      </c>
      <c r="J382" t="s">
        <v>2547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636</v>
      </c>
      <c r="S382" t="s">
        <v>490</v>
      </c>
      <c r="T382" s="24">
        <f>VLOOKUP(R382,'ESO zone constants'!$L$2:$N$9999,3,FALSE)</f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constants'!$E$3:$L$5000,8,FALSE),"")</f>
        <v/>
      </c>
      <c r="AN382" s="3" t="str">
        <f>IF(AO382&lt;&gt;"",VLOOKUP(AO382,'ESO zone constants'!$E$3:$L$5000,8,FALSE),"")</f>
        <v/>
      </c>
      <c r="AR382" s="27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[143] = {wayshrines={-1,-1,-1,}, dlcId=0</v>
      </c>
      <c r="AS382" s="27" t="str">
        <f>IF(A382&lt;&gt;"",IF(R382&lt;&gt;"",CONCATENATE(", zoneIds={",R382),"")&amp;IF(X382&lt;&gt;"",CONCATENATE(",",X382),"")&amp;IF(AB382&lt;&gt;"",CONCATENATE(",",AB382),"")&amp;IF(AF382&lt;&gt;"",CONCATENATE(",",AF382),"")&amp;IF(AJ382&lt;&gt;"",CONCATENATE(",",AJ382),"")&amp;IF(AN382&lt;&gt;"",CONCATENATE(",",AN382),"")&amp;IF(R382&lt;&gt;"",CONCATENATE("}",""),"")&amp;IF(OR(L382="true",L382="false",L382&lt;&gt;""), CONCATENATE(", veteran=", L382), ""),"")</f>
        <v>, zoneIds={636}, veteran=false</v>
      </c>
      <c r="AT382" s="27" t="str">
        <f>IF(A382&lt;&gt;"",IF(J382="Trial",", isTrial=true",IF(J382="Arena",", isArena=true", IF(J382="Monster",", isMonster=true",IF(J382="Crafted",", isCrafted=true",IF(J382="Cyrodiil",", isCyrodiil=true",IF(J382="Dungeon",", isDungeon=true",IF(J382="PVP: Battleground",", isBattleground=true",IF(J382="PVP: Cyrodiil",", isCyrodiil=true",IF(J382="PVP: Imperial City",", isImperialCity=true",IF(J382="Special",", isSpecial=true",IF(J382="Daily random dungeon &amp; PVP: Imperial City",", isDailyRandomDungeonAndImperialCityReward=true",IF(J382="Overland",", isOverland=true","")))))))))))) &amp; IF(M382="true", CONCATENATE(", multiTrialSet=true"), ""),"") &amp; "},"</f>
        <v>, isTrial=true},</v>
      </c>
      <c r="AU382" s="27" t="str">
        <f>IF(C382&lt;&gt;"",CONCATENATE(" --",C382," / ",B382,"   [",IF(S382&lt;&gt;"",S382,""),IF(Y382&lt;&gt;"",", "&amp;Y382,""),IF(AC382&lt;&gt;"",", "&amp;AC382,""),IF(AG382&lt;&gt;"",", "&amp;AG382,""),IF(AK382&lt;&gt;"",", "&amp;AK382,""),IF(AO382&lt;&gt;"",", "&amp;AO382,""),"]"))</f>
        <v xml:space="preserve"> --Poisonous Serpent / Giftschlange   [Hel Ra Citadel]</v>
      </c>
      <c r="AV382" s="27" t="str">
        <f>IF(A382&lt;&gt;"",IF(VALUE(Q382)&gt;0,CONCATENATE("[",A382,"] = true,        --",C382, " / ", B382), ""),"")</f>
        <v/>
      </c>
    </row>
    <row r="383" spans="1:48" x14ac:dyDescent="0.25">
      <c r="A383" s="13">
        <v>144</v>
      </c>
      <c r="B383" t="s">
        <v>1747</v>
      </c>
      <c r="C383" t="s">
        <v>1749</v>
      </c>
      <c r="D383" t="s">
        <v>1748</v>
      </c>
      <c r="G383" s="3">
        <f>A383</f>
        <v>144</v>
      </c>
      <c r="J383" t="s">
        <v>2547</v>
      </c>
      <c r="L383" t="s">
        <v>101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639</v>
      </c>
      <c r="S383" t="s">
        <v>493</v>
      </c>
      <c r="T383" s="24">
        <f>VLOOKUP(R383,'ESO zone constants'!$L$2:$N$9999,3,FALSE)</f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constants'!$E$3:$L$5000,8,FALSE),"")</f>
        <v/>
      </c>
      <c r="AN383" s="3" t="str">
        <f>IF(AO383&lt;&gt;"",VLOOKUP(AO383,'ESO zone constants'!$E$3:$L$5000,8,FALSE),"")</f>
        <v/>
      </c>
      <c r="AR383" s="27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[144] = {wayshrines={-1,-1,-1,}, dlcId=0</v>
      </c>
      <c r="AS383" s="27" t="str">
        <f>IF(A383&lt;&gt;"",IF(R383&lt;&gt;"",CONCATENATE(", zoneIds={",R383),"")&amp;IF(X383&lt;&gt;"",CONCATENATE(",",X383),"")&amp;IF(AB383&lt;&gt;"",CONCATENATE(",",AB383),"")&amp;IF(AF383&lt;&gt;"",CONCATENATE(",",AF383),"")&amp;IF(AJ383&lt;&gt;"",CONCATENATE(",",AJ383),"")&amp;IF(AN383&lt;&gt;"",CONCATENATE(",",AN383),"")&amp;IF(R383&lt;&gt;"",CONCATENATE("}",""),"")&amp;IF(OR(L383="true",L383="false",L383&lt;&gt;""), CONCATENATE(", veteran=", L383), ""),"")</f>
        <v>, zoneIds={639}, veteran=false</v>
      </c>
      <c r="AT383" s="27" t="str">
        <f>IF(A383&lt;&gt;"",IF(J383="Trial",", isTrial=true",IF(J383="Arena",", isArena=true", IF(J383="Monster",", isMonster=true",IF(J383="Crafted",", isCrafted=true",IF(J383="Cyrodiil",", isCyrodiil=true",IF(J383="Dungeon",", isDungeon=true",IF(J383="PVP: Battleground",", isBattleground=true",IF(J383="PVP: Cyrodiil",", isCyrodiil=true",IF(J383="PVP: Imperial City",", isImperialCity=true",IF(J383="Special",", isSpecial=true",IF(J383="Daily random dungeon &amp; PVP: Imperial City",", isDailyRandomDungeonAndImperialCityReward=true",IF(J383="Overland",", isOverland=true","")))))))))))) &amp; IF(M383="true", CONCATENATE(", multiTrialSet=true"), ""),"") &amp; "},"</f>
        <v>, isTrial=true},</v>
      </c>
      <c r="AU383" s="27" t="str">
        <f>IF(C383&lt;&gt;"",CONCATENATE(" --",C383," / ",B383,"   [",IF(S383&lt;&gt;"",S383,""),IF(Y383&lt;&gt;"",", "&amp;Y383,""),IF(AC383&lt;&gt;"",", "&amp;AC383,""),IF(AG383&lt;&gt;"",", "&amp;AG383,""),IF(AK383&lt;&gt;"",", "&amp;AK383,""),IF(AO383&lt;&gt;"",", "&amp;AO383,""),"]"))</f>
        <v xml:space="preserve"> --Twice-Fanged Serpent / Doppelzüngige Schlange   [Sanctum Ophidia]</v>
      </c>
      <c r="AV383" s="27" t="str">
        <f>IF(A383&lt;&gt;"",IF(VALUE(Q383)&gt;0,CONCATENATE("[",A383,"] = true,        --",C383, " / ", B383), ""),"")</f>
        <v/>
      </c>
    </row>
    <row r="384" spans="1:48" x14ac:dyDescent="0.25">
      <c r="A384" s="13">
        <v>171</v>
      </c>
      <c r="B384" t="s">
        <v>1798</v>
      </c>
      <c r="C384" t="s">
        <v>1800</v>
      </c>
      <c r="D384" t="s">
        <v>1799</v>
      </c>
      <c r="G384" s="3">
        <f>A384</f>
        <v>171</v>
      </c>
      <c r="I384" t="s">
        <v>4278</v>
      </c>
      <c r="J384" t="s">
        <v>2547</v>
      </c>
      <c r="L384" t="s">
        <v>101</v>
      </c>
      <c r="M384" t="s">
        <v>102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636</v>
      </c>
      <c r="S384" t="s">
        <v>490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V384" s="30"/>
      <c r="X384" s="3">
        <f>IF(Y384&lt;&gt;"",VLOOKUP(Y384,'ESO zone constants'!$E$3:$L$5000,8,FALSE),"")</f>
        <v>639</v>
      </c>
      <c r="Y384" t="s">
        <v>493</v>
      </c>
      <c r="Z384" s="30"/>
      <c r="AB384" s="3">
        <f>IF(AC384&lt;&gt;"",VLOOKUP(AC384,'ESO zone constants'!$E$3:$L$5000,8,FALSE),"")</f>
        <v>638</v>
      </c>
      <c r="AC384" t="s">
        <v>492</v>
      </c>
      <c r="AD384" s="30"/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7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[171] = {wayshrines={-1,-1,-1,}, dlcId=0</v>
      </c>
      <c r="AS384" s="27" t="str">
        <f>IF(A384&lt;&gt;"",IF(R384&lt;&gt;"",CONCATENATE(", zoneIds={",R384),"")&amp;IF(X384&lt;&gt;"",CONCATENATE(",",X384),"")&amp;IF(AB384&lt;&gt;"",CONCATENATE(",",AB384),"")&amp;IF(AF384&lt;&gt;"",CONCATENATE(",",AF384),"")&amp;IF(AJ384&lt;&gt;"",CONCATENATE(",",AJ384),"")&amp;IF(AN384&lt;&gt;"",CONCATENATE(",",AN384),"")&amp;IF(R384&lt;&gt;"",CONCATENATE("}",""),"")&amp;IF(OR(L384="true",L384="false",L384&lt;&gt;""), CONCATENATE(", veteran=", L384), ""),"")</f>
        <v>, zoneIds={636,639,638}, veteran=false</v>
      </c>
      <c r="AT384" s="27" t="str">
        <f>IF(A384&lt;&gt;"",IF(J384="Trial",", isTrial=true",IF(J384="Arena",", isArena=true", IF(J384="Monster",", isMonster=true",IF(J384="Crafted",", isCrafted=true",IF(J384="Cyrodiil",", isCyrodiil=true",IF(J384="Dungeon",", isDungeon=true",IF(J384="PVP: Battleground",", isBattleground=true",IF(J384="PVP: Cyrodiil",", isCyrodiil=true",IF(J384="PVP: Imperial City",", isImperialCity=true",IF(J384="Special",", isSpecial=true",IF(J384="Daily random dungeon &amp; PVP: Imperial City",", isDailyRandomDungeonAndImperialCityReward=true",IF(J384="Overland",", isOverland=true","")))))))))))) &amp; IF(M384="true", CONCATENATE(", multiTrialSet=true"), ""),"") &amp; "},"</f>
        <v>, isTrial=true, multiTrialSet=true},</v>
      </c>
      <c r="AU384" s="27" t="str">
        <f>IF(C384&lt;&gt;"",CONCATENATE(" --",C384," / ",B384,"   [",IF(S384&lt;&gt;"",S384,""),IF(Y384&lt;&gt;"",", "&amp;Y384,""),IF(AC384&lt;&gt;"",", "&amp;AC384,""),IF(AG384&lt;&gt;"",", "&amp;AG384,""),IF(AK384&lt;&gt;"",", "&amp;AK384,""),IF(AO384&lt;&gt;"",", "&amp;AO384,""),"]"))</f>
        <v xml:space="preserve"> --Eternal Warrior / Ewiger Krieger   [Hel Ra Citadel, Sanctum Ophidia, Aetherian Archive]</v>
      </c>
      <c r="AV384" s="27" t="str">
        <f>IF(A384&lt;&gt;"",IF(VALUE(Q384)&gt;0,CONCATENATE("[",A384,"] = true,        --",C384, " / ", B384), ""),"")</f>
        <v/>
      </c>
    </row>
    <row r="385" spans="1:48" x14ac:dyDescent="0.25">
      <c r="A385" s="13">
        <v>172</v>
      </c>
      <c r="B385" t="s">
        <v>1801</v>
      </c>
      <c r="C385" t="s">
        <v>1803</v>
      </c>
      <c r="D385" t="s">
        <v>1802</v>
      </c>
      <c r="G385" s="3">
        <f>A385</f>
        <v>172</v>
      </c>
      <c r="I385" t="s">
        <v>4278</v>
      </c>
      <c r="J385" t="s">
        <v>2547</v>
      </c>
      <c r="L385" t="s">
        <v>101</v>
      </c>
      <c r="M385" t="s">
        <v>102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636</v>
      </c>
      <c r="S385" t="s">
        <v>490</v>
      </c>
      <c r="T385" s="24">
        <f>VLOOKUP(R385,'ESO zone constants'!$L$2:$N$9999,3,FALSE)</f>
        <v>0</v>
      </c>
      <c r="U385" s="3" t="str">
        <f>VLOOKUP(T385,'LibSets constants'!$A$2:$B$16,2,FALSE)</f>
        <v>Included in base game</v>
      </c>
      <c r="X385" s="3">
        <f>IF(Y385&lt;&gt;"",VLOOKUP(Y385,'ESO zone constants'!$E$3:$L$5000,8,FALSE),"")</f>
        <v>639</v>
      </c>
      <c r="Y385" t="s">
        <v>493</v>
      </c>
      <c r="AB385" s="3">
        <f>IF(AC385&lt;&gt;"",VLOOKUP(AC385,'ESO zone constants'!$E$3:$L$5000,8,FALSE),"")</f>
        <v>638</v>
      </c>
      <c r="AC385" t="s">
        <v>492</v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7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[172] = {wayshrines={-1,-1,-1,}, dlcId=0</v>
      </c>
      <c r="AS385" s="27" t="str">
        <f>IF(A385&lt;&gt;"",IF(R385&lt;&gt;"",CONCATENATE(", zoneIds={",R385),"")&amp;IF(X385&lt;&gt;"",CONCATENATE(",",X385),"")&amp;IF(AB385&lt;&gt;"",CONCATENATE(",",AB385),"")&amp;IF(AF385&lt;&gt;"",CONCATENATE(",",AF385),"")&amp;IF(AJ385&lt;&gt;"",CONCATENATE(",",AJ385),"")&amp;IF(AN385&lt;&gt;"",CONCATENATE(",",AN385),"")&amp;IF(R385&lt;&gt;"",CONCATENATE("}",""),"")&amp;IF(OR(L385="true",L385="false",L385&lt;&gt;""), CONCATENATE(", veteran=", L385), ""),"")</f>
        <v>, zoneIds={636,639,638}, veteran=false</v>
      </c>
      <c r="AT385" s="27" t="str">
        <f>IF(A385&lt;&gt;"",IF(J385="Trial",", isTrial=true",IF(J385="Arena",", isArena=true", IF(J385="Monster",", isMonster=true",IF(J385="Crafted",", isCrafted=true",IF(J385="Cyrodiil",", isCyrodiil=true",IF(J385="Dungeon",", isDungeon=true",IF(J385="PVP: Battleground",", isBattleground=true",IF(J385="PVP: Cyrodiil",", isCyrodiil=true",IF(J385="PVP: Imperial City",", isImperialCity=true",IF(J385="Special",", isSpecial=true",IF(J385="Daily random dungeon &amp; PVP: Imperial City",", isDailyRandomDungeonAndImperialCityReward=true",IF(J385="Overland",", isOverland=true","")))))))))))) &amp; IF(M385="true", CONCATENATE(", multiTrialSet=true"), ""),"") &amp; "},"</f>
        <v>, isTrial=true, multiTrialSet=true},</v>
      </c>
      <c r="AU385" s="27" t="str">
        <f>IF(C385&lt;&gt;"",CONCATENATE(" --",C385," / ",B385,"   [",IF(S385&lt;&gt;"",S385,""),IF(Y385&lt;&gt;"",", "&amp;Y385,""),IF(AC385&lt;&gt;"",", "&amp;AC385,""),IF(AG385&lt;&gt;"",", "&amp;AG385,""),IF(AK385&lt;&gt;"",", "&amp;AK385,""),IF(AO385&lt;&gt;"",", "&amp;AO385,""),"]"))</f>
        <v xml:space="preserve"> --Infallible Mage / Unfehlbare Magierin   [Hel Ra Citadel, Sanctum Ophidia, Aetherian Archive]</v>
      </c>
      <c r="AV385" s="27" t="str">
        <f>IF(A385&lt;&gt;"",IF(VALUE(Q385)&gt;0,CONCATENATE("[",A385,"] = true,        --",C385, " / ", B385), ""),"")</f>
        <v/>
      </c>
    </row>
    <row r="386" spans="1:48" x14ac:dyDescent="0.25">
      <c r="A386" s="13">
        <v>173</v>
      </c>
      <c r="B386" t="s">
        <v>1804</v>
      </c>
      <c r="C386" t="s">
        <v>1806</v>
      </c>
      <c r="D386" t="s">
        <v>1805</v>
      </c>
      <c r="G386" s="3">
        <f>A386</f>
        <v>173</v>
      </c>
      <c r="I386" t="s">
        <v>4278</v>
      </c>
      <c r="J386" t="s">
        <v>2547</v>
      </c>
      <c r="L386" t="s">
        <v>101</v>
      </c>
      <c r="M386" t="s">
        <v>102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636</v>
      </c>
      <c r="S386" t="s">
        <v>490</v>
      </c>
      <c r="T386" s="24">
        <f>VLOOKUP(R386,'ESO zone constants'!$L$2:$N$9999,3,FALSE)</f>
        <v>0</v>
      </c>
      <c r="U386" s="3" t="str">
        <f>VLOOKUP(T386,'LibSets constants'!$A$2:$B$16,2,FALSE)</f>
        <v>Included in base game</v>
      </c>
      <c r="X386" s="3">
        <f>IF(Y386&lt;&gt;"",VLOOKUP(Y386,'ESO zone constants'!$E$3:$L$5000,8,FALSE),"")</f>
        <v>639</v>
      </c>
      <c r="Y386" t="s">
        <v>493</v>
      </c>
      <c r="AB386" s="3">
        <f>IF(AC386&lt;&gt;"",VLOOKUP(AC386,'ESO zone constants'!$E$3:$L$5000,8,FALSE),"")</f>
        <v>638</v>
      </c>
      <c r="AC386" t="s">
        <v>492</v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[173] = {wayshrines={-1,-1,-1,}, dlcId=0</v>
      </c>
      <c r="AS386" s="27" t="str">
        <f>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</f>
        <v>, zoneIds={636,639,638}, veteran=false</v>
      </c>
      <c r="AT386" s="27" t="str">
        <f>IF(A386&lt;&gt;"",IF(J386="Trial",", isTrial=true",IF(J386="Arena",", isArena=true", IF(J386="Monster",", isMonster=true",IF(J386="Crafted",", isCrafted=true",IF(J386="Cyrodiil",", isCyrodiil=true",IF(J386="Dungeon",", isDungeon=true",IF(J386="PVP: Battleground",", isBattleground=true",IF(J386="PVP: Cyrodiil",", isCyrodiil=true",IF(J386="PVP: Imperial City",", isImperialCity=true",IF(J386="Special",", isSpecial=true",IF(J386="Daily random dungeon &amp; PVP: Imperial City",", isDailyRandomDungeonAndImperialCityReward=true",IF(J386="Overland",", isOverland=true","")))))))))))) &amp; IF(M386="true", CONCATENATE(", multiTrialSet=true"), ""),"") &amp; "},"</f>
        <v>, isTrial=true, multiTrialSet=true},</v>
      </c>
      <c r="AU386" s="27" t="str">
        <f>IF(C386&lt;&gt;"",CONCATENATE(" --",C386," / ",B386,"   [",IF(S386&lt;&gt;"",S386,""),IF(Y386&lt;&gt;"",", "&amp;Y386,""),IF(AC386&lt;&gt;"",", "&amp;AC386,""),IF(AG386&lt;&gt;"",", "&amp;AG386,""),IF(AK386&lt;&gt;"",", "&amp;AK386,""),IF(AO386&lt;&gt;"",", "&amp;AO386,""),"]"))</f>
        <v xml:space="preserve"> --Vicious Serpent / Boshafte Schlange   [Hel Ra Citadel, Sanctum Ophidia, Aetherian Archive]</v>
      </c>
      <c r="AV386" s="27" t="str">
        <f>IF(A386&lt;&gt;"",IF(VALUE(Q386)&gt;0,CONCATENATE("[",A386,"] = true,        --",C386, " / ", B386), ""),"")</f>
        <v/>
      </c>
    </row>
    <row r="387" spans="1:48" x14ac:dyDescent="0.25">
      <c r="A387" s="13">
        <v>229</v>
      </c>
      <c r="B387" t="s">
        <v>1925</v>
      </c>
      <c r="C387" t="s">
        <v>1927</v>
      </c>
      <c r="D387" t="s">
        <v>1926</v>
      </c>
      <c r="G387" s="3">
        <f>A387</f>
        <v>229</v>
      </c>
      <c r="J387" t="s">
        <v>2547</v>
      </c>
      <c r="L387" t="s">
        <v>101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725</v>
      </c>
      <c r="S387" t="s">
        <v>525</v>
      </c>
      <c r="T387" s="24">
        <f>VLOOKUP(R387,'ESO zone constants'!$L$2:$N$9999,3,FALSE)</f>
        <v>3</v>
      </c>
      <c r="U387" s="3" t="str">
        <f>VLOOKUP(T387,'LibSets constants'!$A$2:$B$16,2,FALSE)</f>
        <v>Thieves Guild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7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[229] = {wayshrines={-1,-1,-1,}, dlcId=3</v>
      </c>
      <c r="AS387" s="27" t="str">
        <f>IF(A387&lt;&gt;"",IF(R387&lt;&gt;"",CONCATENATE(", zoneIds={",R387),"")&amp;IF(X387&lt;&gt;"",CONCATENATE(",",X387),"")&amp;IF(AB387&lt;&gt;"",CONCATENATE(",",AB387),"")&amp;IF(AF387&lt;&gt;"",CONCATENATE(",",AF387),"")&amp;IF(AJ387&lt;&gt;"",CONCATENATE(",",AJ387),"")&amp;IF(AN387&lt;&gt;"",CONCATENATE(",",AN387),"")&amp;IF(R387&lt;&gt;"",CONCATENATE("}",""),"")&amp;IF(OR(L387="true",L387="false",L387&lt;&gt;""), CONCATENATE(", veteran=", L387), ""),"")</f>
        <v>, zoneIds={725}, veteran=false</v>
      </c>
      <c r="AT387" s="27" t="str">
        <f>IF(A387&lt;&gt;"",IF(J387="Trial",", isTrial=true",IF(J387="Arena",", isArena=true", IF(J387="Monster",", isMonster=true",IF(J387="Crafted",", isCrafted=true",IF(J387="Cyrodiil",", isCyrodiil=true",IF(J387="Dungeon",", isDungeon=true",IF(J387="PVP: Battleground",", isBattleground=true",IF(J387="PVP: Cyrodiil",", isCyrodiil=true",IF(J387="PVP: Imperial City",", isImperialCity=true",IF(J387="Special",", isSpecial=true",IF(J387="Daily random dungeon &amp; PVP: Imperial City",", isDailyRandomDungeonAndImperialCityReward=true",IF(J387="Overland",", isOverland=true","")))))))))))) &amp; IF(M387="true", CONCATENATE(", multiTrialSet=true"), ""),"") &amp; "},"</f>
        <v>, isTrial=true},</v>
      </c>
      <c r="AU387" s="27" t="str">
        <f>IF(C387&lt;&gt;"",CONCATENATE(" --",C387," / ",B387,"   [",IF(S387&lt;&gt;"",S387,""),IF(Y387&lt;&gt;"",", "&amp;Y387,""),IF(AC387&lt;&gt;"",", "&amp;AC387,""),IF(AG387&lt;&gt;"",", "&amp;AG387,""),IF(AK387&lt;&gt;"",", "&amp;AK387,""),IF(AO387&lt;&gt;"",", "&amp;AO387,""),"]"))</f>
        <v xml:space="preserve"> --Twilight Remedy / Zwielichtgenesung   [Maw of Lorkhaj]</v>
      </c>
      <c r="AV387" s="27" t="str">
        <f>IF(A387&lt;&gt;"",IF(VALUE(Q387)&gt;0,CONCATENATE("[",A387,"] = true,        --",C387, " / ", B387), ""),"")</f>
        <v/>
      </c>
    </row>
    <row r="388" spans="1:48" x14ac:dyDescent="0.25">
      <c r="A388" s="13">
        <v>230</v>
      </c>
      <c r="B388" t="s">
        <v>1928</v>
      </c>
      <c r="C388" t="s">
        <v>1930</v>
      </c>
      <c r="D388" t="s">
        <v>1929</v>
      </c>
      <c r="G388" s="3">
        <f>A388</f>
        <v>230</v>
      </c>
      <c r="J388" t="s">
        <v>2547</v>
      </c>
      <c r="L388" t="s">
        <v>101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725</v>
      </c>
      <c r="S388" t="s">
        <v>525</v>
      </c>
      <c r="T388" s="24">
        <f>VLOOKUP(R388,'ESO zone constants'!$L$2:$N$9999,3,FALSE)</f>
        <v>3</v>
      </c>
      <c r="U388" s="3" t="str">
        <f>VLOOKUP(T388,'LibSets constants'!$A$2:$B$16,2,FALSE)</f>
        <v>Thieves Guild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7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[230] = {wayshrines={-1,-1,-1,}, dlcId=3</v>
      </c>
      <c r="AS388" s="27" t="str">
        <f>IF(A388&lt;&gt;"",IF(R388&lt;&gt;"",CONCATENATE(", zoneIds={",R388),"")&amp;IF(X388&lt;&gt;"",CONCATENATE(",",X388),"")&amp;IF(AB388&lt;&gt;"",CONCATENATE(",",AB388),"")&amp;IF(AF388&lt;&gt;"",CONCATENATE(",",AF388),"")&amp;IF(AJ388&lt;&gt;"",CONCATENATE(",",AJ388),"")&amp;IF(AN388&lt;&gt;"",CONCATENATE(",",AN388),"")&amp;IF(R388&lt;&gt;"",CONCATENATE("}",""),"")&amp;IF(OR(L388="true",L388="false",L388&lt;&gt;""), CONCATENATE(", veteran=", L388), ""),"")</f>
        <v>, zoneIds={725}, veteran=false</v>
      </c>
      <c r="AT388" s="27" t="str">
        <f>IF(A388&lt;&gt;"",IF(J388="Trial",", isTrial=true",IF(J388="Arena",", isArena=true", IF(J388="Monster",", isMonster=true",IF(J388="Crafted",", isCrafted=true",IF(J388="Cyrodiil",", isCyrodiil=true",IF(J388="Dungeon",", isDungeon=true",IF(J388="PVP: Battleground",", isBattleground=true",IF(J388="PVP: Cyrodiil",", isCyrodiil=true",IF(J388="PVP: Imperial City",", isImperialCity=true",IF(J388="Special",", isSpecial=true",IF(J388="Daily random dungeon &amp; PVP: Imperial City",", isDailyRandomDungeonAndImperialCityReward=true",IF(J388="Overland",", isOverland=true","")))))))))))) &amp; IF(M388="true", CONCATENATE(", multiTrialSet=true"), ""),"") &amp; "},"</f>
        <v>, isTrial=true},</v>
      </c>
      <c r="AU388" s="27" t="str">
        <f>IF(C388&lt;&gt;"",CONCATENATE(" --",C388," / ",B388,"   [",IF(S388&lt;&gt;"",S388,""),IF(Y388&lt;&gt;"",", "&amp;Y388,""),IF(AC388&lt;&gt;"",", "&amp;AC388,""),IF(AG388&lt;&gt;"",", "&amp;AG388,""),IF(AK388&lt;&gt;"",", "&amp;AK388,""),IF(AO388&lt;&gt;"",", "&amp;AO388,""),"]"))</f>
        <v xml:space="preserve"> --Moondancer / Mondtänzer   [Maw of Lorkhaj]</v>
      </c>
      <c r="AV388" s="27" t="str">
        <f>IF(A388&lt;&gt;"",IF(VALUE(Q388)&gt;0,CONCATENATE("[",A388,"] = true,        --",C388, " / ", B388), ""),"")</f>
        <v/>
      </c>
    </row>
    <row r="389" spans="1:48" x14ac:dyDescent="0.25">
      <c r="A389" s="13">
        <v>231</v>
      </c>
      <c r="B389" t="s">
        <v>1931</v>
      </c>
      <c r="C389" t="s">
        <v>1933</v>
      </c>
      <c r="D389" t="s">
        <v>1932</v>
      </c>
      <c r="G389" s="3">
        <f>A389</f>
        <v>231</v>
      </c>
      <c r="J389" t="s">
        <v>2547</v>
      </c>
      <c r="L389" t="s">
        <v>101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725</v>
      </c>
      <c r="S389" t="s">
        <v>525</v>
      </c>
      <c r="T389" s="24">
        <f>VLOOKUP(R389,'ESO zone constants'!$L$2:$N$9999,3,FALSE)</f>
        <v>3</v>
      </c>
      <c r="U389" s="3" t="str">
        <f>VLOOKUP(T389,'LibSets constants'!$A$2:$B$16,2,FALSE)</f>
        <v>Thieves Guild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7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[231] = {wayshrines={-1,-1,-1,}, dlcId=3</v>
      </c>
      <c r="AS389" s="27" t="str">
        <f>IF(A389&lt;&gt;"",IF(R389&lt;&gt;"",CONCATENATE(", zoneIds={",R389),"")&amp;IF(X389&lt;&gt;"",CONCATENATE(",",X389),"")&amp;IF(AB389&lt;&gt;"",CONCATENATE(",",AB389),"")&amp;IF(AF389&lt;&gt;"",CONCATENATE(",",AF389),"")&amp;IF(AJ389&lt;&gt;"",CONCATENATE(",",AJ389),"")&amp;IF(AN389&lt;&gt;"",CONCATENATE(",",AN389),"")&amp;IF(R389&lt;&gt;"",CONCATENATE("}",""),"")&amp;IF(OR(L389="true",L389="false",L389&lt;&gt;""), CONCATENATE(", veteran=", L389), ""),"")</f>
        <v>, zoneIds={725}, veteran=false</v>
      </c>
      <c r="AT389" s="27" t="str">
        <f>IF(A389&lt;&gt;"",IF(J389="Trial",", isTrial=true",IF(J389="Arena",", isArena=true", IF(J389="Monster",", isMonster=true",IF(J389="Crafted",", isCrafted=true",IF(J389="Cyrodiil",", isCyrodiil=true",IF(J389="Dungeon",", isDungeon=true",IF(J389="PVP: Battleground",", isBattleground=true",IF(J389="PVP: Cyrodiil",", isCyrodiil=true",IF(J389="PVP: Imperial City",", isImperialCity=true",IF(J389="Special",", isSpecial=true",IF(J389="Daily random dungeon &amp; PVP: Imperial City",", isDailyRandomDungeonAndImperialCityReward=true",IF(J389="Overland",", isOverland=true","")))))))))))) &amp; IF(M389="true", CONCATENATE(", multiTrialSet=true"), ""),"") &amp; "},"</f>
        <v>, isTrial=true},</v>
      </c>
      <c r="AU389" s="27" t="str">
        <f>IF(C389&lt;&gt;"",CONCATENATE(" --",C389," / ",B389,"   [",IF(S389&lt;&gt;"",S389,""),IF(Y389&lt;&gt;"",", "&amp;Y389,""),IF(AC389&lt;&gt;"",", "&amp;AC389,""),IF(AG389&lt;&gt;"",", "&amp;AG389,""),IF(AK389&lt;&gt;"",", "&amp;AK389,""),IF(AO389&lt;&gt;"",", "&amp;AO389,""),"]"))</f>
        <v xml:space="preserve"> --Lunar Bastion / Mondbastion   [Maw of Lorkhaj]</v>
      </c>
      <c r="AV389" s="27" t="str">
        <f>IF(A389&lt;&gt;"",IF(VALUE(Q389)&gt;0,CONCATENATE("[",A389,"] = true,        --",C389, " / ", B389), ""),"")</f>
        <v/>
      </c>
    </row>
    <row r="390" spans="1:48" x14ac:dyDescent="0.25">
      <c r="A390" s="13">
        <v>232</v>
      </c>
      <c r="B390" t="s">
        <v>1934</v>
      </c>
      <c r="C390" t="s">
        <v>1936</v>
      </c>
      <c r="D390" t="s">
        <v>1935</v>
      </c>
      <c r="G390" s="3">
        <f>A390</f>
        <v>232</v>
      </c>
      <c r="J390" t="s">
        <v>2547</v>
      </c>
      <c r="L390" t="s">
        <v>101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725</v>
      </c>
      <c r="S390" t="s">
        <v>525</v>
      </c>
      <c r="T390" s="24">
        <f>VLOOKUP(R390,'ESO zone constants'!$L$2:$N$9999,3,FALSE)</f>
        <v>3</v>
      </c>
      <c r="U390" s="3" t="str">
        <f>VLOOKUP(T390,'LibSets constants'!$A$2:$B$16,2,FALSE)</f>
        <v>Thieves Guild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7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[232] = {wayshrines={-1,-1,-1,}, dlcId=3</v>
      </c>
      <c r="AS390" s="27" t="str">
        <f>IF(A390&lt;&gt;"",IF(R390&lt;&gt;"",CONCATENATE(", zoneIds={",R390),"")&amp;IF(X390&lt;&gt;"",CONCATENATE(",",X390),"")&amp;IF(AB390&lt;&gt;"",CONCATENATE(",",AB390),"")&amp;IF(AF390&lt;&gt;"",CONCATENATE(",",AF390),"")&amp;IF(AJ390&lt;&gt;"",CONCATENATE(",",AJ390),"")&amp;IF(AN390&lt;&gt;"",CONCATENATE(",",AN390),"")&amp;IF(R390&lt;&gt;"",CONCATENATE("}",""),"")&amp;IF(OR(L390="true",L390="false",L390&lt;&gt;""), CONCATENATE(", veteran=", L390), ""),"")</f>
        <v>, zoneIds={725}, veteran=false</v>
      </c>
      <c r="AT390" s="27" t="str">
        <f>IF(A390&lt;&gt;"",IF(J390="Trial",", isTrial=true",IF(J390="Arena",", isArena=true", IF(J390="Monster",", isMonster=true",IF(J390="Crafted",", isCrafted=true",IF(J390="Cyrodiil",", isCyrodiil=true",IF(J390="Dungeon",", isDungeon=true",IF(J390="PVP: Battleground",", isBattleground=true",IF(J390="PVP: Cyrodiil",", isCyrodiil=true",IF(J390="PVP: Imperial City",", isImperialCity=true",IF(J390="Special",", isSpecial=true",IF(J390="Daily random dungeon &amp; PVP: Imperial City",", isDailyRandomDungeonAndImperialCityReward=true",IF(J390="Overland",", isOverland=true","")))))))))))) &amp; IF(M390="true", CONCATENATE(", multiTrialSet=true"), ""),"") &amp; "},"</f>
        <v>, isTrial=true},</v>
      </c>
      <c r="AU390" s="27" t="str">
        <f>IF(C390&lt;&gt;"",CONCATENATE(" --",C390," / ",B390,"   [",IF(S390&lt;&gt;"",S390,""),IF(Y390&lt;&gt;"",", "&amp;Y390,""),IF(AC390&lt;&gt;"",", "&amp;AC390,""),IF(AG390&lt;&gt;"",", "&amp;AG390,""),IF(AK390&lt;&gt;"",", "&amp;AK390,""),IF(AO390&lt;&gt;"",", "&amp;AO390,""),"]"))</f>
        <v xml:space="preserve"> --Roar of Alkosh / Brüllen von Alkosh   [Maw of Lorkhaj]</v>
      </c>
      <c r="AV390" s="27" t="str">
        <f>IF(A390&lt;&gt;"",IF(VALUE(Q390)&gt;0,CONCATENATE("[",A390,"] = true,        --",C390, " / ", B390), ""),"")</f>
        <v/>
      </c>
    </row>
    <row r="391" spans="1:48" x14ac:dyDescent="0.25">
      <c r="A391" s="13">
        <v>330</v>
      </c>
      <c r="B391" t="s">
        <v>2169</v>
      </c>
      <c r="C391" t="s">
        <v>2171</v>
      </c>
      <c r="D391" t="s">
        <v>2170</v>
      </c>
      <c r="G391" s="3">
        <f>A391</f>
        <v>330</v>
      </c>
      <c r="J391" t="s">
        <v>2547</v>
      </c>
      <c r="L391" t="s">
        <v>101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975</v>
      </c>
      <c r="S391" t="s">
        <v>723</v>
      </c>
      <c r="T391" s="24">
        <f>VLOOKUP(R391,'ESO zone constants'!$L$2:$N$9999,3,FALSE)</f>
        <v>6</v>
      </c>
      <c r="U391" s="3" t="str">
        <f>VLOOKUP(T391,'LibSets constants'!$A$2:$B$16,2,FALSE)</f>
        <v>Morrowind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constants'!$E$3:$L$5000,8,FALSE),"")</f>
        <v/>
      </c>
      <c r="AN391" s="3" t="str">
        <f>IF(AO391&lt;&gt;"",VLOOKUP(AO391,'ESO zone constants'!$E$3:$L$5000,8,FALSE),"")</f>
        <v/>
      </c>
      <c r="AR391" s="27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[330] = {wayshrines={-1,-1,-1,}, dlcId=6</v>
      </c>
      <c r="AS391" s="27" t="str">
        <f>IF(A391&lt;&gt;"",IF(R391&lt;&gt;"",CONCATENATE(", zoneIds={",R391),"")&amp;IF(X391&lt;&gt;"",CONCATENATE(",",X391),"")&amp;IF(AB391&lt;&gt;"",CONCATENATE(",",AB391),"")&amp;IF(AF391&lt;&gt;"",CONCATENATE(",",AF391),"")&amp;IF(AJ391&lt;&gt;"",CONCATENATE(",",AJ391),"")&amp;IF(AN391&lt;&gt;"",CONCATENATE(",",AN391),"")&amp;IF(R391&lt;&gt;"",CONCATENATE("}",""),"")&amp;IF(OR(L391="true",L391="false",L391&lt;&gt;""), CONCATENATE(", veteran=", L391), ""),"")</f>
        <v>, zoneIds={975}, veteran=false</v>
      </c>
      <c r="AT391" s="27" t="str">
        <f>IF(A391&lt;&gt;"",IF(J391="Trial",", isTrial=true",IF(J391="Arena",", isArena=true", IF(J391="Monster",", isMonster=true",IF(J391="Crafted",", isCrafted=true",IF(J391="Cyrodiil",", isCyrodiil=true",IF(J391="Dungeon",", isDungeon=true",IF(J391="PVP: Battleground",", isBattleground=true",IF(J391="PVP: Cyrodiil",", isCyrodiil=true",IF(J391="PVP: Imperial City",", isImperialCity=true",IF(J391="Special",", isSpecial=true",IF(J391="Daily random dungeon &amp; PVP: Imperial City",", isDailyRandomDungeonAndImperialCityReward=true",IF(J391="Overland",", isOverland=true","")))))))))))) &amp; IF(M391="true", CONCATENATE(", multiTrialSet=true"), ""),"") &amp; "},"</f>
        <v>, isTrial=true},</v>
      </c>
      <c r="AU391" s="27" t="str">
        <f>IF(C391&lt;&gt;"",CONCATENATE(" --",C391," / ",B391,"   [",IF(S391&lt;&gt;"",S391,""),IF(Y391&lt;&gt;"",", "&amp;Y391,""),IF(AC391&lt;&gt;"",", "&amp;AC391,""),IF(AG391&lt;&gt;"",", "&amp;AG391,""),IF(AK391&lt;&gt;"",", "&amp;AK391,""),IF(AO391&lt;&gt;"",", "&amp;AO391,""),"]"))</f>
        <v xml:space="preserve"> --Automated Defense / Automatisierte Verteidigung   [Halls of Fabrication]</v>
      </c>
      <c r="AV391" s="27" t="str">
        <f>IF(A391&lt;&gt;"",IF(VALUE(Q391)&gt;0,CONCATENATE("[",A391,"] = true,        --",C391, " / ", B391), ""),"")</f>
        <v/>
      </c>
    </row>
    <row r="392" spans="1:48" x14ac:dyDescent="0.25">
      <c r="A392" s="13">
        <v>331</v>
      </c>
      <c r="B392" t="s">
        <v>2172</v>
      </c>
      <c r="C392" t="s">
        <v>2174</v>
      </c>
      <c r="D392" t="s">
        <v>2173</v>
      </c>
      <c r="G392" s="3">
        <f>A392</f>
        <v>331</v>
      </c>
      <c r="J392" t="s">
        <v>2547</v>
      </c>
      <c r="L392" t="s">
        <v>101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975</v>
      </c>
      <c r="S392" t="s">
        <v>723</v>
      </c>
      <c r="T392" s="24">
        <f>VLOOKUP(R392,'ESO zone constants'!$L$2:$N$9999,3,FALSE)</f>
        <v>6</v>
      </c>
      <c r="U392" s="3" t="str">
        <f>VLOOKUP(T392,'LibSets constants'!$A$2:$B$16,2,FALSE)</f>
        <v>Morrowind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constants'!$E$3:$L$5000,8,FALSE),"")</f>
        <v/>
      </c>
      <c r="AN392" s="3" t="str">
        <f>IF(AO392&lt;&gt;"",VLOOKUP(AO392,'ESO zone constants'!$E$3:$L$5000,8,FALSE),"")</f>
        <v/>
      </c>
      <c r="AR392" s="27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[331] = {wayshrines={-1,-1,-1,}, dlcId=6</v>
      </c>
      <c r="AS392" s="27" t="str">
        <f>IF(A392&lt;&gt;"",IF(R392&lt;&gt;"",CONCATENATE(", zoneIds={",R392),"")&amp;IF(X392&lt;&gt;"",CONCATENATE(",",X392),"")&amp;IF(AB392&lt;&gt;"",CONCATENATE(",",AB392),"")&amp;IF(AF392&lt;&gt;"",CONCATENATE(",",AF392),"")&amp;IF(AJ392&lt;&gt;"",CONCATENATE(",",AJ392),"")&amp;IF(AN392&lt;&gt;"",CONCATENATE(",",AN392),"")&amp;IF(R392&lt;&gt;"",CONCATENATE("}",""),"")&amp;IF(OR(L392="true",L392="false",L392&lt;&gt;""), CONCATENATE(", veteran=", L392), ""),"")</f>
        <v>, zoneIds={975}, veteran=false</v>
      </c>
      <c r="AT392" s="27" t="str">
        <f>IF(A392&lt;&gt;"",IF(J392="Trial",", isTrial=true",IF(J392="Arena",", isArena=true", IF(J392="Monster",", isMonster=true",IF(J392="Crafted",", isCrafted=true",IF(J392="Cyrodiil",", isCyrodiil=true",IF(J392="Dungeon",", isDungeon=true",IF(J392="PVP: Battleground",", isBattleground=true",IF(J392="PVP: Cyrodiil",", isCyrodiil=true",IF(J392="PVP: Imperial City",", isImperialCity=true",IF(J392="Special",", isSpecial=true",IF(J392="Daily random dungeon &amp; PVP: Imperial City",", isDailyRandomDungeonAndImperialCityReward=true",IF(J392="Overland",", isOverland=true","")))))))))))) &amp; IF(M392="true", CONCATENATE(", multiTrialSet=true"), ""),"") &amp; "},"</f>
        <v>, isTrial=true},</v>
      </c>
      <c r="AU392" s="27" t="str">
        <f>IF(C392&lt;&gt;"",CONCATENATE(" --",C392," / ",B392,"   [",IF(S392&lt;&gt;"",S392,""),IF(Y392&lt;&gt;"",", "&amp;Y392,""),IF(AC392&lt;&gt;"",", "&amp;AC392,""),IF(AG392&lt;&gt;"",", "&amp;AG392,""),IF(AK392&lt;&gt;"",", "&amp;AK392,""),IF(AO392&lt;&gt;"",", "&amp;AO392,""),"]"))</f>
        <v xml:space="preserve"> --War Machine / Kriegsmaschine   [Halls of Fabrication]</v>
      </c>
      <c r="AV392" s="27" t="str">
        <f>IF(A392&lt;&gt;"",IF(VALUE(Q392)&gt;0,CONCATENATE("[",A392,"] = true,        --",C392, " / ", B392), ""),"")</f>
        <v/>
      </c>
    </row>
    <row r="393" spans="1:48" x14ac:dyDescent="0.25">
      <c r="A393" s="13">
        <v>332</v>
      </c>
      <c r="B393" t="s">
        <v>2175</v>
      </c>
      <c r="C393" t="s">
        <v>2177</v>
      </c>
      <c r="D393" t="s">
        <v>2176</v>
      </c>
      <c r="G393" s="3">
        <f>A393</f>
        <v>332</v>
      </c>
      <c r="J393" t="s">
        <v>2547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975</v>
      </c>
      <c r="S393" t="s">
        <v>723</v>
      </c>
      <c r="T393" s="24">
        <f>VLOOKUP(R393,'ESO zone constants'!$L$2:$N$9999,3,FALSE)</f>
        <v>6</v>
      </c>
      <c r="U393" s="3" t="str">
        <f>VLOOKUP(T393,'LibSets constants'!$A$2:$B$16,2,FALSE)</f>
        <v>Morrowind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constants'!$E$3:$L$5000,8,FALSE),"")</f>
        <v/>
      </c>
      <c r="AN393" s="3" t="str">
        <f>IF(AO393&lt;&gt;"",VLOOKUP(AO393,'ESO zone constants'!$E$3:$L$5000,8,FALSE),"")</f>
        <v/>
      </c>
      <c r="AR393" s="27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[332] = {wayshrines={-1,-1,-1,}, dlcId=6</v>
      </c>
      <c r="AS393" s="27" t="str">
        <f>IF(A393&lt;&gt;"",IF(R393&lt;&gt;"",CONCATENATE(", zoneIds={",R393),"")&amp;IF(X393&lt;&gt;"",CONCATENATE(",",X393),"")&amp;IF(AB393&lt;&gt;"",CONCATENATE(",",AB393),"")&amp;IF(AF393&lt;&gt;"",CONCATENATE(",",AF393),"")&amp;IF(AJ393&lt;&gt;"",CONCATENATE(",",AJ393),"")&amp;IF(AN393&lt;&gt;"",CONCATENATE(",",AN393),"")&amp;IF(R393&lt;&gt;"",CONCATENATE("}",""),"")&amp;IF(OR(L393="true",L393="false",L393&lt;&gt;""), CONCATENATE(", veteran=", L393), ""),"")</f>
        <v>, zoneIds={975}, veteran=false</v>
      </c>
      <c r="AT393" s="27" t="str">
        <f>IF(A393&lt;&gt;"",IF(J393="Trial",", isTrial=true",IF(J393="Arena",", isArena=true", IF(J393="Monster",", isMonster=true",IF(J393="Crafted",", isCrafted=true",IF(J393="Cyrodiil",", isCyrodiil=true",IF(J393="Dungeon",", isDungeon=true",IF(J393="PVP: Battleground",", isBattleground=true",IF(J393="PVP: Cyrodiil",", isCyrodiil=true",IF(J393="PVP: Imperial City",", isImperialCity=true",IF(J393="Special",", isSpecial=true",IF(J393="Daily random dungeon &amp; PVP: Imperial City",", isDailyRandomDungeonAndImperialCityReward=true",IF(J393="Overland",", isOverland=true","")))))))))))) &amp; IF(M393="true", CONCATENATE(", multiTrialSet=true"), ""),"") &amp; "},"</f>
        <v>, isTrial=true},</v>
      </c>
      <c r="AU393" s="27" t="str">
        <f>IF(C393&lt;&gt;"",CONCATENATE(" --",C393," / ",B393,"   [",IF(S393&lt;&gt;"",S393,""),IF(Y393&lt;&gt;"",", "&amp;Y393,""),IF(AC393&lt;&gt;"",", "&amp;AC393,""),IF(AG393&lt;&gt;"",", "&amp;AG393,""),IF(AK393&lt;&gt;"",", "&amp;AK393,""),IF(AO393&lt;&gt;"",", "&amp;AO393,""),"]"))</f>
        <v xml:space="preserve"> --Master Architect / Meisterarchitekt   [Halls of Fabrication]</v>
      </c>
      <c r="AV393" s="27" t="str">
        <f>IF(A393&lt;&gt;"",IF(VALUE(Q393)&gt;0,CONCATENATE("[",A393,"] = true,        --",C393, " / ", B393), ""),"")</f>
        <v/>
      </c>
    </row>
    <row r="394" spans="1:48" x14ac:dyDescent="0.25">
      <c r="A394" s="13">
        <v>333</v>
      </c>
      <c r="B394" t="s">
        <v>2178</v>
      </c>
      <c r="C394" t="s">
        <v>2180</v>
      </c>
      <c r="D394" t="s">
        <v>2179</v>
      </c>
      <c r="G394" s="3">
        <f>A394</f>
        <v>333</v>
      </c>
      <c r="J394" t="s">
        <v>2547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975</v>
      </c>
      <c r="S394" t="s">
        <v>723</v>
      </c>
      <c r="T394" s="24">
        <f>VLOOKUP(R394,'ESO zone constants'!$L$2:$N$9999,3,FALSE)</f>
        <v>6</v>
      </c>
      <c r="U394" s="3" t="str">
        <f>VLOOKUP(T394,'LibSets constants'!$A$2:$B$16,2,FALSE)</f>
        <v>Morrowind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constants'!$E$3:$L$5000,8,FALSE),"")</f>
        <v/>
      </c>
      <c r="AN394" s="3" t="str">
        <f>IF(AO394&lt;&gt;"",VLOOKUP(AO394,'ESO zone constants'!$E$3:$L$5000,8,FALSE),"")</f>
        <v/>
      </c>
      <c r="AR394" s="27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[333] = {wayshrines={-1,-1,-1,}, dlcId=6</v>
      </c>
      <c r="AS394" s="27" t="str">
        <f>IF(A394&lt;&gt;"",IF(R394&lt;&gt;"",CONCATENATE(", zoneIds={",R394),"")&amp;IF(X394&lt;&gt;"",CONCATENATE(",",X394),"")&amp;IF(AB394&lt;&gt;"",CONCATENATE(",",AB394),"")&amp;IF(AF394&lt;&gt;"",CONCATENATE(",",AF394),"")&amp;IF(AJ394&lt;&gt;"",CONCATENATE(",",AJ394),"")&amp;IF(AN394&lt;&gt;"",CONCATENATE(",",AN394),"")&amp;IF(R394&lt;&gt;"",CONCATENATE("}",""),"")&amp;IF(OR(L394="true",L394="false",L394&lt;&gt;""), CONCATENATE(", veteran=", L394), ""),"")</f>
        <v>, zoneIds={975}, veteran=false</v>
      </c>
      <c r="AT394" s="27" t="str">
        <f>IF(A394&lt;&gt;"",IF(J394="Trial",", isTrial=true",IF(J394="Arena",", isArena=true", IF(J394="Monster",", isMonster=true",IF(J394="Crafted",", isCrafted=true",IF(J394="Cyrodiil",", isCyrodiil=true",IF(J394="Dungeon",", isDungeon=true",IF(J394="PVP: Battleground",", isBattleground=true",IF(J394="PVP: Cyrodiil",", isCyrodiil=true",IF(J394="PVP: Imperial City",", isImperialCity=true",IF(J394="Special",", isSpecial=true",IF(J394="Daily random dungeon &amp; PVP: Imperial City",", isDailyRandomDungeonAndImperialCityReward=true",IF(J394="Overland",", isOverland=true","")))))))))))) &amp; IF(M394="true", CONCATENATE(", multiTrialSet=true"), ""),"") &amp; "},"</f>
        <v>, isTrial=true},</v>
      </c>
      <c r="AU394" s="27" t="str">
        <f>IF(C394&lt;&gt;"",CONCATENATE(" --",C394," / ",B394,"   [",IF(S394&lt;&gt;"",S394,""),IF(Y394&lt;&gt;"",", "&amp;Y394,""),IF(AC394&lt;&gt;"",", "&amp;AC394,""),IF(AG394&lt;&gt;"",", "&amp;AG394,""),IF(AK394&lt;&gt;"",", "&amp;AK394,""),IF(AO394&lt;&gt;"",", "&amp;AO394,""),"]"))</f>
        <v xml:space="preserve"> --Inventor's Guard / Erfindergarde   [Halls of Fabrication]</v>
      </c>
      <c r="AV394" s="27" t="str">
        <f>IF(A394&lt;&gt;"",IF(VALUE(Q394)&gt;0,CONCATENATE("[",A394,"] = true,        --",C394, " / ", B394), ""),"")</f>
        <v/>
      </c>
    </row>
    <row r="395" spans="1:48" x14ac:dyDescent="0.25">
      <c r="A395" s="13">
        <v>357</v>
      </c>
      <c r="B395" t="s">
        <v>2240</v>
      </c>
      <c r="C395" t="s">
        <v>2242</v>
      </c>
      <c r="D395" t="s">
        <v>2241</v>
      </c>
      <c r="G395" s="3">
        <f>A395</f>
        <v>357</v>
      </c>
      <c r="J395" t="s">
        <v>2547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1000</v>
      </c>
      <c r="S395" t="s">
        <v>743</v>
      </c>
      <c r="T395" s="24">
        <f>VLOOKUP(R395,'ESO zone constants'!$L$2:$N$9999,3,FALSE)</f>
        <v>8</v>
      </c>
      <c r="U395" s="3" t="str">
        <f>VLOOKUP(T395,'LibSets constants'!$A$2:$B$16,2,FALSE)</f>
        <v>Clockwork City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7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[357] = {wayshrines={-1,-1,-1,}, dlcId=8</v>
      </c>
      <c r="AS395" s="27" t="str">
        <f>IF(A395&lt;&gt;"",IF(R395&lt;&gt;"",CONCATENATE(", zoneIds={",R395),"")&amp;IF(X395&lt;&gt;"",CONCATENATE(",",X395),"")&amp;IF(AB395&lt;&gt;"",CONCATENATE(",",AB395),"")&amp;IF(AF395&lt;&gt;"",CONCATENATE(",",AF395),"")&amp;IF(AJ395&lt;&gt;"",CONCATENATE(",",AJ395),"")&amp;IF(AN395&lt;&gt;"",CONCATENATE(",",AN395),"")&amp;IF(R395&lt;&gt;"",CONCATENATE("}",""),"")&amp;IF(OR(L395="true",L395="false",L395&lt;&gt;""), CONCATENATE(", veteran=", L395), ""),"")</f>
        <v>, zoneIds={1000}, veteran=true</v>
      </c>
      <c r="AT395" s="27" t="str">
        <f>IF(A395&lt;&gt;"",IF(J395="Trial",", isTrial=true",IF(J395="Arena",", isArena=true", IF(J395="Monster",", isMonster=true",IF(J395="Crafted",", isCrafted=true",IF(J395="Cyrodiil",", isCyrodiil=true",IF(J395="Dungeon",", isDungeon=true",IF(J395="PVP: Battleground",", isBattleground=true",IF(J395="PVP: Cyrodiil",", isCyrodiil=true",IF(J395="PVP: Imperial City",", isImperialCity=true",IF(J395="Special",", isSpecial=true",IF(J395="Daily random dungeon &amp; PVP: Imperial City",", isDailyRandomDungeonAndImperialCityReward=true",IF(J395="Overland",", isOverland=true","")))))))))))) &amp; IF(M395="true", CONCATENATE(", multiTrialSet=true"), ""),"") &amp; "},"</f>
        <v>, isTrial=true},</v>
      </c>
      <c r="AU395" s="27" t="str">
        <f>IF(C395&lt;&gt;"",CONCATENATE(" --",C395," / ",B395,"   [",IF(S395&lt;&gt;"",S395,""),IF(Y395&lt;&gt;"",", "&amp;Y395,""),IF(AC395&lt;&gt;"",", "&amp;AC395,""),IF(AG395&lt;&gt;"",", "&amp;AG395,""),IF(AK395&lt;&gt;"",", "&amp;AK395,""),IF(AO395&lt;&gt;"",", "&amp;AO395,""),"]"))</f>
        <v xml:space="preserve"> --Disciplined Slash (Perfected) / Disziplinierter Schnitt (vollendet)   [Asylum Sanctorium]</v>
      </c>
      <c r="AV395" s="27" t="str">
        <f>IF(A395&lt;&gt;"",IF(VALUE(Q395)&gt;0,CONCATENATE("[",A395,"] = true,        --",C395, " / ", B395), ""),"")</f>
        <v/>
      </c>
    </row>
    <row r="396" spans="1:48" x14ac:dyDescent="0.25">
      <c r="A396" s="13">
        <v>358</v>
      </c>
      <c r="B396" t="s">
        <v>2243</v>
      </c>
      <c r="C396" t="s">
        <v>2245</v>
      </c>
      <c r="D396" t="s">
        <v>2244</v>
      </c>
      <c r="G396" s="3">
        <f>A396</f>
        <v>358</v>
      </c>
      <c r="J396" t="s">
        <v>2547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1000</v>
      </c>
      <c r="S396" t="s">
        <v>743</v>
      </c>
      <c r="T396" s="24">
        <f>VLOOKUP(R396,'ESO zone constants'!$L$2:$N$9999,3,FALSE)</f>
        <v>8</v>
      </c>
      <c r="U396" s="3" t="str">
        <f>VLOOKUP(T396,'LibSets constants'!$A$2:$B$16,2,FALSE)</f>
        <v>Clockwork City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7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[358] = {wayshrines={-1,-1,-1,}, dlcId=8</v>
      </c>
      <c r="AS396" s="27" t="str">
        <f>IF(A396&lt;&gt;"",IF(R396&lt;&gt;"",CONCATENATE(", zoneIds={",R396),"")&amp;IF(X396&lt;&gt;"",CONCATENATE(",",X396),"")&amp;IF(AB396&lt;&gt;"",CONCATENATE(",",AB396),"")&amp;IF(AF396&lt;&gt;"",CONCATENATE(",",AF396),"")&amp;IF(AJ396&lt;&gt;"",CONCATENATE(",",AJ396),"")&amp;IF(AN396&lt;&gt;"",CONCATENATE(",",AN396),"")&amp;IF(R396&lt;&gt;"",CONCATENATE("}",""),"")&amp;IF(OR(L396="true",L396="false",L396&lt;&gt;""), CONCATENATE(", veteran=", L396), ""),"")</f>
        <v>, zoneIds={1000}, veteran=true</v>
      </c>
      <c r="AT396" s="27" t="str">
        <f>IF(A396&lt;&gt;"",IF(J396="Trial",", isTrial=true",IF(J396="Arena",", isArena=true", IF(J396="Monster",", isMonster=true",IF(J396="Crafted",", isCrafted=true",IF(J396="Cyrodiil",", isCyrodiil=true",IF(J396="Dungeon",", isDungeon=true",IF(J396="PVP: Battleground",", isBattleground=true",IF(J396="PVP: Cyrodiil",", isCyrodiil=true",IF(J396="PVP: Imperial City",", isImperialCity=true",IF(J396="Special",", isSpecial=true",IF(J396="Daily random dungeon &amp; PVP: Imperial City",", isDailyRandomDungeonAndImperialCityReward=true",IF(J396="Overland",", isOverland=true","")))))))))))) &amp; IF(M396="true", CONCATENATE(", multiTrialSet=true"), ""),"") &amp; "},"</f>
        <v>, isTrial=true},</v>
      </c>
      <c r="AU396" s="27" t="str">
        <f>IF(C396&lt;&gt;"",CONCATENATE(" --",C396," / ",B396,"   [",IF(S396&lt;&gt;"",S396,""),IF(Y396&lt;&gt;"",", "&amp;Y396,""),IF(AC396&lt;&gt;"",", "&amp;AC396,""),IF(AG396&lt;&gt;"",", "&amp;AG396,""),IF(AK396&lt;&gt;"",", "&amp;AK396,""),IF(AO396&lt;&gt;"",", "&amp;AO396,""),"]"))</f>
        <v xml:space="preserve"> --Defensive Position (Perfected) / Defensive Position (vollendet)   [Asylum Sanctorium]</v>
      </c>
      <c r="AV396" s="27" t="str">
        <f>IF(A396&lt;&gt;"",IF(VALUE(Q396)&gt;0,CONCATENATE("[",A396,"] = true,        --",C396, " / ", B396), ""),"")</f>
        <v/>
      </c>
    </row>
    <row r="397" spans="1:48" x14ac:dyDescent="0.25">
      <c r="A397" s="13">
        <v>359</v>
      </c>
      <c r="B397" t="s">
        <v>2246</v>
      </c>
      <c r="C397" t="s">
        <v>2248</v>
      </c>
      <c r="D397" t="s">
        <v>2247</v>
      </c>
      <c r="G397" s="3">
        <f>A397</f>
        <v>359</v>
      </c>
      <c r="J397" t="s">
        <v>2547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1000</v>
      </c>
      <c r="S397" t="s">
        <v>743</v>
      </c>
      <c r="T397" s="24">
        <f>VLOOKUP(R397,'ESO zone constants'!$L$2:$N$9999,3,FALSE)</f>
        <v>8</v>
      </c>
      <c r="U397" s="3" t="str">
        <f>VLOOKUP(T397,'LibSets constants'!$A$2:$B$16,2,FALSE)</f>
        <v>Clockwork City</v>
      </c>
      <c r="V397" t="s">
        <v>4261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7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[359] = {wayshrines={-1,-1,-1,}, dlcId=8</v>
      </c>
      <c r="AS397" s="27" t="str">
        <f>IF(A397&lt;&gt;"",IF(R397&lt;&gt;"",CONCATENATE(", zoneIds={",R397),"")&amp;IF(X397&lt;&gt;"",CONCATENATE(",",X397),"")&amp;IF(AB397&lt;&gt;"",CONCATENATE(",",AB397),"")&amp;IF(AF397&lt;&gt;"",CONCATENATE(",",AF397),"")&amp;IF(AJ397&lt;&gt;"",CONCATENATE(",",AJ397),"")&amp;IF(AN397&lt;&gt;"",CONCATENATE(",",AN397),"")&amp;IF(R397&lt;&gt;"",CONCATENATE("}",""),"")&amp;IF(OR(L397="true",L397="false",L397&lt;&gt;""), CONCATENATE(", veteran=", L397), ""),"")</f>
        <v>, zoneIds={1000}, veteran=true</v>
      </c>
      <c r="AT397" s="27" t="str">
        <f>IF(A397&lt;&gt;"",IF(J397="Trial",", isTrial=true",IF(J397="Arena",", isArena=true", IF(J397="Monster",", isMonster=true",IF(J397="Crafted",", isCrafted=true",IF(J397="Cyrodiil",", isCyrodiil=true",IF(J397="Dungeon",", isDungeon=true",IF(J397="PVP: Battleground",", isBattleground=true",IF(J397="PVP: Cyrodiil",", isCyrodiil=true",IF(J397="PVP: Imperial City",", isImperialCity=true",IF(J397="Special",", isSpecial=true",IF(J397="Daily random dungeon &amp; PVP: Imperial City",", isDailyRandomDungeonAndImperialCityReward=true",IF(J397="Overland",", isOverland=true","")))))))))))) &amp; IF(M397="true", CONCATENATE(", multiTrialSet=true"), ""),"") &amp; "},"</f>
        <v>, isTrial=true},</v>
      </c>
      <c r="AU397" s="27" t="str">
        <f>IF(C397&lt;&gt;"",CONCATENATE(" --",C397," / ",B397,"   [",IF(S397&lt;&gt;"",S397,""),IF(Y397&lt;&gt;"",", "&amp;Y397,""),IF(AC397&lt;&gt;"",", "&amp;AC397,""),IF(AG397&lt;&gt;"",", "&amp;AG397,""),IF(AK397&lt;&gt;"",", "&amp;AK397,""),IF(AO397&lt;&gt;"",", "&amp;AO397,""),"]"))</f>
        <v xml:space="preserve"> --Chaotic Whirlwind (Perfected) / Chaotischer Wirbelwind (vollendet)   [Asylum Sanctorium]</v>
      </c>
      <c r="AV397" s="27" t="str">
        <f>IF(A397&lt;&gt;"",IF(VALUE(Q397)&gt;0,CONCATENATE("[",A397,"] = true,        --",C397, " / ", B397), ""),"")</f>
        <v/>
      </c>
    </row>
    <row r="398" spans="1:48" x14ac:dyDescent="0.25">
      <c r="A398" s="13">
        <v>360</v>
      </c>
      <c r="B398" t="s">
        <v>2249</v>
      </c>
      <c r="C398" t="s">
        <v>2251</v>
      </c>
      <c r="D398" t="s">
        <v>2250</v>
      </c>
      <c r="G398" s="3">
        <f>A398</f>
        <v>360</v>
      </c>
      <c r="J398" t="s">
        <v>2547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1000</v>
      </c>
      <c r="S398" t="s">
        <v>743</v>
      </c>
      <c r="T398" s="24">
        <f>VLOOKUP(R398,'ESO zone constants'!$L$2:$N$9999,3,FALSE)</f>
        <v>8</v>
      </c>
      <c r="U398" s="3" t="str">
        <f>VLOOKUP(T398,'LibSets constants'!$A$2:$B$16,2,FALSE)</f>
        <v>Clockwork City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7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[360] = {wayshrines={-1,-1,-1,}, dlcId=8</v>
      </c>
      <c r="AS398" s="27" t="str">
        <f>IF(A398&lt;&gt;"",IF(R398&lt;&gt;"",CONCATENATE(", zoneIds={",R398),"")&amp;IF(X398&lt;&gt;"",CONCATENATE(",",X398),"")&amp;IF(AB398&lt;&gt;"",CONCATENATE(",",AB398),"")&amp;IF(AF398&lt;&gt;"",CONCATENATE(",",AF398),"")&amp;IF(AJ398&lt;&gt;"",CONCATENATE(",",AJ398),"")&amp;IF(AN398&lt;&gt;"",CONCATENATE(",",AN398),"")&amp;IF(R398&lt;&gt;"",CONCATENATE("}",""),"")&amp;IF(OR(L398="true",L398="false",L398&lt;&gt;""), CONCATENATE(", veteran=", L398), ""),"")</f>
        <v>, zoneIds={1000}, veteran=true</v>
      </c>
      <c r="AT398" s="27" t="str">
        <f>IF(A398&lt;&gt;"",IF(J398="Trial",", isTrial=true",IF(J398="Arena",", isArena=true", IF(J398="Monster",", isMonster=true",IF(J398="Crafted",", isCrafted=true",IF(J398="Cyrodiil",", isCyrodiil=true",IF(J398="Dungeon",", isDungeon=true",IF(J398="PVP: Battleground",", isBattleground=true",IF(J398="PVP: Cyrodiil",", isCyrodiil=true",IF(J398="PVP: Imperial City",", isImperialCity=true",IF(J398="Special",", isSpecial=true",IF(J398="Daily random dungeon &amp; PVP: Imperial City",", isDailyRandomDungeonAndImperialCityReward=true",IF(J398="Overland",", isOverland=true","")))))))))))) &amp; IF(M398="true", CONCATENATE(", multiTrialSet=true"), ""),"") &amp; "},"</f>
        <v>, isTrial=true},</v>
      </c>
      <c r="AU398" s="27" t="str">
        <f>IF(C398&lt;&gt;"",CONCATENATE(" --",C398," / ",B398,"   [",IF(S398&lt;&gt;"",S398,""),IF(Y398&lt;&gt;"",", "&amp;Y398,""),IF(AC398&lt;&gt;"",", "&amp;AC398,""),IF(AG398&lt;&gt;"",", "&amp;AG398,""),IF(AK398&lt;&gt;"",", "&amp;AK398,""),IF(AO398&lt;&gt;"",", "&amp;AO398,""),"]"))</f>
        <v xml:space="preserve"> --Piercing Spray (Perfected) / Durchdringende Salve (vollendet)   [Asylum Sanctorium]</v>
      </c>
      <c r="AV398" s="27" t="str">
        <f>IF(A398&lt;&gt;"",IF(VALUE(Q398)&gt;0,CONCATENATE("[",A398,"] = true,        --",C398, " / ", B398), ""),"")</f>
        <v/>
      </c>
    </row>
    <row r="399" spans="1:48" x14ac:dyDescent="0.25">
      <c r="A399" s="13">
        <v>361</v>
      </c>
      <c r="B399" t="s">
        <v>2252</v>
      </c>
      <c r="C399" t="s">
        <v>2254</v>
      </c>
      <c r="D399" t="s">
        <v>2253</v>
      </c>
      <c r="G399" s="3">
        <f>A399</f>
        <v>361</v>
      </c>
      <c r="J399" t="s">
        <v>2547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1000</v>
      </c>
      <c r="S399" t="s">
        <v>743</v>
      </c>
      <c r="T399" s="24">
        <f>VLOOKUP(R399,'ESO zone constants'!$L$2:$N$9999,3,FALSE)</f>
        <v>8</v>
      </c>
      <c r="U399" s="3" t="str">
        <f>VLOOKUP(T399,'LibSets constants'!$A$2:$B$16,2,FALSE)</f>
        <v>Clockwork City</v>
      </c>
      <c r="V399" t="s">
        <v>4261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7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[361] = {wayshrines={-1,-1,-1,}, dlcId=8</v>
      </c>
      <c r="AS399" s="27" t="str">
        <f>IF(A399&lt;&gt;"",IF(R399&lt;&gt;"",CONCATENATE(", zoneIds={",R399),"")&amp;IF(X399&lt;&gt;"",CONCATENATE(",",X399),"")&amp;IF(AB399&lt;&gt;"",CONCATENATE(",",AB399),"")&amp;IF(AF399&lt;&gt;"",CONCATENATE(",",AF399),"")&amp;IF(AJ399&lt;&gt;"",CONCATENATE(",",AJ399),"")&amp;IF(AN399&lt;&gt;"",CONCATENATE(",",AN399),"")&amp;IF(R399&lt;&gt;"",CONCATENATE("}",""),"")&amp;IF(OR(L399="true",L399="false",L399&lt;&gt;""), CONCATENATE(", veteran=", L399), ""),"")</f>
        <v>, zoneIds={1000}, veteran=true</v>
      </c>
      <c r="AT399" s="27" t="str">
        <f>IF(A399&lt;&gt;"",IF(J399="Trial",", isTrial=true",IF(J399="Arena",", isArena=true", IF(J399="Monster",", isMonster=true",IF(J399="Crafted",", isCrafted=true",IF(J399="Cyrodiil",", isCyrodiil=true",IF(J399="Dungeon",", isDungeon=true",IF(J399="PVP: Battleground",", isBattleground=true",IF(J399="PVP: Cyrodiil",", isCyrodiil=true",IF(J399="PVP: Imperial City",", isImperialCity=true",IF(J399="Special",", isSpecial=true",IF(J399="Daily random dungeon &amp; PVP: Imperial City",", isDailyRandomDungeonAndImperialCityReward=true",IF(J399="Overland",", isOverland=true","")))))))))))) &amp; IF(M399="true", CONCATENATE(", multiTrialSet=true"), ""),"") &amp; "},"</f>
        <v>, isTrial=true},</v>
      </c>
      <c r="AU399" s="27" t="str">
        <f>IF(C399&lt;&gt;"",CONCATENATE(" --",C399," / ",B399,"   [",IF(S399&lt;&gt;"",S399,""),IF(Y399&lt;&gt;"",", "&amp;Y399,""),IF(AC399&lt;&gt;"",", "&amp;AC399,""),IF(AG399&lt;&gt;"",", "&amp;AG399,""),IF(AK399&lt;&gt;"",", "&amp;AK399,""),IF(AO399&lt;&gt;"",", "&amp;AO399,""),"]"))</f>
        <v xml:space="preserve"> --Concentrated Force (Perfected) / Konzentrierte Kraft (vollendet)   [Asylum Sanctorium]</v>
      </c>
      <c r="AV399" s="27" t="str">
        <f>IF(A399&lt;&gt;"",IF(VALUE(Q399)&gt;0,CONCATENATE("[",A399,"] = true,        --",C399, " / ", B399), ""),"")</f>
        <v/>
      </c>
    </row>
    <row r="400" spans="1:48" x14ac:dyDescent="0.25">
      <c r="A400" s="13">
        <v>362</v>
      </c>
      <c r="B400" t="s">
        <v>2255</v>
      </c>
      <c r="C400" t="s">
        <v>2257</v>
      </c>
      <c r="D400" t="s">
        <v>2256</v>
      </c>
      <c r="G400" s="3">
        <f>A400</f>
        <v>362</v>
      </c>
      <c r="J400" t="s">
        <v>2547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1000</v>
      </c>
      <c r="S400" t="s">
        <v>743</v>
      </c>
      <c r="T400" s="24">
        <f>VLOOKUP(R400,'ESO zone constants'!$L$2:$N$9999,3,FALSE)</f>
        <v>8</v>
      </c>
      <c r="U400" s="3" t="str">
        <f>VLOOKUP(T400,'LibSets constants'!$A$2:$B$16,2,FALSE)</f>
        <v>Clockwork City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7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[362] = {wayshrines={-1,-1,-1,}, dlcId=8</v>
      </c>
      <c r="AS400" s="27" t="str">
        <f>IF(A400&lt;&gt;"",IF(R400&lt;&gt;"",CONCATENATE(", zoneIds={",R400),"")&amp;IF(X400&lt;&gt;"",CONCATENATE(",",X400),"")&amp;IF(AB400&lt;&gt;"",CONCATENATE(",",AB400),"")&amp;IF(AF400&lt;&gt;"",CONCATENATE(",",AF400),"")&amp;IF(AJ400&lt;&gt;"",CONCATENATE(",",AJ400),"")&amp;IF(AN400&lt;&gt;"",CONCATENATE(",",AN400),"")&amp;IF(R400&lt;&gt;"",CONCATENATE("}",""),"")&amp;IF(OR(L400="true",L400="false",L400&lt;&gt;""), CONCATENATE(", veteran=", L400), ""),"")</f>
        <v>, zoneIds={1000}, veteran=true</v>
      </c>
      <c r="AT400" s="27" t="str">
        <f>IF(A400&lt;&gt;"",IF(J400="Trial",", isTrial=true",IF(J400="Arena",", isArena=true", IF(J400="Monster",", isMonster=true",IF(J400="Crafted",", isCrafted=true",IF(J400="Cyrodiil",", isCyrodiil=true",IF(J400="Dungeon",", isDungeon=true",IF(J400="PVP: Battleground",", isBattleground=true",IF(J400="PVP: Cyrodiil",", isCyrodiil=true",IF(J400="PVP: Imperial City",", isImperialCity=true",IF(J400="Special",", isSpecial=true",IF(J400="Daily random dungeon &amp; PVP: Imperial City",", isDailyRandomDungeonAndImperialCityReward=true",IF(J400="Overland",", isOverland=true","")))))))))))) &amp; IF(M400="true", CONCATENATE(", multiTrialSet=true"), ""),"") &amp; "},"</f>
        <v>, isTrial=true},</v>
      </c>
      <c r="AU400" s="27" t="str">
        <f>IF(C400&lt;&gt;"",CONCATENATE(" --",C400," / ",B400,"   [",IF(S400&lt;&gt;"",S400,""),IF(Y400&lt;&gt;"",", "&amp;Y400,""),IF(AC400&lt;&gt;"",", "&amp;AC400,""),IF(AG400&lt;&gt;"",", "&amp;AG400,""),IF(AK400&lt;&gt;"",", "&amp;AK400,""),IF(AO400&lt;&gt;"",", "&amp;AO400,""),"]"))</f>
        <v xml:space="preserve"> --Timeless Blessing (Perfected) / Zeitloser Segen (vollendet)   [Asylum Sanctorium]</v>
      </c>
      <c r="AV400" s="27" t="str">
        <f>IF(A400&lt;&gt;"",IF(VALUE(Q400)&gt;0,CONCATENATE("[",A400,"] = true,        --",C400, " / ", B400), ""),"")</f>
        <v/>
      </c>
    </row>
    <row r="401" spans="1:48" x14ac:dyDescent="0.25">
      <c r="A401" s="13">
        <v>363</v>
      </c>
      <c r="B401" t="s">
        <v>2258</v>
      </c>
      <c r="C401" t="s">
        <v>2260</v>
      </c>
      <c r="D401" t="s">
        <v>2259</v>
      </c>
      <c r="G401" s="3">
        <f>A401</f>
        <v>363</v>
      </c>
      <c r="J401" t="s">
        <v>2547</v>
      </c>
      <c r="L401" t="s">
        <v>101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1000</v>
      </c>
      <c r="S401" t="s">
        <v>743</v>
      </c>
      <c r="T401" s="24">
        <f>VLOOKUP(R401,'ESO zone constants'!$L$2:$N$9999,3,FALSE)</f>
        <v>8</v>
      </c>
      <c r="U401" s="3" t="str">
        <f>VLOOKUP(T401,'LibSets constants'!$A$2:$B$16,2,FALSE)</f>
        <v>Clockwork City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7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[363] = {wayshrines={-1,-1,-1,}, dlcId=8</v>
      </c>
      <c r="AS401" s="27" t="str">
        <f>IF(A401&lt;&gt;"",IF(R401&lt;&gt;"",CONCATENATE(", zoneIds={",R401),"")&amp;IF(X401&lt;&gt;"",CONCATENATE(",",X401),"")&amp;IF(AB401&lt;&gt;"",CONCATENATE(",",AB401),"")&amp;IF(AF401&lt;&gt;"",CONCATENATE(",",AF401),"")&amp;IF(AJ401&lt;&gt;"",CONCATENATE(",",AJ401),"")&amp;IF(AN401&lt;&gt;"",CONCATENATE(",",AN401),"")&amp;IF(R401&lt;&gt;"",CONCATENATE("}",""),"")&amp;IF(OR(L401="true",L401="false",L401&lt;&gt;""), CONCATENATE(", veteran=", L401), ""),"")</f>
        <v>, zoneIds={1000}, veteran=false</v>
      </c>
      <c r="AT401" s="27" t="str">
        <f>IF(A401&lt;&gt;"",IF(J401="Trial",", isTrial=true",IF(J401="Arena",", isArena=true", IF(J401="Monster",", isMonster=true",IF(J401="Crafted",", isCrafted=true",IF(J401="Cyrodiil",", isCyrodiil=true",IF(J401="Dungeon",", isDungeon=true",IF(J401="PVP: Battleground",", isBattleground=true",IF(J401="PVP: Cyrodiil",", isCyrodiil=true",IF(J401="PVP: Imperial City",", isImperialCity=true",IF(J401="Special",", isSpecial=true",IF(J401="Daily random dungeon &amp; PVP: Imperial City",", isDailyRandomDungeonAndImperialCityReward=true",IF(J401="Overland",", isOverland=true","")))))))))))) &amp; IF(M401="true", CONCATENATE(", multiTrialSet=true"), ""),"") &amp; "},"</f>
        <v>, isTrial=true},</v>
      </c>
      <c r="AU401" s="27" t="str">
        <f>IF(C401&lt;&gt;"",CONCATENATE(" --",C401," / ",B401,"   [",IF(S401&lt;&gt;"",S401,""),IF(Y401&lt;&gt;"",", "&amp;Y401,""),IF(AC401&lt;&gt;"",", "&amp;AC401,""),IF(AG401&lt;&gt;"",", "&amp;AG401,""),IF(AK401&lt;&gt;"",", "&amp;AK401,""),IF(AO401&lt;&gt;"",", "&amp;AO401,""),"]"))</f>
        <v xml:space="preserve"> --Disciplined Slash / Disziplinierter Schnitt   [Asylum Sanctorium]</v>
      </c>
      <c r="AV401" s="27" t="str">
        <f>IF(A401&lt;&gt;"",IF(VALUE(Q401)&gt;0,CONCATENATE("[",A401,"] = true,        --",C401, " / ", B401), ""),"")</f>
        <v/>
      </c>
    </row>
    <row r="402" spans="1:48" x14ac:dyDescent="0.25">
      <c r="A402" s="13">
        <v>364</v>
      </c>
      <c r="B402" t="s">
        <v>2261</v>
      </c>
      <c r="C402" t="s">
        <v>2261</v>
      </c>
      <c r="D402" t="s">
        <v>2262</v>
      </c>
      <c r="G402" s="3">
        <f>A402</f>
        <v>364</v>
      </c>
      <c r="J402" t="s">
        <v>2547</v>
      </c>
      <c r="L402" t="s">
        <v>101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1000</v>
      </c>
      <c r="S402" t="s">
        <v>743</v>
      </c>
      <c r="T402" s="24">
        <f>VLOOKUP(R402,'ESO zone constants'!$L$2:$N$9999,3,FALSE)</f>
        <v>8</v>
      </c>
      <c r="U402" s="3" t="str">
        <f>VLOOKUP(T402,'LibSets constants'!$A$2:$B$16,2,FALSE)</f>
        <v>Clockwork City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7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[364] = {wayshrines={-1,-1,-1,}, dlcId=8</v>
      </c>
      <c r="AS402" s="27" t="str">
        <f>IF(A402&lt;&gt;"",IF(R402&lt;&gt;"",CONCATENATE(", zoneIds={",R402),"")&amp;IF(X402&lt;&gt;"",CONCATENATE(",",X402),"")&amp;IF(AB402&lt;&gt;"",CONCATENATE(",",AB402),"")&amp;IF(AF402&lt;&gt;"",CONCATENATE(",",AF402),"")&amp;IF(AJ402&lt;&gt;"",CONCATENATE(",",AJ402),"")&amp;IF(AN402&lt;&gt;"",CONCATENATE(",",AN402),"")&amp;IF(R402&lt;&gt;"",CONCATENATE("}",""),"")&amp;IF(OR(L402="true",L402="false",L402&lt;&gt;""), CONCATENATE(", veteran=", L402), ""),"")</f>
        <v>, zoneIds={1000}, veteran=false</v>
      </c>
      <c r="AT402" s="27" t="str">
        <f>IF(A402&lt;&gt;"",IF(J402="Trial",", isTrial=true",IF(J402="Arena",", isArena=true", IF(J402="Monster",", isMonster=true",IF(J402="Crafted",", isCrafted=true",IF(J402="Cyrodiil",", isCyrodiil=true",IF(J402="Dungeon",", isDungeon=true",IF(J402="PVP: Battleground",", isBattleground=true",IF(J402="PVP: Cyrodiil",", isCyrodiil=true",IF(J402="PVP: Imperial City",", isImperialCity=true",IF(J402="Special",", isSpecial=true",IF(J402="Daily random dungeon &amp; PVP: Imperial City",", isDailyRandomDungeonAndImperialCityReward=true",IF(J402="Overland",", isOverland=true","")))))))))))) &amp; IF(M402="true", CONCATENATE(", multiTrialSet=true"), ""),"") &amp; "},"</f>
        <v>, isTrial=true},</v>
      </c>
      <c r="AU402" s="27" t="str">
        <f>IF(C402&lt;&gt;"",CONCATENATE(" --",C402," / ",B402,"   [",IF(S402&lt;&gt;"",S402,""),IF(Y402&lt;&gt;"",", "&amp;Y402,""),IF(AC402&lt;&gt;"",", "&amp;AC402,""),IF(AG402&lt;&gt;"",", "&amp;AG402,""),IF(AK402&lt;&gt;"",", "&amp;AK402,""),IF(AO402&lt;&gt;"",", "&amp;AO402,""),"]"))</f>
        <v xml:space="preserve"> --Defensive Position / Defensive Position   [Asylum Sanctorium]</v>
      </c>
      <c r="AV402" s="27" t="str">
        <f>IF(A402&lt;&gt;"",IF(VALUE(Q402)&gt;0,CONCATENATE("[",A402,"] = true,        --",C402, " / ", B402), ""),"")</f>
        <v/>
      </c>
    </row>
    <row r="403" spans="1:48" x14ac:dyDescent="0.25">
      <c r="A403" s="13">
        <v>365</v>
      </c>
      <c r="B403" t="s">
        <v>2263</v>
      </c>
      <c r="C403" t="s">
        <v>2265</v>
      </c>
      <c r="D403" t="s">
        <v>2264</v>
      </c>
      <c r="G403" s="3">
        <f>A403</f>
        <v>365</v>
      </c>
      <c r="J403" t="s">
        <v>2547</v>
      </c>
      <c r="L403" t="s">
        <v>101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1000</v>
      </c>
      <c r="S403" t="s">
        <v>743</v>
      </c>
      <c r="T403" s="24">
        <f>VLOOKUP(R403,'ESO zone constants'!$L$2:$N$9999,3,FALSE)</f>
        <v>8</v>
      </c>
      <c r="U403" s="3" t="str">
        <f>VLOOKUP(T403,'LibSets constants'!$A$2:$B$16,2,FALSE)</f>
        <v>Clockwork City</v>
      </c>
      <c r="V403" t="s">
        <v>4260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7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[365] = {wayshrines={-1,-1,-1,}, dlcId=8</v>
      </c>
      <c r="AS403" s="27" t="str">
        <f>IF(A403&lt;&gt;"",IF(R403&lt;&gt;"",CONCATENATE(", zoneIds={",R403),"")&amp;IF(X403&lt;&gt;"",CONCATENATE(",",X403),"")&amp;IF(AB403&lt;&gt;"",CONCATENATE(",",AB403),"")&amp;IF(AF403&lt;&gt;"",CONCATENATE(",",AF403),"")&amp;IF(AJ403&lt;&gt;"",CONCATENATE(",",AJ403),"")&amp;IF(AN403&lt;&gt;"",CONCATENATE(",",AN403),"")&amp;IF(R403&lt;&gt;"",CONCATENATE("}",""),"")&amp;IF(OR(L403="true",L403="false",L403&lt;&gt;""), CONCATENATE(", veteran=", L403), ""),"")</f>
        <v>, zoneIds={1000}, veteran=false</v>
      </c>
      <c r="AT403" s="27" t="str">
        <f>IF(A403&lt;&gt;"",IF(J403="Trial",", isTrial=true",IF(J403="Arena",", isArena=true", IF(J403="Monster",", isMonster=true",IF(J403="Crafted",", isCrafted=true",IF(J403="Cyrodiil",", isCyrodiil=true",IF(J403="Dungeon",", isDungeon=true",IF(J403="PVP: Battleground",", isBattleground=true",IF(J403="PVP: Cyrodiil",", isCyrodiil=true",IF(J403="PVP: Imperial City",", isImperialCity=true",IF(J403="Special",", isSpecial=true",IF(J403="Daily random dungeon &amp; PVP: Imperial City",", isDailyRandomDungeonAndImperialCityReward=true",IF(J403="Overland",", isOverland=true","")))))))))))) &amp; IF(M403="true", CONCATENATE(", multiTrialSet=true"), ""),"") &amp; "},"</f>
        <v>, isTrial=true},</v>
      </c>
      <c r="AU403" s="27" t="str">
        <f>IF(C403&lt;&gt;"",CONCATENATE(" --",C403," / ",B403,"   [",IF(S403&lt;&gt;"",S403,""),IF(Y403&lt;&gt;"",", "&amp;Y403,""),IF(AC403&lt;&gt;"",", "&amp;AC403,""),IF(AG403&lt;&gt;"",", "&amp;AG403,""),IF(AK403&lt;&gt;"",", "&amp;AK403,""),IF(AO403&lt;&gt;"",", "&amp;AO403,""),"]"))</f>
        <v xml:space="preserve"> --Chaotic Whirlwind / Chaotischer Wirbelwind   [Asylum Sanctorium]</v>
      </c>
      <c r="AV403" s="27" t="str">
        <f>IF(A403&lt;&gt;"",IF(VALUE(Q403)&gt;0,CONCATENATE("[",A403,"] = true,        --",C403, " / ", B403), ""),"")</f>
        <v/>
      </c>
    </row>
    <row r="404" spans="1:48" x14ac:dyDescent="0.25">
      <c r="A404" s="13">
        <v>366</v>
      </c>
      <c r="B404" t="s">
        <v>2266</v>
      </c>
      <c r="C404" t="s">
        <v>2268</v>
      </c>
      <c r="D404" t="s">
        <v>2267</v>
      </c>
      <c r="G404" s="3">
        <f>A404</f>
        <v>366</v>
      </c>
      <c r="J404" t="s">
        <v>2547</v>
      </c>
      <c r="L404" t="s">
        <v>101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1000</v>
      </c>
      <c r="S404" t="s">
        <v>743</v>
      </c>
      <c r="T404" s="24">
        <f>VLOOKUP(R404,'ESO zone constants'!$L$2:$N$9999,3,FALSE)</f>
        <v>8</v>
      </c>
      <c r="U404" s="3" t="str">
        <f>VLOOKUP(T404,'LibSets constants'!$A$2:$B$16,2,FALSE)</f>
        <v>Clockwork City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7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[366] = {wayshrines={-1,-1,-1,}, dlcId=8</v>
      </c>
      <c r="AS404" s="27" t="str">
        <f>IF(A404&lt;&gt;"",IF(R404&lt;&gt;"",CONCATENATE(", zoneIds={",R404),"")&amp;IF(X404&lt;&gt;"",CONCATENATE(",",X404),"")&amp;IF(AB404&lt;&gt;"",CONCATENATE(",",AB404),"")&amp;IF(AF404&lt;&gt;"",CONCATENATE(",",AF404),"")&amp;IF(AJ404&lt;&gt;"",CONCATENATE(",",AJ404),"")&amp;IF(AN404&lt;&gt;"",CONCATENATE(",",AN404),"")&amp;IF(R404&lt;&gt;"",CONCATENATE("}",""),"")&amp;IF(OR(L404="true",L404="false",L404&lt;&gt;""), CONCATENATE(", veteran=", L404), ""),"")</f>
        <v>, zoneIds={1000}, veteran=false</v>
      </c>
      <c r="AT404" s="27" t="str">
        <f>IF(A404&lt;&gt;"",IF(J404="Trial",", isTrial=true",IF(J404="Arena",", isArena=true", IF(J404="Monster",", isMonster=true",IF(J404="Crafted",", isCrafted=true",IF(J404="Cyrodiil",", isCyrodiil=true",IF(J404="Dungeon",", isDungeon=true",IF(J404="PVP: Battleground",", isBattleground=true",IF(J404="PVP: Cyrodiil",", isCyrodiil=true",IF(J404="PVP: Imperial City",", isImperialCity=true",IF(J404="Special",", isSpecial=true",IF(J404="Daily random dungeon &amp; PVP: Imperial City",", isDailyRandomDungeonAndImperialCityReward=true",IF(J404="Overland",", isOverland=true","")))))))))))) &amp; IF(M404="true", CONCATENATE(", multiTrialSet=true"), ""),"") &amp; "},"</f>
        <v>, isTrial=true},</v>
      </c>
      <c r="AU404" s="27" t="str">
        <f>IF(C404&lt;&gt;"",CONCATENATE(" --",C404," / ",B404,"   [",IF(S404&lt;&gt;"",S404,""),IF(Y404&lt;&gt;"",", "&amp;Y404,""),IF(AC404&lt;&gt;"",", "&amp;AC404,""),IF(AG404&lt;&gt;"",", "&amp;AG404,""),IF(AK404&lt;&gt;"",", "&amp;AK404,""),IF(AO404&lt;&gt;"",", "&amp;AO404,""),"]"))</f>
        <v xml:space="preserve"> --Piercing Spray / Durchdringende Salve   [Asylum Sanctorium]</v>
      </c>
      <c r="AV404" s="27" t="str">
        <f>IF(A404&lt;&gt;"",IF(VALUE(Q404)&gt;0,CONCATENATE("[",A404,"] = true,        --",C404, " / ", B404), ""),"")</f>
        <v/>
      </c>
    </row>
    <row r="405" spans="1:48" x14ac:dyDescent="0.25">
      <c r="A405" s="13">
        <v>367</v>
      </c>
      <c r="B405" t="s">
        <v>2269</v>
      </c>
      <c r="C405" t="s">
        <v>2271</v>
      </c>
      <c r="D405" t="s">
        <v>2270</v>
      </c>
      <c r="G405" s="3">
        <f>A405</f>
        <v>367</v>
      </c>
      <c r="J405" t="s">
        <v>2547</v>
      </c>
      <c r="L405" t="s">
        <v>101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1000</v>
      </c>
      <c r="S405" t="s">
        <v>743</v>
      </c>
      <c r="T405" s="24">
        <f>VLOOKUP(R405,'ESO zone constants'!$L$2:$N$9999,3,FALSE)</f>
        <v>8</v>
      </c>
      <c r="U405" s="3" t="str">
        <f>VLOOKUP(T405,'LibSets constants'!$A$2:$B$16,2,FALSE)</f>
        <v>Clockwork City</v>
      </c>
      <c r="V405" t="s">
        <v>4260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constants'!$E$3:$L$5000,8,FALSE),"")</f>
        <v/>
      </c>
      <c r="AN405" s="3" t="str">
        <f>IF(AO405&lt;&gt;"",VLOOKUP(AO405,'ESO zone constants'!$E$3:$L$5000,8,FALSE),"")</f>
        <v/>
      </c>
      <c r="AR405" s="27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[367] = {wayshrines={-1,-1,-1,}, dlcId=8</v>
      </c>
      <c r="AS405" s="27" t="str">
        <f>IF(A405&lt;&gt;"",IF(R405&lt;&gt;"",CONCATENATE(", zoneIds={",R405),"")&amp;IF(X405&lt;&gt;"",CONCATENATE(",",X405),"")&amp;IF(AB405&lt;&gt;"",CONCATENATE(",",AB405),"")&amp;IF(AF405&lt;&gt;"",CONCATENATE(",",AF405),"")&amp;IF(AJ405&lt;&gt;"",CONCATENATE(",",AJ405),"")&amp;IF(AN405&lt;&gt;"",CONCATENATE(",",AN405),"")&amp;IF(R405&lt;&gt;"",CONCATENATE("}",""),"")&amp;IF(OR(L405="true",L405="false",L405&lt;&gt;""), CONCATENATE(", veteran=", L405), ""),"")</f>
        <v>, zoneIds={1000}, veteran=false</v>
      </c>
      <c r="AT405" s="27" t="str">
        <f>IF(A405&lt;&gt;"",IF(J405="Trial",", isTrial=true",IF(J405="Arena",", isArena=true", IF(J405="Monster",", isMonster=true",IF(J405="Crafted",", isCrafted=true",IF(J405="Cyrodiil",", isCyrodiil=true",IF(J405="Dungeon",", isDungeon=true",IF(J405="PVP: Battleground",", isBattleground=true",IF(J405="PVP: Cyrodiil",", isCyrodiil=true",IF(J405="PVP: Imperial City",", isImperialCity=true",IF(J405="Special",", isSpecial=true",IF(J405="Daily random dungeon &amp; PVP: Imperial City",", isDailyRandomDungeonAndImperialCityReward=true",IF(J405="Overland",", isOverland=true","")))))))))))) &amp; IF(M405="true", CONCATENATE(", multiTrialSet=true"), ""),"") &amp; "},"</f>
        <v>, isTrial=true},</v>
      </c>
      <c r="AU405" s="27" t="str">
        <f>IF(C405&lt;&gt;"",CONCATENATE(" --",C405," / ",B405,"   [",IF(S405&lt;&gt;"",S405,""),IF(Y405&lt;&gt;"",", "&amp;Y405,""),IF(AC405&lt;&gt;"",", "&amp;AC405,""),IF(AG405&lt;&gt;"",", "&amp;AG405,""),IF(AK405&lt;&gt;"",", "&amp;AK405,""),IF(AO405&lt;&gt;"",", "&amp;AO405,""),"]"))</f>
        <v xml:space="preserve"> --Concentrated Force / Konzentrierte Kraft   [Asylum Sanctorium]</v>
      </c>
      <c r="AV405" s="27" t="str">
        <f>IF(A405&lt;&gt;"",IF(VALUE(Q405)&gt;0,CONCATENATE("[",A405,"] = true,        --",C405, " / ", B405), ""),"")</f>
        <v/>
      </c>
    </row>
    <row r="406" spans="1:48" x14ac:dyDescent="0.25">
      <c r="A406" s="13">
        <v>368</v>
      </c>
      <c r="B406" t="s">
        <v>2272</v>
      </c>
      <c r="C406" t="s">
        <v>2274</v>
      </c>
      <c r="D406" t="s">
        <v>2273</v>
      </c>
      <c r="G406" s="3">
        <f>A406</f>
        <v>368</v>
      </c>
      <c r="J406" t="s">
        <v>2547</v>
      </c>
      <c r="L406" t="s">
        <v>101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1000</v>
      </c>
      <c r="S406" t="s">
        <v>743</v>
      </c>
      <c r="T406" s="24">
        <f>VLOOKUP(R406,'ESO zone constants'!$L$2:$N$9999,3,FALSE)</f>
        <v>8</v>
      </c>
      <c r="U406" s="3" t="str">
        <f>VLOOKUP(T406,'LibSets constants'!$A$2:$B$16,2,FALSE)</f>
        <v>Clockwork City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constants'!$E$3:$L$5000,8,FALSE),"")</f>
        <v/>
      </c>
      <c r="AN406" s="3" t="str">
        <f>IF(AO406&lt;&gt;"",VLOOKUP(AO406,'ESO zone constants'!$E$3:$L$5000,8,FALSE),"")</f>
        <v/>
      </c>
      <c r="AR406" s="27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[368] = {wayshrines={-1,-1,-1,}, dlcId=8</v>
      </c>
      <c r="AS406" s="27" t="str">
        <f>IF(A406&lt;&gt;"",IF(R406&lt;&gt;"",CONCATENATE(", zoneIds={",R406),"")&amp;IF(X406&lt;&gt;"",CONCATENATE(",",X406),"")&amp;IF(AB406&lt;&gt;"",CONCATENATE(",",AB406),"")&amp;IF(AF406&lt;&gt;"",CONCATENATE(",",AF406),"")&amp;IF(AJ406&lt;&gt;"",CONCATENATE(",",AJ406),"")&amp;IF(AN406&lt;&gt;"",CONCATENATE(",",AN406),"")&amp;IF(R406&lt;&gt;"",CONCATENATE("}",""),"")&amp;IF(OR(L406="true",L406="false",L406&lt;&gt;""), CONCATENATE(", veteran=", L406), ""),"")</f>
        <v>, zoneIds={1000}, veteran=false</v>
      </c>
      <c r="AT406" s="27" t="str">
        <f>IF(A406&lt;&gt;"",IF(J406="Trial",", isTrial=true",IF(J406="Arena",", isArena=true", IF(J406="Monster",", isMonster=true",IF(J406="Crafted",", isCrafted=true",IF(J406="Cyrodiil",", isCyrodiil=true",IF(J406="Dungeon",", isDungeon=true",IF(J406="PVP: Battleground",", isBattleground=true",IF(J406="PVP: Cyrodiil",", isCyrodiil=true",IF(J406="PVP: Imperial City",", isImperialCity=true",IF(J406="Special",", isSpecial=true",IF(J406="Daily random dungeon &amp; PVP: Imperial City",", isDailyRandomDungeonAndImperialCityReward=true",IF(J406="Overland",", isOverland=true","")))))))))))) &amp; IF(M406="true", CONCATENATE(", multiTrialSet=true"), ""),"") &amp; "},"</f>
        <v>, isTrial=true},</v>
      </c>
      <c r="AU406" s="27" t="str">
        <f>IF(C406&lt;&gt;"",CONCATENATE(" --",C406," / ",B406,"   [",IF(S406&lt;&gt;"",S406,""),IF(Y406&lt;&gt;"",", "&amp;Y406,""),IF(AC406&lt;&gt;"",", "&amp;AC406,""),IF(AG406&lt;&gt;"",", "&amp;AG406,""),IF(AK406&lt;&gt;"",", "&amp;AK406,""),IF(AO406&lt;&gt;"",", "&amp;AO406,""),"]"))</f>
        <v xml:space="preserve"> --Timeless Blessing / Zeitloser Segen   [Asylum Sanctorium]</v>
      </c>
      <c r="AV406" s="27" t="str">
        <f>IF(A406&lt;&gt;"",IF(VALUE(Q406)&gt;0,CONCATENATE("[",A406,"] = true,        --",C406, " / ", B406), ""),"")</f>
        <v/>
      </c>
    </row>
    <row r="407" spans="1:48" x14ac:dyDescent="0.25">
      <c r="A407" s="13">
        <v>388</v>
      </c>
      <c r="B407" t="s">
        <v>2317</v>
      </c>
      <c r="C407" t="s">
        <v>2319</v>
      </c>
      <c r="D407" t="s">
        <v>2318</v>
      </c>
      <c r="G407" s="3">
        <f>A407</f>
        <v>388</v>
      </c>
      <c r="J407" t="s">
        <v>2547</v>
      </c>
      <c r="L407" t="s">
        <v>101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1051</v>
      </c>
      <c r="S407" t="s">
        <v>783</v>
      </c>
      <c r="T407" s="24">
        <f>VLOOKUP(R407,'ESO zone constants'!$L$2:$N$9999,3,FALSE)</f>
        <v>10</v>
      </c>
      <c r="U407" s="3" t="str">
        <f>VLOOKUP(T407,'LibSets constants'!$A$2:$B$16,2,FALSE)</f>
        <v>Summerset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constants'!$E$3:$L$5000,8,FALSE),"")</f>
        <v/>
      </c>
      <c r="AN407" s="3" t="str">
        <f>IF(AO407&lt;&gt;"",VLOOKUP(AO407,'ESO zone constants'!$E$3:$L$5000,8,FALSE),"")</f>
        <v/>
      </c>
      <c r="AR407" s="27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[388] = {wayshrines={-1,-1,-1,}, dlcId=10</v>
      </c>
      <c r="AS407" s="27" t="str">
        <f>IF(A407&lt;&gt;"",IF(R407&lt;&gt;"",CONCATENATE(", zoneIds={",R407),"")&amp;IF(X407&lt;&gt;"",CONCATENATE(",",X407),"")&amp;IF(AB407&lt;&gt;"",CONCATENATE(",",AB407),"")&amp;IF(AF407&lt;&gt;"",CONCATENATE(",",AF407),"")&amp;IF(AJ407&lt;&gt;"",CONCATENATE(",",AJ407),"")&amp;IF(AN407&lt;&gt;"",CONCATENATE(",",AN407),"")&amp;IF(R407&lt;&gt;"",CONCATENATE("}",""),"")&amp;IF(OR(L407="true",L407="false",L407&lt;&gt;""), CONCATENATE(", veteran=", L407), ""),"")</f>
        <v>, zoneIds={1051}, veteran=false</v>
      </c>
      <c r="AT407" s="27" t="str">
        <f>IF(A407&lt;&gt;"",IF(J407="Trial",", isTrial=true",IF(J407="Arena",", isArena=true", IF(J407="Monster",", isMonster=true",IF(J407="Crafted",", isCrafted=true",IF(J407="Cyrodiil",", isCyrodiil=true",IF(J407="Dungeon",", isDungeon=true",IF(J407="PVP: Battleground",", isBattleground=true",IF(J407="PVP: Cyrodiil",", isCyrodiil=true",IF(J407="PVP: Imperial City",", isImperialCity=true",IF(J407="Special",", isSpecial=true",IF(J407="Daily random dungeon &amp; PVP: Imperial City",", isDailyRandomDungeonAndImperialCityReward=true",IF(J407="Overland",", isOverland=true","")))))))))))) &amp; IF(M407="true", CONCATENATE(", multiTrialSet=true"), ""),"") &amp; "},"</f>
        <v>, isTrial=true},</v>
      </c>
      <c r="AU407" s="27" t="str">
        <f>IF(C407&lt;&gt;"",CONCATENATE(" --",C407," / ",B407,"   [",IF(S407&lt;&gt;"",S407,""),IF(Y407&lt;&gt;"",", "&amp;Y407,""),IF(AC407&lt;&gt;"",", "&amp;AC407,""),IF(AG407&lt;&gt;"",", "&amp;AG407,""),IF(AK407&lt;&gt;"",", "&amp;AK407,""),IF(AO407&lt;&gt;"",", "&amp;AO407,""),"]"))</f>
        <v xml:space="preserve"> --Aegis of Galenwe / Ägis von Galenwe   [Cloudrest]</v>
      </c>
      <c r="AV407" s="27" t="str">
        <f>IF(A407&lt;&gt;"",IF(VALUE(Q407)&gt;0,CONCATENATE("[",A407,"] = true,        --",C407, " / ", B407), ""),"")</f>
        <v/>
      </c>
    </row>
    <row r="408" spans="1:48" x14ac:dyDescent="0.25">
      <c r="A408" s="13">
        <v>389</v>
      </c>
      <c r="B408" t="s">
        <v>2320</v>
      </c>
      <c r="C408" t="s">
        <v>2322</v>
      </c>
      <c r="D408" t="s">
        <v>2321</v>
      </c>
      <c r="G408" s="3">
        <f>A408</f>
        <v>389</v>
      </c>
      <c r="J408" t="s">
        <v>2547</v>
      </c>
      <c r="L408" t="s">
        <v>101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1051</v>
      </c>
      <c r="S408" t="s">
        <v>783</v>
      </c>
      <c r="T408" s="24">
        <f>VLOOKUP(R408,'ESO zone constants'!$L$2:$N$9999,3,FALSE)</f>
        <v>10</v>
      </c>
      <c r="U408" s="3" t="str">
        <f>VLOOKUP(T408,'LibSets constants'!$A$2:$B$16,2,FALSE)</f>
        <v>Summerset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constants'!$E$3:$L$5000,8,FALSE),"")</f>
        <v/>
      </c>
      <c r="AN408" s="3" t="str">
        <f>IF(AO408&lt;&gt;"",VLOOKUP(AO408,'ESO zone constants'!$E$3:$L$5000,8,FALSE),"")</f>
        <v/>
      </c>
      <c r="AR408" s="27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[389] = {wayshrines={-1,-1,-1,}, dlcId=10</v>
      </c>
      <c r="AS408" s="27" t="str">
        <f>IF(A408&lt;&gt;"",IF(R408&lt;&gt;"",CONCATENATE(", zoneIds={",R408),"")&amp;IF(X408&lt;&gt;"",CONCATENATE(",",X408),"")&amp;IF(AB408&lt;&gt;"",CONCATENATE(",",AB408),"")&amp;IF(AF408&lt;&gt;"",CONCATENATE(",",AF408),"")&amp;IF(AJ408&lt;&gt;"",CONCATENATE(",",AJ408),"")&amp;IF(AN408&lt;&gt;"",CONCATENATE(",",AN408),"")&amp;IF(R408&lt;&gt;"",CONCATENATE("}",""),"")&amp;IF(OR(L408="true",L408="false",L408&lt;&gt;""), CONCATENATE(", veteran=", L408), ""),"")</f>
        <v>, zoneIds={1051}, veteran=false</v>
      </c>
      <c r="AT408" s="27" t="str">
        <f>IF(A408&lt;&gt;"",IF(J408="Trial",", isTrial=true",IF(J408="Arena",", isArena=true", IF(J408="Monster",", isMonster=true",IF(J408="Crafted",", isCrafted=true",IF(J408="Cyrodiil",", isCyrodiil=true",IF(J408="Dungeon",", isDungeon=true",IF(J408="PVP: Battleground",", isBattleground=true",IF(J408="PVP: Cyrodiil",", isCyrodiil=true",IF(J408="PVP: Imperial City",", isImperialCity=true",IF(J408="Special",", isSpecial=true",IF(J408="Daily random dungeon &amp; PVP: Imperial City",", isDailyRandomDungeonAndImperialCityReward=true",IF(J408="Overland",", isOverland=true","")))))))))))) &amp; IF(M408="true", CONCATENATE(", multiTrialSet=true"), ""),"") &amp; "},"</f>
        <v>, isTrial=true},</v>
      </c>
      <c r="AU408" s="27" t="str">
        <f>IF(C408&lt;&gt;"",CONCATENATE(" --",C408," / ",B408,"   [",IF(S408&lt;&gt;"",S408,""),IF(Y408&lt;&gt;"",", "&amp;Y408,""),IF(AC408&lt;&gt;"",", "&amp;AC408,""),IF(AG408&lt;&gt;"",", "&amp;AG408,""),IF(AK408&lt;&gt;"",", "&amp;AK408,""),IF(AO408&lt;&gt;"",", "&amp;AO408,""),"]"))</f>
        <v xml:space="preserve"> --Arms of Relequen / Waffen von Relequen   [Cloudrest]</v>
      </c>
      <c r="AV408" s="27" t="str">
        <f>IF(A408&lt;&gt;"",IF(VALUE(Q408)&gt;0,CONCATENATE("[",A408,"] = true,        --",C408, " / ", B408), ""),"")</f>
        <v/>
      </c>
    </row>
    <row r="409" spans="1:48" x14ac:dyDescent="0.25">
      <c r="A409" s="13">
        <v>390</v>
      </c>
      <c r="B409" t="s">
        <v>2323</v>
      </c>
      <c r="C409" t="s">
        <v>2325</v>
      </c>
      <c r="D409" t="s">
        <v>2324</v>
      </c>
      <c r="G409" s="3">
        <f>A409</f>
        <v>390</v>
      </c>
      <c r="J409" t="s">
        <v>2547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1051</v>
      </c>
      <c r="S409" t="s">
        <v>783</v>
      </c>
      <c r="T409" s="24">
        <f>VLOOKUP(R409,'ESO zone constants'!$L$2:$N$9999,3,FALSE)</f>
        <v>10</v>
      </c>
      <c r="U409" s="3" t="str">
        <f>VLOOKUP(T409,'LibSets constants'!$A$2:$B$16,2,FALSE)</f>
        <v>Summerset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7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[390] = {wayshrines={-1,-1,-1,}, dlcId=10</v>
      </c>
      <c r="AS409" s="27" t="str">
        <f>IF(A409&lt;&gt;"",IF(R409&lt;&gt;"",CONCATENATE(", zoneIds={",R409),"")&amp;IF(X409&lt;&gt;"",CONCATENATE(",",X409),"")&amp;IF(AB409&lt;&gt;"",CONCATENATE(",",AB409),"")&amp;IF(AF409&lt;&gt;"",CONCATENATE(",",AF409),"")&amp;IF(AJ409&lt;&gt;"",CONCATENATE(",",AJ409),"")&amp;IF(AN409&lt;&gt;"",CONCATENATE(",",AN409),"")&amp;IF(R409&lt;&gt;"",CONCATENATE("}",""),"")&amp;IF(OR(L409="true",L409="false",L409&lt;&gt;""), CONCATENATE(", veteran=", L409), ""),"")</f>
        <v>, zoneIds={1051}, veteran=false</v>
      </c>
      <c r="AT409" s="27" t="str">
        <f>IF(A409&lt;&gt;"",IF(J409="Trial",", isTrial=true",IF(J409="Arena",", isArena=true", IF(J409="Monster",", isMonster=true",IF(J409="Crafted",", isCrafted=true",IF(J409="Cyrodiil",", isCyrodiil=true",IF(J409="Dungeon",", isDungeon=true",IF(J409="PVP: Battleground",", isBattleground=true",IF(J409="PVP: Cyrodiil",", isCyrodiil=true",IF(J409="PVP: Imperial City",", isImperialCity=true",IF(J409="Special",", isSpecial=true",IF(J409="Daily random dungeon &amp; PVP: Imperial City",", isDailyRandomDungeonAndImperialCityReward=true",IF(J409="Overland",", isOverland=true","")))))))))))) &amp; IF(M409="true", CONCATENATE(", multiTrialSet=true"), ""),"") &amp; "},"</f>
        <v>, isTrial=true},</v>
      </c>
      <c r="AU409" s="27" t="str">
        <f>IF(C409&lt;&gt;"",CONCATENATE(" --",C409," / ",B409,"   [",IF(S409&lt;&gt;"",S409,""),IF(Y409&lt;&gt;"",", "&amp;Y409,""),IF(AC409&lt;&gt;"",", "&amp;AC409,""),IF(AG409&lt;&gt;"",", "&amp;AG409,""),IF(AK409&lt;&gt;"",", "&amp;AK409,""),IF(AO409&lt;&gt;"",", "&amp;AO409,""),"]"))</f>
        <v xml:space="preserve"> --Mantle of Siroria / Mantel von Siroria   [Cloudrest]</v>
      </c>
      <c r="AV409" s="27" t="str">
        <f>IF(A409&lt;&gt;"",IF(VALUE(Q409)&gt;0,CONCATENATE("[",A409,"] = true,        --",C409, " / ", B409), ""),"")</f>
        <v/>
      </c>
    </row>
    <row r="410" spans="1:48" x14ac:dyDescent="0.25">
      <c r="A410" s="13">
        <v>391</v>
      </c>
      <c r="B410" t="s">
        <v>2326</v>
      </c>
      <c r="C410" t="s">
        <v>2328</v>
      </c>
      <c r="D410" t="s">
        <v>2327</v>
      </c>
      <c r="G410" s="3">
        <f>A410</f>
        <v>391</v>
      </c>
      <c r="J410" t="s">
        <v>2547</v>
      </c>
      <c r="L410" t="s">
        <v>101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1051</v>
      </c>
      <c r="S410" t="s">
        <v>783</v>
      </c>
      <c r="T410" s="24">
        <f>VLOOKUP(R410,'ESO zone constants'!$L$2:$N$9999,3,FALSE)</f>
        <v>10</v>
      </c>
      <c r="U410" s="3" t="str">
        <f>VLOOKUP(T410,'LibSets constants'!$A$2:$B$16,2,FALSE)</f>
        <v>Summerset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7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[391] = {wayshrines={-1,-1,-1,}, dlcId=10</v>
      </c>
      <c r="AS410" s="27" t="str">
        <f>IF(A410&lt;&gt;"",IF(R410&lt;&gt;"",CONCATENATE(", zoneIds={",R410),"")&amp;IF(X410&lt;&gt;"",CONCATENATE(",",X410),"")&amp;IF(AB410&lt;&gt;"",CONCATENATE(",",AB410),"")&amp;IF(AF410&lt;&gt;"",CONCATENATE(",",AF410),"")&amp;IF(AJ410&lt;&gt;"",CONCATENATE(",",AJ410),"")&amp;IF(AN410&lt;&gt;"",CONCATENATE(",",AN410),"")&amp;IF(R410&lt;&gt;"",CONCATENATE("}",""),"")&amp;IF(OR(L410="true",L410="false",L410&lt;&gt;""), CONCATENATE(", veteran=", L410), ""),"")</f>
        <v>, zoneIds={1051}, veteran=false</v>
      </c>
      <c r="AT410" s="27" t="str">
        <f>IF(A410&lt;&gt;"",IF(J410="Trial",", isTrial=true",IF(J410="Arena",", isArena=true", IF(J410="Monster",", isMonster=true",IF(J410="Crafted",", isCrafted=true",IF(J410="Cyrodiil",", isCyrodiil=true",IF(J410="Dungeon",", isDungeon=true",IF(J410="PVP: Battleground",", isBattleground=true",IF(J410="PVP: Cyrodiil",", isCyrodiil=true",IF(J410="PVP: Imperial City",", isImperialCity=true",IF(J410="Special",", isSpecial=true",IF(J410="Daily random dungeon &amp; PVP: Imperial City",", isDailyRandomDungeonAndImperialCityReward=true",IF(J410="Overland",", isOverland=true","")))))))))))) &amp; IF(M410="true", CONCATENATE(", multiTrialSet=true"), ""),"") &amp; "},"</f>
        <v>, isTrial=true},</v>
      </c>
      <c r="AU410" s="27" t="str">
        <f>IF(C410&lt;&gt;"",CONCATENATE(" --",C410," / ",B410,"   [",IF(S410&lt;&gt;"",S410,""),IF(Y410&lt;&gt;"",", "&amp;Y410,""),IF(AC410&lt;&gt;"",", "&amp;AC410,""),IF(AG410&lt;&gt;"",", "&amp;AG410,""),IF(AK410&lt;&gt;"",", "&amp;AK410,""),IF(AO410&lt;&gt;"",", "&amp;AO410,""),"]"))</f>
        <v xml:space="preserve"> --Vestment of Olorime / Gewandung von Olorime   [Cloudrest]</v>
      </c>
      <c r="AV410" s="27" t="str">
        <f>IF(A410&lt;&gt;"",IF(VALUE(Q410)&gt;0,CONCATENATE("[",A410,"] = true,        --",C410, " / ", B410), ""),"")</f>
        <v/>
      </c>
    </row>
    <row r="411" spans="1:48" x14ac:dyDescent="0.25">
      <c r="A411" s="13">
        <v>392</v>
      </c>
      <c r="B411" t="s">
        <v>2329</v>
      </c>
      <c r="C411" t="s">
        <v>2331</v>
      </c>
      <c r="D411" t="s">
        <v>2330</v>
      </c>
      <c r="G411" s="3">
        <f>A411</f>
        <v>392</v>
      </c>
      <c r="J411" t="s">
        <v>2547</v>
      </c>
      <c r="L411" t="s">
        <v>102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1051</v>
      </c>
      <c r="S411" t="s">
        <v>783</v>
      </c>
      <c r="T411" s="24">
        <f>VLOOKUP(R411,'ESO zone constants'!$L$2:$N$9999,3,FALSE)</f>
        <v>10</v>
      </c>
      <c r="U411" s="3" t="str">
        <f>VLOOKUP(T411,'LibSets constants'!$A$2:$B$16,2,FALSE)</f>
        <v>Summerset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constants'!$E$3:$L$5000,8,FALSE),"")</f>
        <v/>
      </c>
      <c r="AN411" s="3" t="str">
        <f>IF(AO411&lt;&gt;"",VLOOKUP(AO411,'ESO zone constants'!$E$3:$L$5000,8,FALSE),"")</f>
        <v/>
      </c>
      <c r="AR411" s="27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[392] = {wayshrines={-1,-1,-1,}, dlcId=10</v>
      </c>
      <c r="AS411" s="27" t="str">
        <f>IF(A411&lt;&gt;"",IF(R411&lt;&gt;"",CONCATENATE(", zoneIds={",R411),"")&amp;IF(X411&lt;&gt;"",CONCATENATE(",",X411),"")&amp;IF(AB411&lt;&gt;"",CONCATENATE(",",AB411),"")&amp;IF(AF411&lt;&gt;"",CONCATENATE(",",AF411),"")&amp;IF(AJ411&lt;&gt;"",CONCATENATE(",",AJ411),"")&amp;IF(AN411&lt;&gt;"",CONCATENATE(",",AN411),"")&amp;IF(R411&lt;&gt;"",CONCATENATE("}",""),"")&amp;IF(OR(L411="true",L411="false",L411&lt;&gt;""), CONCATENATE(", veteran=", L411), ""),"")</f>
        <v>, zoneIds={1051}, veteran=true</v>
      </c>
      <c r="AT411" s="27" t="str">
        <f>IF(A411&lt;&gt;"",IF(J411="Trial",", isTrial=true",IF(J411="Arena",", isArena=true", IF(J411="Monster",", isMonster=true",IF(J411="Crafted",", isCrafted=true",IF(J411="Cyrodiil",", isCyrodiil=true",IF(J411="Dungeon",", isDungeon=true",IF(J411="PVP: Battleground",", isBattleground=true",IF(J411="PVP: Cyrodiil",", isCyrodiil=true",IF(J411="PVP: Imperial City",", isImperialCity=true",IF(J411="Special",", isSpecial=true",IF(J411="Daily random dungeon &amp; PVP: Imperial City",", isDailyRandomDungeonAndImperialCityReward=true",IF(J411="Overland",", isOverland=true","")))))))))))) &amp; IF(M411="true", CONCATENATE(", multiTrialSet=true"), ""),"") &amp; "},"</f>
        <v>, isTrial=true},</v>
      </c>
      <c r="AU411" s="27" t="str">
        <f>IF(C411&lt;&gt;"",CONCATENATE(" --",C411," / ",B411,"   [",IF(S411&lt;&gt;"",S411,""),IF(Y411&lt;&gt;"",", "&amp;Y411,""),IF(AC411&lt;&gt;"",", "&amp;AC411,""),IF(AG411&lt;&gt;"",", "&amp;AG411,""),IF(AK411&lt;&gt;"",", "&amp;AK411,""),IF(AO411&lt;&gt;"",", "&amp;AO411,""),"]"))</f>
        <v xml:space="preserve"> --Perfect Aegis of Galenwe / Perfekte Ägis von Galenwe   [Cloudrest]</v>
      </c>
      <c r="AV411" s="27" t="str">
        <f>IF(A411&lt;&gt;"",IF(VALUE(Q411)&gt;0,CONCATENATE("[",A411,"] = true,        --",C411, " / ", B411), ""),"")</f>
        <v/>
      </c>
    </row>
    <row r="412" spans="1:48" x14ac:dyDescent="0.25">
      <c r="A412" s="13">
        <v>393</v>
      </c>
      <c r="B412" t="s">
        <v>2332</v>
      </c>
      <c r="C412" t="s">
        <v>2334</v>
      </c>
      <c r="D412" t="s">
        <v>2333</v>
      </c>
      <c r="G412" s="3">
        <f>A412</f>
        <v>393</v>
      </c>
      <c r="J412" t="s">
        <v>2547</v>
      </c>
      <c r="L412" t="s">
        <v>102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1051</v>
      </c>
      <c r="S412" t="s">
        <v>783</v>
      </c>
      <c r="T412" s="24">
        <f>VLOOKUP(R412,'ESO zone constants'!$L$2:$N$9999,3,FALSE)</f>
        <v>10</v>
      </c>
      <c r="U412" s="3" t="str">
        <f>VLOOKUP(T412,'LibSets constants'!$A$2:$B$16,2,FALSE)</f>
        <v>Summerset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constants'!$E$3:$L$5000,8,FALSE),"")</f>
        <v/>
      </c>
      <c r="AN412" s="3" t="str">
        <f>IF(AO412&lt;&gt;"",VLOOKUP(AO412,'ESO zone constants'!$E$3:$L$5000,8,FALSE),"")</f>
        <v/>
      </c>
      <c r="AR412" s="27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[393] = {wayshrines={-1,-1,-1,}, dlcId=10</v>
      </c>
      <c r="AS412" s="27" t="str">
        <f>IF(A412&lt;&gt;"",IF(R412&lt;&gt;"",CONCATENATE(", zoneIds={",R412),"")&amp;IF(X412&lt;&gt;"",CONCATENATE(",",X412),"")&amp;IF(AB412&lt;&gt;"",CONCATENATE(",",AB412),"")&amp;IF(AF412&lt;&gt;"",CONCATENATE(",",AF412),"")&amp;IF(AJ412&lt;&gt;"",CONCATENATE(",",AJ412),"")&amp;IF(AN412&lt;&gt;"",CONCATENATE(",",AN412),"")&amp;IF(R412&lt;&gt;"",CONCATENATE("}",""),"")&amp;IF(OR(L412="true",L412="false",L412&lt;&gt;""), CONCATENATE(", veteran=", L412), ""),"")</f>
        <v>, zoneIds={1051}, veteran=true</v>
      </c>
      <c r="AT412" s="27" t="str">
        <f>IF(A412&lt;&gt;"",IF(J412="Trial",", isTrial=true",IF(J412="Arena",", isArena=true", IF(J412="Monster",", isMonster=true",IF(J412="Crafted",", isCrafted=true",IF(J412="Cyrodiil",", isCyrodiil=true",IF(J412="Dungeon",", isDungeon=true",IF(J412="PVP: Battleground",", isBattleground=true",IF(J412="PVP: Cyrodiil",", isCyrodiil=true",IF(J412="PVP: Imperial City",", isImperialCity=true",IF(J412="Special",", isSpecial=true",IF(J412="Daily random dungeon &amp; PVP: Imperial City",", isDailyRandomDungeonAndImperialCityReward=true",IF(J412="Overland",", isOverland=true","")))))))))))) &amp; IF(M412="true", CONCATENATE(", multiTrialSet=true"), ""),"") &amp; "},"</f>
        <v>, isTrial=true},</v>
      </c>
      <c r="AU412" s="27" t="str">
        <f>IF(C412&lt;&gt;"",CONCATENATE(" --",C412," / ",B412,"   [",IF(S412&lt;&gt;"",S412,""),IF(Y412&lt;&gt;"",", "&amp;Y412,""),IF(AC412&lt;&gt;"",", "&amp;AC412,""),IF(AG412&lt;&gt;"",", "&amp;AG412,""),IF(AK412&lt;&gt;"",", "&amp;AK412,""),IF(AO412&lt;&gt;"",", "&amp;AO412,""),"]"))</f>
        <v xml:space="preserve"> --Perfect Arms of Relequen / Perfekte Waffen von Relequen   [Cloudrest]</v>
      </c>
      <c r="AV412" s="27" t="str">
        <f>IF(A412&lt;&gt;"",IF(VALUE(Q412)&gt;0,CONCATENATE("[",A412,"] = true,        --",C412, " / ", B412), ""),"")</f>
        <v/>
      </c>
    </row>
    <row r="413" spans="1:48" x14ac:dyDescent="0.25">
      <c r="A413" s="13">
        <v>394</v>
      </c>
      <c r="B413" t="s">
        <v>2335</v>
      </c>
      <c r="C413" t="s">
        <v>2337</v>
      </c>
      <c r="D413" t="s">
        <v>2336</v>
      </c>
      <c r="G413" s="3">
        <f>A413</f>
        <v>394</v>
      </c>
      <c r="J413" t="s">
        <v>2547</v>
      </c>
      <c r="L413" t="s">
        <v>102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1051</v>
      </c>
      <c r="S413" t="s">
        <v>783</v>
      </c>
      <c r="T413" s="24">
        <f>VLOOKUP(R413,'ESO zone constants'!$L$2:$N$9999,3,FALSE)</f>
        <v>10</v>
      </c>
      <c r="U413" s="3" t="str">
        <f>VLOOKUP(T413,'LibSets constants'!$A$2:$B$16,2,FALSE)</f>
        <v>Summerset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[394] = {wayshrines={-1,-1,-1,}, dlcId=10</v>
      </c>
      <c r="AS413" s="27" t="str">
        <f>IF(A413&lt;&gt;"",IF(R413&lt;&gt;"",CONCATENATE(", zoneIds={",R413),"")&amp;IF(X413&lt;&gt;"",CONCATENATE(",",X413),"")&amp;IF(AB413&lt;&gt;"",CONCATENATE(",",AB413),"")&amp;IF(AF413&lt;&gt;"",CONCATENATE(",",AF413),"")&amp;IF(AJ413&lt;&gt;"",CONCATENATE(",",AJ413),"")&amp;IF(AN413&lt;&gt;"",CONCATENATE(",",AN413),"")&amp;IF(R413&lt;&gt;"",CONCATENATE("}",""),"")&amp;IF(OR(L413="true",L413="false",L413&lt;&gt;""), CONCATENATE(", veteran=", L413), ""),"")</f>
        <v>, zoneIds={1051}, veteran=true</v>
      </c>
      <c r="AT413" s="27" t="str">
        <f>IF(A413&lt;&gt;"",IF(J413="Trial",", isTrial=true",IF(J413="Arena",", isArena=true", IF(J413="Monster",", isMonster=true",IF(J413="Crafted",", isCrafted=true",IF(J413="Cyrodiil",", isCyrodiil=true",IF(J413="Dungeon",", isDungeon=true",IF(J413="PVP: Battleground",", isBattleground=true",IF(J413="PVP: Cyrodiil",", isCyrodiil=true",IF(J413="PVP: Imperial City",", isImperialCity=true",IF(J413="Special",", isSpecial=true",IF(J413="Daily random dungeon &amp; PVP: Imperial City",", isDailyRandomDungeonAndImperialCityReward=true",IF(J413="Overland",", isOverland=true","")))))))))))) &amp; IF(M413="true", CONCATENATE(", multiTrialSet=true"), ""),"") &amp; "},"</f>
        <v>, isTrial=true},</v>
      </c>
      <c r="AU413" s="27" t="str">
        <f>IF(C413&lt;&gt;"",CONCATENATE(" --",C413," / ",B413,"   [",IF(S413&lt;&gt;"",S413,""),IF(Y413&lt;&gt;"",", "&amp;Y413,""),IF(AC413&lt;&gt;"",", "&amp;AC413,""),IF(AG413&lt;&gt;"",", "&amp;AG413,""),IF(AK413&lt;&gt;"",", "&amp;AK413,""),IF(AO413&lt;&gt;"",", "&amp;AO413,""),"]"))</f>
        <v xml:space="preserve"> --Perfect Mantle of Siroria / Perfekter Mantel von Siroria   [Cloudrest]</v>
      </c>
      <c r="AV413" s="27" t="str">
        <f>IF(A413&lt;&gt;"",IF(VALUE(Q413)&gt;0,CONCATENATE("[",A413,"] = true,        --",C413, " / ", B413), ""),"")</f>
        <v/>
      </c>
    </row>
    <row r="414" spans="1:48" x14ac:dyDescent="0.25">
      <c r="A414" s="13">
        <v>395</v>
      </c>
      <c r="B414" t="s">
        <v>2338</v>
      </c>
      <c r="C414" t="s">
        <v>2340</v>
      </c>
      <c r="D414" t="s">
        <v>2339</v>
      </c>
      <c r="G414" s="3">
        <f>A414</f>
        <v>395</v>
      </c>
      <c r="J414" t="s">
        <v>2547</v>
      </c>
      <c r="L414" t="s">
        <v>102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1051</v>
      </c>
      <c r="S414" t="s">
        <v>783</v>
      </c>
      <c r="T414" s="24">
        <f>VLOOKUP(R414,'ESO zone constants'!$L$2:$N$9999,3,FALSE)</f>
        <v>10</v>
      </c>
      <c r="U414" s="3" t="str">
        <f>VLOOKUP(T414,'LibSets constants'!$A$2:$B$16,2,FALSE)</f>
        <v>Summerset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7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[395] = {wayshrines={-1,-1,-1,}, dlcId=10</v>
      </c>
      <c r="AS414" s="27" t="str">
        <f>IF(A414&lt;&gt;"",IF(R414&lt;&gt;"",CONCATENATE(", zoneIds={",R414),"")&amp;IF(X414&lt;&gt;"",CONCATENATE(",",X414),"")&amp;IF(AB414&lt;&gt;"",CONCATENATE(",",AB414),"")&amp;IF(AF414&lt;&gt;"",CONCATENATE(",",AF414),"")&amp;IF(AJ414&lt;&gt;"",CONCATENATE(",",AJ414),"")&amp;IF(AN414&lt;&gt;"",CONCATENATE(",",AN414),"")&amp;IF(R414&lt;&gt;"",CONCATENATE("}",""),"")&amp;IF(OR(L414="true",L414="false",L414&lt;&gt;""), CONCATENATE(", veteran=", L414), ""),"")</f>
        <v>, zoneIds={1051}, veteran=true</v>
      </c>
      <c r="AT414" s="27" t="str">
        <f>IF(A414&lt;&gt;"",IF(J414="Trial",", isTrial=true",IF(J414="Arena",", isArena=true", IF(J414="Monster",", isMonster=true",IF(J414="Crafted",", isCrafted=true",IF(J414="Cyrodiil",", isCyrodiil=true",IF(J414="Dungeon",", isDungeon=true",IF(J414="PVP: Battleground",", isBattleground=true",IF(J414="PVP: Cyrodiil",", isCyrodiil=true",IF(J414="PVP: Imperial City",", isImperialCity=true",IF(J414="Special",", isSpecial=true",IF(J414="Daily random dungeon &amp; PVP: Imperial City",", isDailyRandomDungeonAndImperialCityReward=true",IF(J414="Overland",", isOverland=true","")))))))))))) &amp; IF(M414="true", CONCATENATE(", multiTrialSet=true"), ""),"") &amp; "},"</f>
        <v>, isTrial=true},</v>
      </c>
      <c r="AU414" s="27" t="str">
        <f>IF(C414&lt;&gt;"",CONCATENATE(" --",C414," / ",B414,"   [",IF(S414&lt;&gt;"",S414,""),IF(Y414&lt;&gt;"",", "&amp;Y414,""),IF(AC414&lt;&gt;"",", "&amp;AC414,""),IF(AG414&lt;&gt;"",", "&amp;AG414,""),IF(AK414&lt;&gt;"",", "&amp;AK414,""),IF(AO414&lt;&gt;"",", "&amp;AO414,""),"]"))</f>
        <v xml:space="preserve"> --Perfect Vestment of Olorime / Perfekte Gewandung von Olorime   [Cloudrest]</v>
      </c>
      <c r="AV414" s="27" t="str">
        <f>IF(A414&lt;&gt;"",IF(VALUE(Q414)&gt;0,CONCATENATE("[",A414,"] = true,        --",C414, " / ", B414), ""),"")</f>
        <v/>
      </c>
    </row>
    <row r="415" spans="1:48" x14ac:dyDescent="0.25">
      <c r="A415" s="5">
        <v>443</v>
      </c>
      <c r="B415" t="s">
        <v>4316</v>
      </c>
      <c r="C415" t="s">
        <v>2541</v>
      </c>
      <c r="G415" s="3">
        <f>A415</f>
        <v>443</v>
      </c>
      <c r="J415" t="s">
        <v>2547</v>
      </c>
      <c r="L415" t="s">
        <v>101</v>
      </c>
      <c r="M415" t="s">
        <v>101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constants'!$E$2:$L$5000,8,FALSE),"")</f>
        <v>1121</v>
      </c>
      <c r="S415" t="s">
        <v>2528</v>
      </c>
      <c r="T415" s="24">
        <f>VLOOKUP(R415,'ESO zone constants'!$L$2:$N$9999,3,FALSE)</f>
        <v>14</v>
      </c>
      <c r="U415" s="3" t="str">
        <f>VLOOKUP(T415,'LibSets constants'!$A$2:$B$16,2,FALSE)</f>
        <v>Elsweyr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7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[443] = {wayshrines={399,399,399,}, dlcId=14</v>
      </c>
      <c r="AS415" s="27" t="str">
        <f>IF(A415&lt;&gt;"",IF(R415&lt;&gt;"",CONCATENATE(", zoneIds={",R415),"")&amp;IF(X415&lt;&gt;"",CONCATENATE(",",X415),"")&amp;IF(AB415&lt;&gt;"",CONCATENATE(",",AB415),"")&amp;IF(AF415&lt;&gt;"",CONCATENATE(",",AF415),"")&amp;IF(AJ415&lt;&gt;"",CONCATENATE(",",AJ415),"")&amp;IF(AN415&lt;&gt;"",CONCATENATE(",",AN415),"")&amp;IF(R415&lt;&gt;"",CONCATENATE("}",""),"")&amp;IF(OR(L415="true",L415="false",L415&lt;&gt;""), CONCATENATE(", veteran=", L415), ""),"")</f>
        <v>, zoneIds={1121}, veteran=false</v>
      </c>
      <c r="AT415" s="27" t="str">
        <f>IF(A415&lt;&gt;"",IF(J415="Trial",", isTrial=true",IF(J415="Arena",", isArena=true", IF(J415="Monster",", isMonster=true",IF(J415="Crafted",", isCrafted=true",IF(J415="Cyrodiil",", isCyrodiil=true",IF(J415="Dungeon",", isDungeon=true",IF(J415="PVP: Battleground",", isBattleground=true",IF(J415="PVP: Cyrodiil",", isCyrodiil=true",IF(J415="PVP: Imperial City",", isImperialCity=true",IF(J415="Special",", isSpecial=true",IF(J415="Daily random dungeon &amp; PVP: Imperial City",", isDailyRandomDungeonAndImperialCityReward=true",IF(J415="Overland",", isOverland=true","")))))))))))) &amp; IF(M415="true", CONCATENATE(", multiTrialSet=true"), ""),"") &amp; "},"</f>
        <v>, isTrial=true},</v>
      </c>
      <c r="AU415" s="27" t="str">
        <f>IF(C415&lt;&gt;"",CONCATENATE(" --",C415," / ",B415,"   [",IF(S415&lt;&gt;"",S415,""),IF(Y415&lt;&gt;"",", "&amp;Y415,""),IF(AC415&lt;&gt;"",", "&amp;AC415,""),IF(AG415&lt;&gt;"",", "&amp;AG415,""),IF(AK415&lt;&gt;"",", "&amp;AK415,""),IF(AO415&lt;&gt;"",", "&amp;AO415,""),"]"))</f>
        <v xml:space="preserve"> --Eye of Nahviintaas / Auge von Nahviintaas   [Sunspire]</v>
      </c>
      <c r="AV415" s="27" t="str">
        <f>IF(A415&lt;&gt;"",IF(VALUE(Q415)&gt;0,CONCATENATE("[",A415,"] = true,        --",C415, " / ", B415), ""),"")</f>
        <v/>
      </c>
    </row>
    <row r="416" spans="1:48" x14ac:dyDescent="0.25">
      <c r="A416" s="5">
        <v>444</v>
      </c>
      <c r="B416" t="s">
        <v>4286</v>
      </c>
      <c r="C416" t="s">
        <v>2540</v>
      </c>
      <c r="G416" s="3">
        <f>A416</f>
        <v>444</v>
      </c>
      <c r="J416" t="s">
        <v>2547</v>
      </c>
      <c r="L416" t="s">
        <v>101</v>
      </c>
      <c r="M416" t="s">
        <v>101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2528</v>
      </c>
      <c r="T416" s="24">
        <f>VLOOKUP(R416,'ESO zone constants'!$L$2:$N$9999,3,FALSE)</f>
        <v>14</v>
      </c>
      <c r="U416" s="3" t="str">
        <f>VLOOKUP(T416,'LibSets constants'!$A$2:$B$16,2,FALSE)</f>
        <v>Elsweyr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constants'!$E$3:$L$5000,8,FALSE),"")</f>
        <v/>
      </c>
      <c r="AN416" s="3" t="str">
        <f>IF(AO416&lt;&gt;"",VLOOKUP(AO416,'ESO zone constants'!$E$3:$L$5000,8,FALSE),"")</f>
        <v/>
      </c>
      <c r="AR416" s="27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[444] = {wayshrines={399,399,399,}, dlcId=14</v>
      </c>
      <c r="AS416" s="27" t="str">
        <f>IF(A416&lt;&gt;"",IF(R416&lt;&gt;"",CONCATENATE(", zoneIds={",R416),"")&amp;IF(X416&lt;&gt;"",CONCATENATE(",",X416),"")&amp;IF(AB416&lt;&gt;"",CONCATENATE(",",AB416),"")&amp;IF(AF416&lt;&gt;"",CONCATENATE(",",AF416),"")&amp;IF(AJ416&lt;&gt;"",CONCATENATE(",",AJ416),"")&amp;IF(AN416&lt;&gt;"",CONCATENATE(",",AN416),"")&amp;IF(R416&lt;&gt;"",CONCATENATE("}",""),"")&amp;IF(OR(L416="true",L416="false",L416&lt;&gt;""), CONCATENATE(", veteran=", L416), ""),"")</f>
        <v>, zoneIds={1121}, veteran=false</v>
      </c>
      <c r="AT416" s="27" t="str">
        <f>IF(A416&lt;&gt;"",IF(J416="Trial",", isTrial=true",IF(J416="Arena",", isArena=true", IF(J416="Monster",", isMonster=true",IF(J416="Crafted",", isCrafted=true",IF(J416="Cyrodiil",", isCyrodiil=true",IF(J416="Dungeon",", isDungeon=true",IF(J416="PVP: Battleground",", isBattleground=true",IF(J416="PVP: Cyrodiil",", isCyrodiil=true",IF(J416="PVP: Imperial City",", isImperialCity=true",IF(J416="Special",", isSpecial=true",IF(J416="Daily random dungeon &amp; PVP: Imperial City",", isDailyRandomDungeonAndImperialCityReward=true",IF(J416="Overland",", isOverland=true","")))))))))))) &amp; IF(M416="true", CONCATENATE(", multiTrialSet=true"), ""),"") &amp; "},"</f>
        <v>, isTrial=true},</v>
      </c>
      <c r="AU416" s="27" t="str">
        <f>IF(C416&lt;&gt;"",CONCATENATE(" --",C416," / ",B416,"   [",IF(S416&lt;&gt;"",S416,""),IF(Y416&lt;&gt;"",", "&amp;Y416,""),IF(AC416&lt;&gt;"",", "&amp;AC416,""),IF(AG416&lt;&gt;"",", "&amp;AG416,""),IF(AK416&lt;&gt;"",", "&amp;AK416,""),IF(AO416&lt;&gt;"",", "&amp;AO416,""),"]"))</f>
        <v xml:space="preserve"> --False God's Devotion / Ergebenheit des falschen Gottes   [Sunspire]</v>
      </c>
      <c r="AV416" s="27" t="str">
        <f>IF(A416&lt;&gt;"",IF(VALUE(Q416)&gt;0,CONCATENATE("[",A416,"] = true,        --",C416, " / ", B416), ""),"")</f>
        <v/>
      </c>
    </row>
    <row r="417" spans="1:48" x14ac:dyDescent="0.25">
      <c r="A417" s="5">
        <v>445</v>
      </c>
      <c r="B417" t="s">
        <v>4285</v>
      </c>
      <c r="C417" t="s">
        <v>2542</v>
      </c>
      <c r="G417" s="3">
        <f>A417</f>
        <v>445</v>
      </c>
      <c r="J417" t="s">
        <v>2547</v>
      </c>
      <c r="L417" t="s">
        <v>101</v>
      </c>
      <c r="M417" t="s">
        <v>101</v>
      </c>
      <c r="N417">
        <v>399</v>
      </c>
      <c r="O417">
        <v>399</v>
      </c>
      <c r="P417">
        <v>399</v>
      </c>
      <c r="R417" s="3">
        <f>IF(S417&lt;&gt;"",VLOOKUP(S417,'ESO zone constants'!$E$2:$L$5000,8,FALSE),"")</f>
        <v>1121</v>
      </c>
      <c r="S417" t="s">
        <v>2528</v>
      </c>
      <c r="T417" s="24">
        <f>VLOOKUP(R417,'ESO zone constants'!$L$2:$N$9999,3,FALSE)</f>
        <v>14</v>
      </c>
      <c r="U417" s="3" t="str">
        <f>VLOOKUP(T417,'LibSets constants'!$A$2:$B$16,2,FALSE)</f>
        <v>Elsweyr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constants'!$E$3:$L$5000,8,FALSE),"")</f>
        <v/>
      </c>
      <c r="AN417" s="3" t="str">
        <f>IF(AO417&lt;&gt;"",VLOOKUP(AO417,'ESO zone constants'!$E$3:$L$5000,8,FALSE),"")</f>
        <v/>
      </c>
      <c r="AR417" s="27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[445] = {wayshrines={399,399,399,}, dlcId=14</v>
      </c>
      <c r="AS417" s="27" t="str">
        <f>IF(A417&lt;&gt;"",IF(R417&lt;&gt;"",CONCATENATE(", zoneIds={",R417),"")&amp;IF(X417&lt;&gt;"",CONCATENATE(",",X417),"")&amp;IF(AB417&lt;&gt;"",CONCATENATE(",",AB417),"")&amp;IF(AF417&lt;&gt;"",CONCATENATE(",",AF417),"")&amp;IF(AJ417&lt;&gt;"",CONCATENATE(",",AJ417),"")&amp;IF(AN417&lt;&gt;"",CONCATENATE(",",AN417),"")&amp;IF(R417&lt;&gt;"",CONCATENATE("}",""),"")&amp;IF(OR(L417="true",L417="false",L417&lt;&gt;""), CONCATENATE(", veteran=", L417), ""),"")</f>
        <v>, zoneIds={1121}, veteran=false</v>
      </c>
      <c r="AT417" s="27" t="str">
        <f>IF(A417&lt;&gt;"",IF(J417="Trial",", isTrial=true",IF(J417="Arena",", isArena=true", IF(J417="Monster",", isMonster=true",IF(J417="Crafted",", isCrafted=true",IF(J417="Cyrodiil",", isCyrodiil=true",IF(J417="Dungeon",", isDungeon=true",IF(J417="PVP: Battleground",", isBattleground=true",IF(J417="PVP: Cyrodiil",", isCyrodiil=true",IF(J417="PVP: Imperial City",", isImperialCity=true",IF(J417="Special",", isSpecial=true",IF(J417="Daily random dungeon &amp; PVP: Imperial City",", isDailyRandomDungeonAndImperialCityReward=true",IF(J417="Overland",", isOverland=true","")))))))))))) &amp; IF(M417="true", CONCATENATE(", multiTrialSet=true"), ""),"") &amp; "},"</f>
        <v>, isTrial=true},</v>
      </c>
      <c r="AU417" s="27" t="str">
        <f>IF(C417&lt;&gt;"",CONCATENATE(" --",C417," / ",B417,"   [",IF(S417&lt;&gt;"",S417,""),IF(Y417&lt;&gt;"",", "&amp;Y417,""),IF(AC417&lt;&gt;"",", "&amp;AC417,""),IF(AG417&lt;&gt;"",", "&amp;AG417,""),IF(AK417&lt;&gt;"",", "&amp;AK417,""),IF(AO417&lt;&gt;"",", "&amp;AO417,""),"]"))</f>
        <v xml:space="preserve"> --Tooth of Lokkestiiz / Zahn von Lokkestiiz   [Sunspire]</v>
      </c>
      <c r="AV417" s="27" t="str">
        <f>IF(A417&lt;&gt;"",IF(VALUE(Q417)&gt;0,CONCATENATE("[",A417,"] = true,        --",C417, " / ", B417), ""),"")</f>
        <v/>
      </c>
    </row>
    <row r="418" spans="1:48" x14ac:dyDescent="0.25">
      <c r="A418" s="13">
        <v>446</v>
      </c>
      <c r="B418" t="s">
        <v>4284</v>
      </c>
      <c r="C418" t="s">
        <v>2543</v>
      </c>
      <c r="G418" s="3">
        <f>A418</f>
        <v>446</v>
      </c>
      <c r="J418" t="s">
        <v>2547</v>
      </c>
      <c r="L418" t="s">
        <v>101</v>
      </c>
      <c r="M418" t="s">
        <v>101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2528</v>
      </c>
      <c r="T418" s="24">
        <f>VLOOKUP(R418,'ESO zone constants'!$L$2:$N$9999,3,FALSE)</f>
        <v>14</v>
      </c>
      <c r="U418" s="3" t="str">
        <f>VLOOKUP(T418,'LibSets constants'!$A$2:$B$16,2,FALSE)</f>
        <v>Elsweyr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7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[446] = {wayshrines={399,399,399,}, dlcId=14</v>
      </c>
      <c r="AS418" s="27" t="str">
        <f>IF(A418&lt;&gt;"",IF(R418&lt;&gt;"",CONCATENATE(", zoneIds={",R418),"")&amp;IF(X418&lt;&gt;"",CONCATENATE(",",X418),"")&amp;IF(AB418&lt;&gt;"",CONCATENATE(",",AB418),"")&amp;IF(AF418&lt;&gt;"",CONCATENATE(",",AF418),"")&amp;IF(AJ418&lt;&gt;"",CONCATENATE(",",AJ418),"")&amp;IF(AN418&lt;&gt;"",CONCATENATE(",",AN418),"")&amp;IF(R418&lt;&gt;"",CONCATENATE("}",""),"")&amp;IF(OR(L418="true",L418="false",L418&lt;&gt;""), CONCATENATE(", veteran=", L418), ""),"")</f>
        <v>, zoneIds={1121}, veteran=false</v>
      </c>
      <c r="AT418" s="27" t="str">
        <f>IF(A418&lt;&gt;"",IF(J418="Trial",", isTrial=true",IF(J418="Arena",", isArena=true", IF(J418="Monster",", isMonster=true",IF(J418="Crafted",", isCrafted=true",IF(J418="Cyrodiil",", isCyrodiil=true",IF(J418="Dungeon",", isDungeon=true",IF(J418="PVP: Battleground",", isBattleground=true",IF(J418="PVP: Cyrodiil",", isCyrodiil=true",IF(J418="PVP: Imperial City",", isImperialCity=true",IF(J418="Special",", isSpecial=true",IF(J418="Daily random dungeon &amp; PVP: Imperial City",", isDailyRandomDungeonAndImperialCityReward=true",IF(J418="Overland",", isOverland=true","")))))))))))) &amp; IF(M418="true", CONCATENATE(", multiTrialSet=true"), ""),"") &amp; "},"</f>
        <v>, isTrial=true},</v>
      </c>
      <c r="AU418" s="27" t="str">
        <f>IF(C418&lt;&gt;"",CONCATENATE(" --",C418," / ",B418,"   [",IF(S418&lt;&gt;"",S418,""),IF(Y418&lt;&gt;"",", "&amp;Y418,""),IF(AC418&lt;&gt;"",", "&amp;AC418,""),IF(AG418&lt;&gt;"",", "&amp;AG418,""),IF(AK418&lt;&gt;"",", "&amp;AK418,""),IF(AO418&lt;&gt;"",", "&amp;AO418,""),"]"))</f>
        <v xml:space="preserve"> --Claw of Yolnakhriin / Kralle von Yolnahkriin   [Sunspire]</v>
      </c>
      <c r="AV418" s="27" t="str">
        <f>IF(A418&lt;&gt;"",IF(VALUE(Q418)&gt;0,CONCATENATE("[",A418,"] = true,        --",C418, " / ", B418), ""),"")</f>
        <v/>
      </c>
    </row>
    <row r="419" spans="1:48" x14ac:dyDescent="0.25">
      <c r="A419" s="5">
        <v>448</v>
      </c>
      <c r="B419" t="s">
        <v>4317</v>
      </c>
      <c r="C419" t="s">
        <v>2541</v>
      </c>
      <c r="G419" s="3">
        <f>A419</f>
        <v>448</v>
      </c>
      <c r="J419" t="s">
        <v>2547</v>
      </c>
      <c r="L419" t="s">
        <v>102</v>
      </c>
      <c r="M419" t="s">
        <v>101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constants'!$E$2:$L$5000,8,FALSE),"")</f>
        <v>1121</v>
      </c>
      <c r="S419" t="s">
        <v>2528</v>
      </c>
      <c r="T419" s="24">
        <f>VLOOKUP(R419,'ESO zone constants'!$L$2:$N$9999,3,FALSE)</f>
        <v>14</v>
      </c>
      <c r="U419" s="3" t="str">
        <f>VLOOKUP(T419,'LibSets constants'!$A$2:$B$16,2,FALSE)</f>
        <v>Elsweyr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7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[448] = {wayshrines={399,399,399,}, dlcId=14</v>
      </c>
      <c r="AS419" s="27" t="str">
        <f>IF(A419&lt;&gt;"",IF(R419&lt;&gt;"",CONCATENATE(", zoneIds={",R419),"")&amp;IF(X419&lt;&gt;"",CONCATENATE(",",X419),"")&amp;IF(AB419&lt;&gt;"",CONCATENATE(",",AB419),"")&amp;IF(AF419&lt;&gt;"",CONCATENATE(",",AF419),"")&amp;IF(AJ419&lt;&gt;"",CONCATENATE(",",AJ419),"")&amp;IF(AN419&lt;&gt;"",CONCATENATE(",",AN419),"")&amp;IF(R419&lt;&gt;"",CONCATENATE("}",""),"")&amp;IF(OR(L419="true",L419="false",L419&lt;&gt;""), CONCATENATE(", veteran=", L419), ""),"")</f>
        <v>, zoneIds={1121}, veteran=true</v>
      </c>
      <c r="AT419" s="27" t="str">
        <f>IF(A419&lt;&gt;"",IF(J419="Trial",", isTrial=true",IF(J419="Arena",", isArena=true", IF(J419="Monster",", isMonster=true",IF(J419="Crafted",", isCrafted=true",IF(J419="Cyrodiil",", isCyrodiil=true",IF(J419="Dungeon",", isDungeon=true",IF(J419="PVP: Battleground",", isBattleground=true",IF(J419="PVP: Cyrodiil",", isCyrodiil=true",IF(J419="PVP: Imperial City",", isImperialCity=true",IF(J419="Special",", isSpecial=true",IF(J419="Daily random dungeon &amp; PVP: Imperial City",", isDailyRandomDungeonAndImperialCityReward=true",IF(J419="Overland",", isOverland=true","")))))))))))) &amp; IF(M419="true", CONCATENATE(", multiTrialSet=true"), ""),"") &amp; "},"</f>
        <v>, isTrial=true},</v>
      </c>
      <c r="AU419" s="27" t="str">
        <f>IF(C419&lt;&gt;"",CONCATENATE(" --",C419," / ",B419,"   [",IF(S419&lt;&gt;"",S419,""),IF(Y419&lt;&gt;"",", "&amp;Y419,""),IF(AC419&lt;&gt;"",", "&amp;AC419,""),IF(AG419&lt;&gt;"",", "&amp;AG419,""),IF(AK419&lt;&gt;"",", "&amp;AK419,""),IF(AO419&lt;&gt;"",", "&amp;AO419,""),"]"))</f>
        <v xml:space="preserve"> --Eye of Nahviintaas / Perfektioniertes Auge von Nahviintaas   [Sunspire]</v>
      </c>
      <c r="AV419" s="27" t="str">
        <f>IF(A419&lt;&gt;"",IF(VALUE(Q419)&gt;0,CONCATENATE("[",A419,"] = true,        --",C419, " / ", B419), ""),"")</f>
        <v/>
      </c>
    </row>
    <row r="420" spans="1:48" x14ac:dyDescent="0.25">
      <c r="A420" s="5">
        <v>449</v>
      </c>
      <c r="B420" t="s">
        <v>4314</v>
      </c>
      <c r="C420" t="s">
        <v>2544</v>
      </c>
      <c r="G420" s="3">
        <f>A420</f>
        <v>449</v>
      </c>
      <c r="J420" t="s">
        <v>2547</v>
      </c>
      <c r="L420" t="s">
        <v>102</v>
      </c>
      <c r="M420" t="s">
        <v>101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2528</v>
      </c>
      <c r="T420" s="24">
        <f>VLOOKUP(R420,'ESO zone constants'!$L$2:$N$9999,3,FALSE)</f>
        <v>14</v>
      </c>
      <c r="U420" s="3" t="str">
        <f>VLOOKUP(T420,'LibSets constants'!$A$2:$B$16,2,FALSE)</f>
        <v>Elsweyr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[449] = {wayshrines={399,399,399,}, dlcId=14</v>
      </c>
      <c r="AS420" s="27" t="str">
        <f>IF(A420&lt;&gt;"",IF(R420&lt;&gt;"",CONCATENATE(", zoneIds={",R420),"")&amp;IF(X420&lt;&gt;"",CONCATENATE(",",X420),"")&amp;IF(AB420&lt;&gt;"",CONCATENATE(",",AB420),"")&amp;IF(AF420&lt;&gt;"",CONCATENATE(",",AF420),"")&amp;IF(AJ420&lt;&gt;"",CONCATENATE(",",AJ420),"")&amp;IF(AN420&lt;&gt;"",CONCATENATE(",",AN420),"")&amp;IF(R420&lt;&gt;"",CONCATENATE("}",""),"")&amp;IF(OR(L420="true",L420="false",L420&lt;&gt;""), CONCATENATE(", veteran=", L420), ""),"")</f>
        <v>, zoneIds={1121}, veteran=true</v>
      </c>
      <c r="AT420" s="27" t="str">
        <f>IF(A420&lt;&gt;"",IF(J420="Trial",", isTrial=true",IF(J420="Arena",", isArena=true", IF(J420="Monster",", isMonster=true",IF(J420="Crafted",", isCrafted=true",IF(J420="Cyrodiil",", isCyrodiil=true",IF(J420="Dungeon",", isDungeon=true",IF(J420="PVP: Battleground",", isBattleground=true",IF(J420="PVP: Cyrodiil",", isCyrodiil=true",IF(J420="PVP: Imperial City",", isImperialCity=true",IF(J420="Special",", isSpecial=true",IF(J420="Daily random dungeon &amp; PVP: Imperial City",", isDailyRandomDungeonAndImperialCityReward=true",IF(J420="Overland",", isOverland=true","")))))))))))) &amp; IF(M420="true", CONCATENATE(", multiTrialSet=true"), ""),"") &amp; "},"</f>
        <v>, isTrial=true},</v>
      </c>
      <c r="AU420" s="27" t="str">
        <f>IF(C420&lt;&gt;"",CONCATENATE(" --",C420," / ",B420,"   [",IF(S420&lt;&gt;"",S420,""),IF(Y420&lt;&gt;"",", "&amp;Y420,""),IF(AC420&lt;&gt;"",", "&amp;AC420,""),IF(AG420&lt;&gt;"",", "&amp;AG420,""),IF(AK420&lt;&gt;"",", "&amp;AK420,""),IF(AO420&lt;&gt;"",", "&amp;AO420,""),"]"))</f>
        <v xml:space="preserve"> --Perfected False God's Devotion / Perfektionierte Ergebenheit zum falschen Gott   [Sunspire]</v>
      </c>
      <c r="AV420" s="27" t="str">
        <f>IF(A420&lt;&gt;"",IF(VALUE(Q420)&gt;0,CONCATENATE("[",A420,"] = true,        --",C420, " / ", B420), ""),"")</f>
        <v/>
      </c>
    </row>
    <row r="421" spans="1:48" x14ac:dyDescent="0.25">
      <c r="A421" s="5">
        <v>450</v>
      </c>
      <c r="B421" t="s">
        <v>4315</v>
      </c>
      <c r="C421" t="s">
        <v>2545</v>
      </c>
      <c r="G421" s="3">
        <f>A421</f>
        <v>450</v>
      </c>
      <c r="J421" t="s">
        <v>2547</v>
      </c>
      <c r="L421" t="s">
        <v>102</v>
      </c>
      <c r="M421" t="s">
        <v>101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2528</v>
      </c>
      <c r="T421" s="24">
        <f>VLOOKUP(R421,'ESO zone constants'!$L$2:$N$9999,3,FALSE)</f>
        <v>14</v>
      </c>
      <c r="U421" s="3" t="str">
        <f>VLOOKUP(T421,'LibSets constants'!$A$2:$B$16,2,FALSE)</f>
        <v>Elsweyr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7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[450] = {wayshrines={399,399,399,}, dlcId=14</v>
      </c>
      <c r="AS421" s="27" t="str">
        <f>IF(A421&lt;&gt;"",IF(R421&lt;&gt;"",CONCATENATE(", zoneIds={",R421),"")&amp;IF(X421&lt;&gt;"",CONCATENATE(",",X421),"")&amp;IF(AB421&lt;&gt;"",CONCATENATE(",",AB421),"")&amp;IF(AF421&lt;&gt;"",CONCATENATE(",",AF421),"")&amp;IF(AJ421&lt;&gt;"",CONCATENATE(",",AJ421),"")&amp;IF(AN421&lt;&gt;"",CONCATENATE(",",AN421),"")&amp;IF(R421&lt;&gt;"",CONCATENATE("}",""),"")&amp;IF(OR(L421="true",L421="false",L421&lt;&gt;""), CONCATENATE(", veteran=", L421), ""),"")</f>
        <v>, zoneIds={1121}, veteran=true</v>
      </c>
      <c r="AT421" s="27" t="str">
        <f>IF(A421&lt;&gt;"",IF(J421="Trial",", isTrial=true",IF(J421="Arena",", isArena=true", IF(J421="Monster",", isMonster=true",IF(J421="Crafted",", isCrafted=true",IF(J421="Cyrodiil",", isCyrodiil=true",IF(J421="Dungeon",", isDungeon=true",IF(J421="PVP: Battleground",", isBattleground=true",IF(J421="PVP: Cyrodiil",", isCyrodiil=true",IF(J421="PVP: Imperial City",", isImperialCity=true",IF(J421="Special",", isSpecial=true",IF(J421="Daily random dungeon &amp; PVP: Imperial City",", isDailyRandomDungeonAndImperialCityReward=true",IF(J421="Overland",", isOverland=true","")))))))))))) &amp; IF(M421="true", CONCATENATE(", multiTrialSet=true"), ""),"") &amp; "},"</f>
        <v>, isTrial=true},</v>
      </c>
      <c r="AU421" s="27" t="str">
        <f>IF(C421&lt;&gt;"",CONCATENATE(" --",C421," / ",B421,"   [",IF(S421&lt;&gt;"",S421,""),IF(Y421&lt;&gt;"",", "&amp;Y421,""),IF(AC421&lt;&gt;"",", "&amp;AC421,""),IF(AG421&lt;&gt;"",", "&amp;AG421,""),IF(AK421&lt;&gt;"",", "&amp;AK421,""),IF(AO421&lt;&gt;"",", "&amp;AO421,""),"]"))</f>
        <v xml:space="preserve"> --Perfected Tooth of Lokkestiiz / Perfektionierter Zahn von Lokkestiiz   [Sunspire]</v>
      </c>
      <c r="AV421" s="27" t="str">
        <f>IF(A421&lt;&gt;"",IF(VALUE(Q421)&gt;0,CONCATENATE("[",A421,"] = true,        --",C421, " / ", B421), ""),"")</f>
        <v/>
      </c>
    </row>
    <row r="422" spans="1:48" x14ac:dyDescent="0.25">
      <c r="A422" s="5">
        <v>451</v>
      </c>
      <c r="B422" t="s">
        <v>4313</v>
      </c>
      <c r="C422" t="s">
        <v>2546</v>
      </c>
      <c r="G422" s="3">
        <f>A422</f>
        <v>451</v>
      </c>
      <c r="J422" t="s">
        <v>2547</v>
      </c>
      <c r="L422" t="s">
        <v>102</v>
      </c>
      <c r="M422" t="s">
        <v>101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2528</v>
      </c>
      <c r="T422" s="24">
        <f>VLOOKUP(R422,'ESO zone constants'!$L$2:$N$9999,3,FALSE)</f>
        <v>14</v>
      </c>
      <c r="U422" s="3" t="str">
        <f>VLOOKUP(T422,'LibSets constants'!$A$2:$B$16,2,FALSE)</f>
        <v>Elsweyr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" t="str">
        <f>IF(AK422&lt;&gt;"",VLOOKUP(AK422,'ESO zone constants'!$E$3:$L$5000,8,FALSE),"")</f>
        <v/>
      </c>
      <c r="AN422" s="3" t="str">
        <f>IF(AO422&lt;&gt;"",VLOOKUP(AO422,'ESO zone constants'!$E$3:$L$5000,8,FALSE),"")</f>
        <v/>
      </c>
      <c r="AR422" s="27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>[451] = {wayshrines={399,399,399,}, dlcId=14</v>
      </c>
      <c r="AS422" s="27" t="str">
        <f>IF(A422&lt;&gt;"",IF(R422&lt;&gt;"",CONCATENATE(", zoneIds={",R422),"")&amp;IF(X422&lt;&gt;"",CONCATENATE(",",X422),"")&amp;IF(AB422&lt;&gt;"",CONCATENATE(",",AB422),"")&amp;IF(AF422&lt;&gt;"",CONCATENATE(",",AF422),"")&amp;IF(AJ422&lt;&gt;"",CONCATENATE(",",AJ422),"")&amp;IF(AN422&lt;&gt;"",CONCATENATE(",",AN422),"")&amp;IF(R422&lt;&gt;"",CONCATENATE("}",""),"")&amp;IF(OR(L422="true",L422="false",L422&lt;&gt;""), CONCATENATE(", veteran=", L422), ""),"")</f>
        <v>, zoneIds={1121}, veteran=true</v>
      </c>
      <c r="AT422" s="27" t="str">
        <f>IF(A422&lt;&gt;"",IF(J422="Trial",", isTrial=true",IF(J422="Arena",", isArena=true", IF(J422="Monster",", isMonster=true",IF(J422="Crafted",", isCrafted=true",IF(J422="Cyrodiil",", isCyrodiil=true",IF(J422="Dungeon",", isDungeon=true",IF(J422="PVP: Battleground",", isBattleground=true",IF(J422="PVP: Cyrodiil",", isCyrodiil=true",IF(J422="PVP: Imperial City",", isImperialCity=true",IF(J422="Special",", isSpecial=true",IF(J422="Daily random dungeon &amp; PVP: Imperial City",", isDailyRandomDungeonAndImperialCityReward=true",IF(J422="Overland",", isOverland=true","")))))))))))) &amp; IF(M422="true", CONCATENATE(", multiTrialSet=true"), ""),"") &amp; "},"</f>
        <v>, isTrial=true},</v>
      </c>
      <c r="AU422" s="27" t="str">
        <f>IF(C422&lt;&gt;"",CONCATENATE(" --",C422," / ",B422,"   [",IF(S422&lt;&gt;"",S422,""),IF(Y422&lt;&gt;"",", "&amp;Y422,""),IF(AC422&lt;&gt;"",", "&amp;AC422,""),IF(AG422&lt;&gt;"",", "&amp;AG422,""),IF(AK422&lt;&gt;"",", "&amp;AK422,""),IF(AO422&lt;&gt;"",", "&amp;AO422,""),"]"))</f>
        <v xml:space="preserve"> --Perfected Claw of Yolnakhriin / Perfektionierte Kralle von Yolnahkriin   [Sunspire]</v>
      </c>
      <c r="AV422" s="27" t="str">
        <f>IF(A422&lt;&gt;"",IF(VALUE(Q422)&gt;0,CONCATENATE("[",A422,"] = true,        --",C422, " / ", B422), ""),"")</f>
        <v/>
      </c>
    </row>
  </sheetData>
  <autoFilter ref="A1:AV422">
    <sortState ref="A2:AV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6" t="s">
        <v>2529</v>
      </c>
      <c r="B1" s="37"/>
      <c r="C1" s="37"/>
      <c r="D1" s="37"/>
      <c r="E1" s="37"/>
      <c r="F1" s="37"/>
      <c r="G1" s="37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4062</v>
      </c>
      <c r="E2" s="1" t="s">
        <v>137</v>
      </c>
      <c r="F2" s="1" t="s">
        <v>2524</v>
      </c>
      <c r="G2" s="3" t="s">
        <v>139</v>
      </c>
      <c r="H2" s="16" t="s">
        <v>2523</v>
      </c>
      <c r="I2" s="21" t="s">
        <v>2522</v>
      </c>
    </row>
    <row r="3" spans="1:9" x14ac:dyDescent="0.25">
      <c r="A3" s="22" t="s">
        <v>2530</v>
      </c>
      <c r="B3" s="2" t="s">
        <v>2525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2530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2530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2530</v>
      </c>
      <c r="B26" s="2" t="s">
        <v>2527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2530</v>
      </c>
      <c r="B27" s="2" t="s">
        <v>2526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2530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2530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2530</v>
      </c>
      <c r="B38" s="2" t="s">
        <v>2539</v>
      </c>
      <c r="C38" s="2" t="s">
        <v>2528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2530</v>
      </c>
      <c r="B47" s="2" t="s">
        <v>2525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2530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2530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2530</v>
      </c>
      <c r="B70" s="2" t="s">
        <v>2527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2530</v>
      </c>
      <c r="B71" s="2" t="s">
        <v>2526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2530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2530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2530</v>
      </c>
      <c r="B82" s="2" t="s">
        <v>2539</v>
      </c>
      <c r="C82" s="2" t="s">
        <v>2528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1" t="s">
        <v>145</v>
      </c>
      <c r="E1" s="21" t="s">
        <v>146</v>
      </c>
      <c r="F1" s="21" t="s">
        <v>2880</v>
      </c>
      <c r="G1" s="3" t="s">
        <v>147</v>
      </c>
      <c r="H1" s="3" t="s">
        <v>2521</v>
      </c>
      <c r="I1" s="3" t="s">
        <v>1384</v>
      </c>
      <c r="J1" s="3" t="s">
        <v>1385</v>
      </c>
      <c r="K1" s="3" t="s">
        <v>4061</v>
      </c>
      <c r="L1" s="14" t="s">
        <v>4064</v>
      </c>
      <c r="M1" s="23" t="s">
        <v>4063</v>
      </c>
      <c r="N1" t="s">
        <v>4257</v>
      </c>
      <c r="O1" s="3" t="s">
        <v>4258</v>
      </c>
    </row>
    <row r="2" spans="1:15" x14ac:dyDescent="0.25">
      <c r="A2" s="5">
        <v>1</v>
      </c>
      <c r="B2" s="5">
        <v>1</v>
      </c>
      <c r="C2" s="5">
        <v>1</v>
      </c>
      <c r="D2" s="3" t="s">
        <v>4262</v>
      </c>
      <c r="E2" s="3" t="s">
        <v>4262</v>
      </c>
      <c r="F2" s="3" t="s">
        <v>4262</v>
      </c>
      <c r="G2" s="3" t="str">
        <f t="array" ref="G2">IF(OR(EXACT(A2,'ESO Dungeon constants'!$G$3:$G$999)),"X","")</f>
        <v/>
      </c>
      <c r="H2" s="3" t="str">
        <f t="shared" ref="H2:H65" si="0">IF(EXACT(A2,C2),"X","")</f>
        <v>X</v>
      </c>
      <c r="I2" s="3" t="str">
        <f t="shared" ref="I2:I4" si="1">IF(A2&lt;&gt;C2,VLOOKUP(C2,$A$3:$D$9999,4,FALSE),"")</f>
        <v/>
      </c>
      <c r="J2" s="3" t="str">
        <f t="shared" ref="J2:J4" si="2">IF(A2&lt;&gt;C2,VLOOKUP(C2,$A$3:$E$9999,5,FALSE),"")</f>
        <v/>
      </c>
      <c r="K2" s="3" t="str">
        <f t="shared" ref="K2:K4" si="3">IF(A2&lt;&gt;C2,VLOOKUP(C2,$A$3:$F$9999,6,FALSE),"")</f>
        <v/>
      </c>
      <c r="L2" s="21">
        <f t="shared" ref="L2:L65" si="4">A2</f>
        <v>1</v>
      </c>
      <c r="M2" s="21">
        <f t="shared" ref="M2:M65" si="5"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 t="shared" si="39"/>
        <v>X</v>
      </c>
      <c r="I436" s="3" t="str">
        <f t="shared" si="42"/>
        <v/>
      </c>
      <c r="J436" s="3" t="str">
        <f t="shared" si="43"/>
        <v/>
      </c>
      <c r="K436" s="3" t="str">
        <f t="shared" si="44"/>
        <v/>
      </c>
      <c r="L436" s="21">
        <f t="shared" si="40"/>
        <v>775</v>
      </c>
      <c r="M436" s="21">
        <f t="shared" si="41"/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 t="shared" si="39"/>
        <v>X</v>
      </c>
      <c r="I437" s="3" t="str">
        <f t="shared" si="42"/>
        <v/>
      </c>
      <c r="J437" s="3" t="str">
        <f t="shared" si="43"/>
        <v/>
      </c>
      <c r="K437" s="3" t="str">
        <f t="shared" si="44"/>
        <v/>
      </c>
      <c r="L437" s="21">
        <f t="shared" si="40"/>
        <v>776</v>
      </c>
      <c r="M437" s="21">
        <f t="shared" si="41"/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 t="shared" si="39"/>
        <v>X</v>
      </c>
      <c r="I438" s="3" t="str">
        <f t="shared" si="42"/>
        <v/>
      </c>
      <c r="J438" s="3" t="str">
        <f t="shared" si="43"/>
        <v/>
      </c>
      <c r="K438" s="3" t="str">
        <f t="shared" si="44"/>
        <v/>
      </c>
      <c r="L438" s="21">
        <f t="shared" si="40"/>
        <v>777</v>
      </c>
      <c r="M438" s="21">
        <f t="shared" si="41"/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 t="shared" si="39"/>
        <v>X</v>
      </c>
      <c r="I439" s="3" t="str">
        <f t="shared" si="42"/>
        <v/>
      </c>
      <c r="J439" s="3" t="str">
        <f t="shared" si="43"/>
        <v/>
      </c>
      <c r="K439" s="3" t="str">
        <f t="shared" si="44"/>
        <v/>
      </c>
      <c r="L439" s="21">
        <f t="shared" si="40"/>
        <v>778</v>
      </c>
      <c r="M439" s="21">
        <f t="shared" si="41"/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 t="shared" si="39"/>
        <v>X</v>
      </c>
      <c r="I440" s="3" t="str">
        <f t="shared" si="42"/>
        <v/>
      </c>
      <c r="J440" s="3" t="str">
        <f t="shared" si="43"/>
        <v/>
      </c>
      <c r="K440" s="3" t="str">
        <f t="shared" si="44"/>
        <v/>
      </c>
      <c r="L440" s="21">
        <f t="shared" si="40"/>
        <v>779</v>
      </c>
      <c r="M440" s="21">
        <f t="shared" si="41"/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 t="shared" si="39"/>
        <v>X</v>
      </c>
      <c r="I442" s="3" t="str">
        <f t="shared" si="42"/>
        <v/>
      </c>
      <c r="J442" s="3" t="str">
        <f t="shared" si="43"/>
        <v/>
      </c>
      <c r="K442" s="3" t="str">
        <f t="shared" si="44"/>
        <v/>
      </c>
      <c r="L442" s="21">
        <f t="shared" si="40"/>
        <v>781</v>
      </c>
      <c r="M442" s="21">
        <f t="shared" si="41"/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 t="shared" si="39"/>
        <v>X</v>
      </c>
      <c r="I443" s="3" t="str">
        <f t="shared" si="42"/>
        <v/>
      </c>
      <c r="J443" s="3" t="str">
        <f t="shared" si="43"/>
        <v/>
      </c>
      <c r="K443" s="3" t="str">
        <f t="shared" si="44"/>
        <v/>
      </c>
      <c r="L443" s="21">
        <f t="shared" si="40"/>
        <v>782</v>
      </c>
      <c r="M443" s="21">
        <f t="shared" si="41"/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 t="shared" si="39"/>
        <v>X</v>
      </c>
      <c r="I444" s="3" t="str">
        <f t="shared" si="42"/>
        <v/>
      </c>
      <c r="J444" s="3" t="str">
        <f t="shared" si="43"/>
        <v/>
      </c>
      <c r="K444" s="3" t="str">
        <f t="shared" si="44"/>
        <v/>
      </c>
      <c r="L444" s="21">
        <f t="shared" si="40"/>
        <v>783</v>
      </c>
      <c r="M444" s="21">
        <f t="shared" si="41"/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 t="shared" si="39"/>
        <v>X</v>
      </c>
      <c r="I445" s="3" t="str">
        <f t="shared" si="42"/>
        <v/>
      </c>
      <c r="J445" s="3" t="str">
        <f t="shared" si="43"/>
        <v/>
      </c>
      <c r="K445" s="3" t="str">
        <f t="shared" si="44"/>
        <v/>
      </c>
      <c r="L445" s="21">
        <f t="shared" si="40"/>
        <v>784</v>
      </c>
      <c r="M445" s="21">
        <f t="shared" si="41"/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 t="shared" si="39"/>
        <v>X</v>
      </c>
      <c r="I446" s="3" t="str">
        <f t="shared" si="42"/>
        <v/>
      </c>
      <c r="J446" s="3" t="str">
        <f t="shared" si="43"/>
        <v/>
      </c>
      <c r="K446" s="3" t="str">
        <f t="shared" si="44"/>
        <v/>
      </c>
      <c r="L446" s="21">
        <f t="shared" si="40"/>
        <v>785</v>
      </c>
      <c r="M446" s="21">
        <f t="shared" si="41"/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 t="shared" si="39"/>
        <v>X</v>
      </c>
      <c r="I447" s="3" t="str">
        <f t="shared" si="42"/>
        <v/>
      </c>
      <c r="J447" s="3" t="str">
        <f t="shared" si="43"/>
        <v/>
      </c>
      <c r="K447" s="3" t="str">
        <f t="shared" si="44"/>
        <v/>
      </c>
      <c r="L447" s="21">
        <f t="shared" si="40"/>
        <v>786</v>
      </c>
      <c r="M447" s="21">
        <f t="shared" si="41"/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 t="shared" si="39"/>
        <v>X</v>
      </c>
      <c r="I448" s="3" t="str">
        <f t="shared" si="42"/>
        <v/>
      </c>
      <c r="J448" s="3" t="str">
        <f t="shared" si="43"/>
        <v/>
      </c>
      <c r="K448" s="3" t="str">
        <f t="shared" si="44"/>
        <v/>
      </c>
      <c r="L448" s="21">
        <f t="shared" si="40"/>
        <v>787</v>
      </c>
      <c r="M448" s="21">
        <f t="shared" si="41"/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 t="shared" si="39"/>
        <v>X</v>
      </c>
      <c r="I449" s="3" t="str">
        <f t="shared" si="42"/>
        <v/>
      </c>
      <c r="J449" s="3" t="str">
        <f t="shared" si="43"/>
        <v/>
      </c>
      <c r="K449" s="3" t="str">
        <f t="shared" si="44"/>
        <v/>
      </c>
      <c r="L449" s="21">
        <f t="shared" si="40"/>
        <v>788</v>
      </c>
      <c r="M449" s="21">
        <f t="shared" si="41"/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 t="shared" ref="H450:H513" si="45">IF(EXACT(A450,C450),"X","")</f>
        <v>X</v>
      </c>
      <c r="I450" s="3" t="str">
        <f t="shared" si="42"/>
        <v/>
      </c>
      <c r="J450" s="3" t="str">
        <f t="shared" si="43"/>
        <v/>
      </c>
      <c r="K450" s="3" t="str">
        <f t="shared" si="44"/>
        <v/>
      </c>
      <c r="L450" s="21">
        <f t="shared" ref="L450:L513" si="46">A450</f>
        <v>789</v>
      </c>
      <c r="M450" s="21">
        <f t="shared" ref="M450:M513" si="47"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 t="shared" si="45"/>
        <v>X</v>
      </c>
      <c r="I451" s="3" t="str">
        <f t="shared" si="42"/>
        <v/>
      </c>
      <c r="J451" s="3" t="str">
        <f t="shared" si="43"/>
        <v/>
      </c>
      <c r="K451" s="3" t="str">
        <f t="shared" si="44"/>
        <v/>
      </c>
      <c r="L451" s="21">
        <f t="shared" si="46"/>
        <v>790</v>
      </c>
      <c r="M451" s="21">
        <f t="shared" si="47"/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 t="shared" si="45"/>
        <v>X</v>
      </c>
      <c r="I452" s="3" t="str">
        <f t="shared" si="42"/>
        <v/>
      </c>
      <c r="J452" s="3" t="str">
        <f t="shared" si="43"/>
        <v/>
      </c>
      <c r="K452" s="3" t="str">
        <f t="shared" si="44"/>
        <v/>
      </c>
      <c r="L452" s="21">
        <f t="shared" si="46"/>
        <v>791</v>
      </c>
      <c r="M452" s="21">
        <f t="shared" si="47"/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 t="shared" si="45"/>
        <v>X</v>
      </c>
      <c r="I453" s="3" t="str">
        <f t="shared" ref="I453:I516" si="48">IF(A453&lt;&gt;C453,VLOOKUP(C453,$A$3:$D$9999,4,FALSE),"")</f>
        <v/>
      </c>
      <c r="J453" s="3" t="str">
        <f t="shared" ref="J453:J516" si="49">IF(A453&lt;&gt;C453,VLOOKUP(C453,$A$3:$E$9999,5,FALSE),"")</f>
        <v/>
      </c>
      <c r="K453" s="3" t="str">
        <f t="shared" ref="K453:K516" si="50">IF(A453&lt;&gt;C453,VLOOKUP(C453,$A$3:$F$9999,6,FALSE),"")</f>
        <v/>
      </c>
      <c r="L453" s="21">
        <f t="shared" si="46"/>
        <v>792</v>
      </c>
      <c r="M453" s="21">
        <f t="shared" si="47"/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 t="shared" si="45"/>
        <v>X</v>
      </c>
      <c r="I454" s="3" t="str">
        <f t="shared" si="48"/>
        <v/>
      </c>
      <c r="J454" s="3" t="str">
        <f t="shared" si="49"/>
        <v/>
      </c>
      <c r="K454" s="3" t="str">
        <f t="shared" si="50"/>
        <v/>
      </c>
      <c r="L454" s="21">
        <f t="shared" si="46"/>
        <v>793</v>
      </c>
      <c r="M454" s="21">
        <f t="shared" si="47"/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 t="shared" si="45"/>
        <v>X</v>
      </c>
      <c r="I455" s="3" t="str">
        <f t="shared" si="48"/>
        <v/>
      </c>
      <c r="J455" s="3" t="str">
        <f t="shared" si="49"/>
        <v/>
      </c>
      <c r="K455" s="3" t="str">
        <f t="shared" si="50"/>
        <v/>
      </c>
      <c r="L455" s="21">
        <f t="shared" si="46"/>
        <v>794</v>
      </c>
      <c r="M455" s="21">
        <f t="shared" si="47"/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 t="shared" si="45"/>
        <v>X</v>
      </c>
      <c r="I456" s="3" t="str">
        <f t="shared" si="48"/>
        <v/>
      </c>
      <c r="J456" s="3" t="str">
        <f t="shared" si="49"/>
        <v/>
      </c>
      <c r="K456" s="3" t="str">
        <f t="shared" si="50"/>
        <v/>
      </c>
      <c r="L456" s="21">
        <f t="shared" si="46"/>
        <v>795</v>
      </c>
      <c r="M456" s="21">
        <f t="shared" si="47"/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 t="shared" si="45"/>
        <v>X</v>
      </c>
      <c r="I457" s="3" t="str">
        <f t="shared" si="48"/>
        <v/>
      </c>
      <c r="J457" s="3" t="str">
        <f t="shared" si="49"/>
        <v/>
      </c>
      <c r="K457" s="3" t="str">
        <f t="shared" si="50"/>
        <v/>
      </c>
      <c r="L457" s="21">
        <f t="shared" si="46"/>
        <v>796</v>
      </c>
      <c r="M457" s="21">
        <f t="shared" si="47"/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 t="shared" si="45"/>
        <v>X</v>
      </c>
      <c r="I458" s="3" t="str">
        <f t="shared" si="48"/>
        <v/>
      </c>
      <c r="J458" s="3" t="str">
        <f t="shared" si="49"/>
        <v/>
      </c>
      <c r="K458" s="3" t="str">
        <f t="shared" si="50"/>
        <v/>
      </c>
      <c r="L458" s="21">
        <f t="shared" si="46"/>
        <v>797</v>
      </c>
      <c r="M458" s="21">
        <f t="shared" si="47"/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 t="shared" si="45"/>
        <v>X</v>
      </c>
      <c r="I459" s="3" t="str">
        <f t="shared" si="48"/>
        <v/>
      </c>
      <c r="J459" s="3" t="str">
        <f t="shared" si="49"/>
        <v/>
      </c>
      <c r="K459" s="3" t="str">
        <f t="shared" si="50"/>
        <v/>
      </c>
      <c r="L459" s="21">
        <f t="shared" si="46"/>
        <v>798</v>
      </c>
      <c r="M459" s="21">
        <f t="shared" si="47"/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 t="shared" si="45"/>
        <v>X</v>
      </c>
      <c r="I460" s="3" t="str">
        <f t="shared" si="48"/>
        <v/>
      </c>
      <c r="J460" s="3" t="str">
        <f t="shared" si="49"/>
        <v/>
      </c>
      <c r="K460" s="3" t="str">
        <f t="shared" si="50"/>
        <v/>
      </c>
      <c r="L460" s="21">
        <f t="shared" si="46"/>
        <v>799</v>
      </c>
      <c r="M460" s="21">
        <f t="shared" si="47"/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 t="shared" si="45"/>
        <v>X</v>
      </c>
      <c r="I461" s="3" t="str">
        <f t="shared" si="48"/>
        <v/>
      </c>
      <c r="J461" s="3" t="str">
        <f t="shared" si="49"/>
        <v/>
      </c>
      <c r="K461" s="3" t="str">
        <f t="shared" si="50"/>
        <v/>
      </c>
      <c r="L461" s="21">
        <f t="shared" si="46"/>
        <v>800</v>
      </c>
      <c r="M461" s="21">
        <f t="shared" si="47"/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 t="shared" si="45"/>
        <v>X</v>
      </c>
      <c r="I462" s="3" t="str">
        <f t="shared" si="48"/>
        <v/>
      </c>
      <c r="J462" s="3" t="str">
        <f t="shared" si="49"/>
        <v/>
      </c>
      <c r="K462" s="3" t="str">
        <f t="shared" si="50"/>
        <v/>
      </c>
      <c r="L462" s="21">
        <f t="shared" si="46"/>
        <v>801</v>
      </c>
      <c r="M462" s="21">
        <f t="shared" si="47"/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 t="shared" si="45"/>
        <v>X</v>
      </c>
      <c r="I463" s="3" t="str">
        <f t="shared" si="48"/>
        <v/>
      </c>
      <c r="J463" s="3" t="str">
        <f t="shared" si="49"/>
        <v/>
      </c>
      <c r="K463" s="3" t="str">
        <f t="shared" si="50"/>
        <v/>
      </c>
      <c r="L463" s="21">
        <f t="shared" si="46"/>
        <v>802</v>
      </c>
      <c r="M463" s="21">
        <f t="shared" si="47"/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 t="shared" si="45"/>
        <v>X</v>
      </c>
      <c r="I464" s="3" t="str">
        <f t="shared" si="48"/>
        <v/>
      </c>
      <c r="J464" s="3" t="str">
        <f t="shared" si="49"/>
        <v/>
      </c>
      <c r="K464" s="3" t="str">
        <f t="shared" si="50"/>
        <v/>
      </c>
      <c r="L464" s="21">
        <f t="shared" si="46"/>
        <v>803</v>
      </c>
      <c r="M464" s="21">
        <f t="shared" si="47"/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 t="shared" si="45"/>
        <v>X</v>
      </c>
      <c r="I465" s="3" t="str">
        <f t="shared" si="48"/>
        <v/>
      </c>
      <c r="J465" s="3" t="str">
        <f t="shared" si="49"/>
        <v/>
      </c>
      <c r="K465" s="3" t="str">
        <f t="shared" si="50"/>
        <v/>
      </c>
      <c r="L465" s="21">
        <f t="shared" si="46"/>
        <v>804</v>
      </c>
      <c r="M465" s="21">
        <f t="shared" si="47"/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 t="shared" si="45"/>
        <v>X</v>
      </c>
      <c r="I466" s="3" t="str">
        <f t="shared" si="48"/>
        <v/>
      </c>
      <c r="J466" s="3" t="str">
        <f t="shared" si="49"/>
        <v/>
      </c>
      <c r="K466" s="3" t="str">
        <f t="shared" si="50"/>
        <v/>
      </c>
      <c r="L466" s="21">
        <f t="shared" si="46"/>
        <v>805</v>
      </c>
      <c r="M466" s="21">
        <f t="shared" si="47"/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 t="shared" si="45"/>
        <v>X</v>
      </c>
      <c r="I467" s="3" t="str">
        <f t="shared" si="48"/>
        <v/>
      </c>
      <c r="J467" s="3" t="str">
        <f t="shared" si="49"/>
        <v/>
      </c>
      <c r="K467" s="3" t="str">
        <f t="shared" si="50"/>
        <v/>
      </c>
      <c r="L467" s="21">
        <f t="shared" si="46"/>
        <v>806</v>
      </c>
      <c r="M467" s="21">
        <f t="shared" si="47"/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 t="shared" si="45"/>
        <v>X</v>
      </c>
      <c r="I468" s="3" t="str">
        <f t="shared" si="48"/>
        <v/>
      </c>
      <c r="J468" s="3" t="str">
        <f t="shared" si="49"/>
        <v/>
      </c>
      <c r="K468" s="3" t="str">
        <f t="shared" si="50"/>
        <v/>
      </c>
      <c r="L468" s="21">
        <f t="shared" si="46"/>
        <v>807</v>
      </c>
      <c r="M468" s="21">
        <f t="shared" si="47"/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 t="shared" si="45"/>
        <v>X</v>
      </c>
      <c r="I469" s="3" t="str">
        <f t="shared" si="48"/>
        <v/>
      </c>
      <c r="J469" s="3" t="str">
        <f t="shared" si="49"/>
        <v/>
      </c>
      <c r="K469" s="3" t="str">
        <f t="shared" si="50"/>
        <v/>
      </c>
      <c r="L469" s="21">
        <f t="shared" si="46"/>
        <v>808</v>
      </c>
      <c r="M469" s="21">
        <f t="shared" si="47"/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 t="shared" ref="H706:H750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4060</v>
      </c>
      <c r="B1" s="5" t="s">
        <v>4112</v>
      </c>
      <c r="C1" s="5" t="s">
        <v>4113</v>
      </c>
      <c r="D1" t="s">
        <v>81</v>
      </c>
      <c r="E1" t="s">
        <v>82</v>
      </c>
      <c r="F1" t="s">
        <v>89</v>
      </c>
    </row>
    <row r="2" spans="1:6" s="31" customFormat="1" ht="14.25" customHeight="1" x14ac:dyDescent="0.25">
      <c r="A2" s="31">
        <v>1</v>
      </c>
      <c r="B2" s="31">
        <v>1</v>
      </c>
      <c r="C2" s="31">
        <v>1</v>
      </c>
      <c r="D2" s="31" t="s">
        <v>4262</v>
      </c>
      <c r="E2" s="31" t="s">
        <v>4262</v>
      </c>
      <c r="F2" s="31" t="s">
        <v>4262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2881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3562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2883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2882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3572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3576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2888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3591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3592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2885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2890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2889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2884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2892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2887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3595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3596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3597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3598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3599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3600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3601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3602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3603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3604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3605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3606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3607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3608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3609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3610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3611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3612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3613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3614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3090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3615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3616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3617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3618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3619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3620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3621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3622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3623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3624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3625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3626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3627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3628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3629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3630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3631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3632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3633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3634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3635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3636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3637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3638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3639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3640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3641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3642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3643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3644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3645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3646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3647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3648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3649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3650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3651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3652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3653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3654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3655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3656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3657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3658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3659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3660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3661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3662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3663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3664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3665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3666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3667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3668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3669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3670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2895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3671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3672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3673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3674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3675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3676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3677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3678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3679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3680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3681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3682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3683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3684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3685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3686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3687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3688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3689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3690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3691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3692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3693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3694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3695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3696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3697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3698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3699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3700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3701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3702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3703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3704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3705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3706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2896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3707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3708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3709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3710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3711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3712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3713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3714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3715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3716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3717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3718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3719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3720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3721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3722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3723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3724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3725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3726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3727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3728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2891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2893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2886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3729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3730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3731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3732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3733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3734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3735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3736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3737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3738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3739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3740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3741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3742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3743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3744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3745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3746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3747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3748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3749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3750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3751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3752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3753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3754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3755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3756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3757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3758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3759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3760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3761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3762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3763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3764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3765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3766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3767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3768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3769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3770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3771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3772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3773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3774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3775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3776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3777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3778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3779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3780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3781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3782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3783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3784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3785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3786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3787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3788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3789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3790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3791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3792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3793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3794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3795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3796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3797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3798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3799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3800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3801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3802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3803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3804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3805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3806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3807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3808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3809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3810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3811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3812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3813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3814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3815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3816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3817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3818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3819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3820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3821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3822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3823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3824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3825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3826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3827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3828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3829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3830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4252</v>
      </c>
      <c r="F297" t="s">
        <v>3617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3831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3832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3833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3834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3835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2894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3836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3837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3838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3839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3840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3841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3842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3843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3844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3845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3846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3847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3848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3849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3850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3851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3751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3852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3853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3854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3750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3855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3856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3857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3858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3859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3860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3861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3862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3863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3864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3865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3866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2898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3867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3868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3869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3870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3871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3872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3873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3874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3632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3875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3876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3877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3878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3879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3880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3870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3881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3882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3883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3884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3885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3886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3887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3888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3618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3889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3890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3891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3116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3892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3893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3894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3895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3896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3897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3898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3899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3900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3901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3902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3903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3904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3905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3906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3907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3908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3909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3910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3911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3912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3913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3914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3915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3865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3916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3917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2904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3918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3919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3920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3921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3922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3923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3924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3925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3926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3927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3928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3929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3930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3931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3932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3933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3934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3935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3936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3937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3938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3939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3940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3941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3942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3943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4079</v>
      </c>
      <c r="E435" t="s">
        <v>4253</v>
      </c>
      <c r="F435" t="s">
        <v>4224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3944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3868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3945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3946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3947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3948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2899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3949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3950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3951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3952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3953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2900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3954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3955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3956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3957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3958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3959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3960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3961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3962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3963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3964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3965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3966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3967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3968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3969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3970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3971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3159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3168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3550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3164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3549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3172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3165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3156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3158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3167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3170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3162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3163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3171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3169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3160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3157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3166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3161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3177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3174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3179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3178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3175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3173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3180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3551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3176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3181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3183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2897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3974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3975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3976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3977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3978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3979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3980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3981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3982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3983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3984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3985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3986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4080</v>
      </c>
      <c r="E552" t="s">
        <v>665</v>
      </c>
      <c r="F552" t="s">
        <v>3987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3988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3989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3990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3991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3993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3994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3995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3996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3997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3998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3999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4000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4001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4002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4003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4004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4005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4006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4007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4008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4009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4010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3149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3148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4011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3150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3152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3151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3154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3153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3155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4012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4013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4014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4015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4016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4017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4018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4019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4020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4021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4022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4023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4024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4025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4026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4027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4028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4029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4030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4031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4032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3187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4034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4026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2901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4035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4036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4037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4038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4039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4040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4041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4042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4043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4044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3189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3190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3191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3567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3200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4047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3197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3196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3199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3198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4048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4049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2902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4045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4050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4051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4052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4053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4054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4055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4056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4057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4058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4059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3553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3554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4046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2903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3555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3556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3557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3558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3559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3560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3561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4045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3563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3564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3565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3566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3567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3568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3201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3216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3215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4033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3569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3570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3218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3571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3992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3573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3574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3575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3577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3226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3973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3578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3579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3580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3581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3582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3583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3584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3584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3584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3585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3586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3587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3588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3972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3232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3589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3590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4081</v>
      </c>
      <c r="E714" t="s">
        <v>4226</v>
      </c>
      <c r="F714" t="s">
        <v>4197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4082</v>
      </c>
      <c r="E715" t="s">
        <v>4254</v>
      </c>
      <c r="F715" t="s">
        <v>4225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4083</v>
      </c>
      <c r="E716" t="s">
        <v>4227</v>
      </c>
      <c r="F716" t="s">
        <v>4198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4084</v>
      </c>
      <c r="E717" t="s">
        <v>4228</v>
      </c>
      <c r="F717" t="s">
        <v>4199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4085</v>
      </c>
      <c r="E718" t="s">
        <v>4229</v>
      </c>
      <c r="F718" t="s">
        <v>4200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4086</v>
      </c>
      <c r="E719" t="s">
        <v>4230</v>
      </c>
      <c r="F719" t="s">
        <v>4201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4087</v>
      </c>
      <c r="E720" t="s">
        <v>4231</v>
      </c>
      <c r="F720" t="s">
        <v>4202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4088</v>
      </c>
      <c r="E721" t="s">
        <v>4232</v>
      </c>
      <c r="F721" t="s">
        <v>4203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4089</v>
      </c>
      <c r="E722" t="s">
        <v>4233</v>
      </c>
      <c r="F722" t="s">
        <v>4204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4090</v>
      </c>
      <c r="E723" t="s">
        <v>4234</v>
      </c>
      <c r="F723" t="s">
        <v>4205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4091</v>
      </c>
      <c r="E724" t="s">
        <v>4235</v>
      </c>
      <c r="F724" t="s">
        <v>4206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4092</v>
      </c>
      <c r="E725" t="s">
        <v>4236</v>
      </c>
      <c r="F725" t="s">
        <v>4207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4093</v>
      </c>
      <c r="E726" t="s">
        <v>4237</v>
      </c>
      <c r="F726" t="s">
        <v>4208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4094</v>
      </c>
      <c r="E727" t="s">
        <v>4238</v>
      </c>
      <c r="F727" t="s">
        <v>4209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4095</v>
      </c>
      <c r="E728" t="s">
        <v>4239</v>
      </c>
      <c r="F728" t="s">
        <v>4210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4096</v>
      </c>
      <c r="E729" t="s">
        <v>4240</v>
      </c>
      <c r="F729" t="s">
        <v>4211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4097</v>
      </c>
      <c r="E730" t="s">
        <v>4241</v>
      </c>
      <c r="F730" t="s">
        <v>4212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3593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3233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4098</v>
      </c>
      <c r="E734" t="s">
        <v>4242</v>
      </c>
      <c r="F734" t="s">
        <v>4213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4099</v>
      </c>
      <c r="E735" t="s">
        <v>4243</v>
      </c>
      <c r="F735" t="s">
        <v>4214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4100</v>
      </c>
      <c r="E736" t="s">
        <v>4244</v>
      </c>
      <c r="F736" t="s">
        <v>4215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4101</v>
      </c>
      <c r="E737" t="s">
        <v>4245</v>
      </c>
      <c r="F737" t="s">
        <v>4216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4102</v>
      </c>
      <c r="E738" t="s">
        <v>4246</v>
      </c>
      <c r="F738" t="s">
        <v>4217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4103</v>
      </c>
      <c r="E739" t="s">
        <v>4247</v>
      </c>
      <c r="F739" t="s">
        <v>4218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4104</v>
      </c>
      <c r="E740" t="s">
        <v>4104</v>
      </c>
      <c r="F740" t="s">
        <v>4104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4105</v>
      </c>
      <c r="E741" t="s">
        <v>4248</v>
      </c>
      <c r="F741" t="s">
        <v>4219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4106</v>
      </c>
      <c r="E742" t="s">
        <v>4249</v>
      </c>
      <c r="F742" t="s">
        <v>4220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4107</v>
      </c>
      <c r="E743" t="s">
        <v>4250</v>
      </c>
      <c r="F743" t="s">
        <v>4221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4108</v>
      </c>
      <c r="E744" t="s">
        <v>4251</v>
      </c>
      <c r="F744" t="s">
        <v>4222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2539</v>
      </c>
      <c r="E745" t="s">
        <v>2528</v>
      </c>
      <c r="F745" t="s">
        <v>4223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3237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3594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4109</v>
      </c>
      <c r="E748" t="s">
        <v>4191</v>
      </c>
      <c r="F748" t="s">
        <v>4139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4110</v>
      </c>
      <c r="E749" t="s">
        <v>4194</v>
      </c>
      <c r="F749" t="s">
        <v>4142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4111</v>
      </c>
      <c r="E750" t="s">
        <v>4195</v>
      </c>
      <c r="F750" t="s">
        <v>4143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2586</v>
      </c>
      <c r="B1" s="6" t="s">
        <v>2587</v>
      </c>
      <c r="C1" s="1" t="s">
        <v>2588</v>
      </c>
      <c r="D1" s="1" t="s">
        <v>2607</v>
      </c>
      <c r="E1" s="1" t="s">
        <v>2608</v>
      </c>
      <c r="F1" s="6" t="s">
        <v>139</v>
      </c>
      <c r="G1" s="3" t="s">
        <v>148</v>
      </c>
      <c r="H1" s="3" t="s">
        <v>2877</v>
      </c>
      <c r="I1" s="3" t="s">
        <v>2878</v>
      </c>
      <c r="J1" s="3" t="s">
        <v>2879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2881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2882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2883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2619</v>
      </c>
      <c r="D5" t="s">
        <v>159</v>
      </c>
      <c r="E5" t="s">
        <v>2884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2885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2886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2887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2888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2889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2890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2891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2892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2893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2894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2895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2896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2897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2898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2899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2900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2901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2902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2903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2904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1" sqref="N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2465</v>
      </c>
      <c r="B1" s="6" t="s">
        <v>2586</v>
      </c>
      <c r="C1" s="6" t="s">
        <v>2587</v>
      </c>
      <c r="D1" s="1" t="s">
        <v>2588</v>
      </c>
      <c r="E1" s="1" t="s">
        <v>2607</v>
      </c>
      <c r="F1" s="1" t="s">
        <v>3239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2880</v>
      </c>
      <c r="L1" s="6" t="s">
        <v>2591</v>
      </c>
      <c r="M1" s="1" t="s">
        <v>2585</v>
      </c>
      <c r="N1" s="1" t="s">
        <v>2589</v>
      </c>
      <c r="O1" s="1" t="s">
        <v>2590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2898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2898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2898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hidden="1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Dungeon: Crypt of Hearts I"/>
        <filter val="Dungeon: Crypt of Hearts I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2609</v>
      </c>
      <c r="C2" t="s">
        <v>3240</v>
      </c>
      <c r="D2" t="s">
        <v>2905</v>
      </c>
    </row>
    <row r="3" spans="1:4" x14ac:dyDescent="0.25">
      <c r="A3" s="5">
        <v>2</v>
      </c>
      <c r="B3" t="s">
        <v>2610</v>
      </c>
      <c r="C3" t="s">
        <v>3241</v>
      </c>
      <c r="D3" t="s">
        <v>2906</v>
      </c>
    </row>
    <row r="4" spans="1:4" x14ac:dyDescent="0.25">
      <c r="A4" s="5">
        <v>3</v>
      </c>
      <c r="B4" t="s">
        <v>2611</v>
      </c>
      <c r="C4" t="s">
        <v>3242</v>
      </c>
      <c r="D4" t="s">
        <v>2907</v>
      </c>
    </row>
    <row r="5" spans="1:4" x14ac:dyDescent="0.25">
      <c r="A5" s="5">
        <v>4</v>
      </c>
      <c r="B5" t="s">
        <v>2612</v>
      </c>
      <c r="C5" t="s">
        <v>3243</v>
      </c>
      <c r="D5" t="s">
        <v>2908</v>
      </c>
    </row>
    <row r="6" spans="1:4" x14ac:dyDescent="0.25">
      <c r="A6" s="5">
        <v>5</v>
      </c>
      <c r="B6" t="s">
        <v>2613</v>
      </c>
      <c r="C6" t="s">
        <v>3244</v>
      </c>
      <c r="D6" t="s">
        <v>2909</v>
      </c>
    </row>
    <row r="7" spans="1:4" x14ac:dyDescent="0.25">
      <c r="A7" s="5">
        <v>6</v>
      </c>
      <c r="B7" t="s">
        <v>2614</v>
      </c>
      <c r="C7" t="s">
        <v>3245</v>
      </c>
      <c r="D7" t="s">
        <v>2910</v>
      </c>
    </row>
    <row r="8" spans="1:4" x14ac:dyDescent="0.25">
      <c r="A8" s="5">
        <v>7</v>
      </c>
      <c r="B8" t="s">
        <v>2615</v>
      </c>
      <c r="C8" t="s">
        <v>3246</v>
      </c>
      <c r="D8" t="s">
        <v>2911</v>
      </c>
    </row>
    <row r="9" spans="1:4" x14ac:dyDescent="0.25">
      <c r="A9" s="5">
        <v>8</v>
      </c>
      <c r="B9" t="s">
        <v>2616</v>
      </c>
      <c r="C9" t="s">
        <v>3247</v>
      </c>
      <c r="D9" t="s">
        <v>2912</v>
      </c>
    </row>
    <row r="10" spans="1:4" x14ac:dyDescent="0.25">
      <c r="A10" s="5">
        <v>9</v>
      </c>
      <c r="B10" t="s">
        <v>2707</v>
      </c>
      <c r="C10" t="s">
        <v>3248</v>
      </c>
      <c r="D10" t="s">
        <v>2913</v>
      </c>
    </row>
    <row r="11" spans="1:4" x14ac:dyDescent="0.25">
      <c r="A11" s="5">
        <v>10</v>
      </c>
      <c r="B11" t="s">
        <v>2778</v>
      </c>
      <c r="C11" t="s">
        <v>3249</v>
      </c>
      <c r="D11" t="s">
        <v>2914</v>
      </c>
    </row>
    <row r="12" spans="1:4" x14ac:dyDescent="0.25">
      <c r="A12" s="5">
        <v>11</v>
      </c>
      <c r="B12" t="s">
        <v>2777</v>
      </c>
      <c r="C12" t="s">
        <v>3250</v>
      </c>
      <c r="D12" t="s">
        <v>2915</v>
      </c>
    </row>
    <row r="13" spans="1:4" x14ac:dyDescent="0.25">
      <c r="A13" s="5">
        <v>12</v>
      </c>
      <c r="B13" t="s">
        <v>2708</v>
      </c>
      <c r="C13" t="s">
        <v>3251</v>
      </c>
      <c r="D13" t="s">
        <v>2916</v>
      </c>
    </row>
    <row r="14" spans="1:4" x14ac:dyDescent="0.25">
      <c r="A14" s="5">
        <v>13</v>
      </c>
      <c r="B14" t="s">
        <v>2709</v>
      </c>
      <c r="C14" t="s">
        <v>3252</v>
      </c>
      <c r="D14" t="s">
        <v>2917</v>
      </c>
    </row>
    <row r="15" spans="1:4" x14ac:dyDescent="0.25">
      <c r="A15" s="5">
        <v>14</v>
      </c>
      <c r="B15" t="s">
        <v>2710</v>
      </c>
      <c r="C15" t="s">
        <v>3253</v>
      </c>
      <c r="D15" t="s">
        <v>2918</v>
      </c>
    </row>
    <row r="16" spans="1:4" x14ac:dyDescent="0.25">
      <c r="A16" s="5">
        <v>15</v>
      </c>
      <c r="B16" t="s">
        <v>2711</v>
      </c>
      <c r="C16" t="s">
        <v>3254</v>
      </c>
      <c r="D16" t="s">
        <v>2919</v>
      </c>
    </row>
    <row r="17" spans="1:4" x14ac:dyDescent="0.25">
      <c r="A17" s="5">
        <v>16</v>
      </c>
      <c r="B17" t="s">
        <v>2712</v>
      </c>
      <c r="C17" t="s">
        <v>3255</v>
      </c>
      <c r="D17" t="s">
        <v>2920</v>
      </c>
    </row>
    <row r="18" spans="1:4" x14ac:dyDescent="0.25">
      <c r="A18" s="5">
        <v>17</v>
      </c>
      <c r="B18" t="s">
        <v>2713</v>
      </c>
      <c r="C18" t="s">
        <v>3256</v>
      </c>
      <c r="D18" t="s">
        <v>2921</v>
      </c>
    </row>
    <row r="19" spans="1:4" x14ac:dyDescent="0.25">
      <c r="A19" s="5">
        <v>18</v>
      </c>
      <c r="B19" t="s">
        <v>2714</v>
      </c>
      <c r="C19" t="s">
        <v>3257</v>
      </c>
      <c r="D19" t="s">
        <v>2922</v>
      </c>
    </row>
    <row r="20" spans="1:4" x14ac:dyDescent="0.25">
      <c r="A20" s="5">
        <v>19</v>
      </c>
      <c r="B20" t="s">
        <v>2715</v>
      </c>
      <c r="C20" t="s">
        <v>3258</v>
      </c>
      <c r="D20" t="s">
        <v>2923</v>
      </c>
    </row>
    <row r="21" spans="1:4" x14ac:dyDescent="0.25">
      <c r="A21" s="5">
        <v>20</v>
      </c>
      <c r="B21" t="s">
        <v>2617</v>
      </c>
      <c r="C21" t="s">
        <v>3259</v>
      </c>
      <c r="D21" t="s">
        <v>2924</v>
      </c>
    </row>
    <row r="22" spans="1:4" x14ac:dyDescent="0.25">
      <c r="A22" s="5">
        <v>21</v>
      </c>
      <c r="B22" t="s">
        <v>2779</v>
      </c>
      <c r="C22" t="s">
        <v>3260</v>
      </c>
      <c r="D22" t="s">
        <v>2925</v>
      </c>
    </row>
    <row r="23" spans="1:4" x14ac:dyDescent="0.25">
      <c r="A23" s="5">
        <v>22</v>
      </c>
      <c r="B23" t="s">
        <v>2716</v>
      </c>
      <c r="C23" t="s">
        <v>3261</v>
      </c>
      <c r="D23" t="s">
        <v>2926</v>
      </c>
    </row>
    <row r="24" spans="1:4" x14ac:dyDescent="0.25">
      <c r="A24" s="5">
        <v>23</v>
      </c>
      <c r="B24" t="s">
        <v>2717</v>
      </c>
      <c r="C24" t="s">
        <v>3262</v>
      </c>
      <c r="D24" t="s">
        <v>2927</v>
      </c>
    </row>
    <row r="25" spans="1:4" x14ac:dyDescent="0.25">
      <c r="A25" s="5">
        <v>24</v>
      </c>
      <c r="B25" t="s">
        <v>2600</v>
      </c>
      <c r="C25" t="s">
        <v>3263</v>
      </c>
      <c r="D25" t="s">
        <v>2928</v>
      </c>
    </row>
    <row r="26" spans="1:4" x14ac:dyDescent="0.25">
      <c r="A26" s="5">
        <v>25</v>
      </c>
      <c r="B26" t="s">
        <v>2599</v>
      </c>
      <c r="C26" t="s">
        <v>3264</v>
      </c>
      <c r="D26" t="s">
        <v>2929</v>
      </c>
    </row>
    <row r="27" spans="1:4" x14ac:dyDescent="0.25">
      <c r="A27" s="5">
        <v>26</v>
      </c>
      <c r="B27" t="s">
        <v>2601</v>
      </c>
      <c r="C27" t="s">
        <v>3265</v>
      </c>
      <c r="D27" t="s">
        <v>2930</v>
      </c>
    </row>
    <row r="28" spans="1:4" x14ac:dyDescent="0.25">
      <c r="A28" s="5">
        <v>27</v>
      </c>
      <c r="B28" t="s">
        <v>2602</v>
      </c>
      <c r="C28" t="s">
        <v>3266</v>
      </c>
      <c r="D28" t="s">
        <v>2931</v>
      </c>
    </row>
    <row r="29" spans="1:4" x14ac:dyDescent="0.25">
      <c r="A29" s="5">
        <v>28</v>
      </c>
      <c r="B29" t="s">
        <v>2603</v>
      </c>
      <c r="C29" t="s">
        <v>3267</v>
      </c>
      <c r="D29" t="s">
        <v>2932</v>
      </c>
    </row>
    <row r="30" spans="1:4" x14ac:dyDescent="0.25">
      <c r="A30" s="5">
        <v>29</v>
      </c>
      <c r="B30" t="s">
        <v>2604</v>
      </c>
      <c r="C30" t="s">
        <v>3268</v>
      </c>
      <c r="D30" t="s">
        <v>2933</v>
      </c>
    </row>
    <row r="31" spans="1:4" x14ac:dyDescent="0.25">
      <c r="A31" s="5">
        <v>30</v>
      </c>
      <c r="B31" t="s">
        <v>2605</v>
      </c>
      <c r="C31" t="s">
        <v>3269</v>
      </c>
      <c r="D31" t="s">
        <v>2934</v>
      </c>
    </row>
    <row r="32" spans="1:4" x14ac:dyDescent="0.25">
      <c r="A32" s="5">
        <v>31</v>
      </c>
      <c r="B32" t="s">
        <v>2751</v>
      </c>
      <c r="C32" t="s">
        <v>3270</v>
      </c>
      <c r="D32" t="s">
        <v>2935</v>
      </c>
    </row>
    <row r="33" spans="1:4" x14ac:dyDescent="0.25">
      <c r="A33" s="5">
        <v>32</v>
      </c>
      <c r="B33" t="s">
        <v>2592</v>
      </c>
      <c r="C33" t="s">
        <v>3271</v>
      </c>
      <c r="D33" t="s">
        <v>2936</v>
      </c>
    </row>
    <row r="34" spans="1:4" x14ac:dyDescent="0.25">
      <c r="A34" s="5">
        <v>33</v>
      </c>
      <c r="B34" t="s">
        <v>3510</v>
      </c>
      <c r="C34" t="s">
        <v>3524</v>
      </c>
      <c r="D34" t="s">
        <v>3537</v>
      </c>
    </row>
    <row r="35" spans="1:4" x14ac:dyDescent="0.25">
      <c r="A35" s="5">
        <v>34</v>
      </c>
      <c r="B35" t="s">
        <v>3511</v>
      </c>
      <c r="C35" t="s">
        <v>3525</v>
      </c>
      <c r="D35" t="s">
        <v>3538</v>
      </c>
    </row>
    <row r="36" spans="1:4" x14ac:dyDescent="0.25">
      <c r="A36" s="5">
        <v>35</v>
      </c>
      <c r="B36" t="s">
        <v>3512</v>
      </c>
      <c r="C36" t="s">
        <v>3526</v>
      </c>
      <c r="D36" t="s">
        <v>3539</v>
      </c>
    </row>
    <row r="37" spans="1:4" x14ac:dyDescent="0.25">
      <c r="A37" s="5">
        <v>36</v>
      </c>
      <c r="B37" t="s">
        <v>3513</v>
      </c>
      <c r="C37" t="s">
        <v>3527</v>
      </c>
      <c r="D37" t="s">
        <v>3540</v>
      </c>
    </row>
    <row r="38" spans="1:4" x14ac:dyDescent="0.25">
      <c r="A38" s="5">
        <v>37</v>
      </c>
      <c r="B38" t="s">
        <v>3514</v>
      </c>
      <c r="C38" t="s">
        <v>3528</v>
      </c>
      <c r="D38" t="s">
        <v>3541</v>
      </c>
    </row>
    <row r="39" spans="1:4" x14ac:dyDescent="0.25">
      <c r="A39" s="5">
        <v>38</v>
      </c>
      <c r="B39" t="s">
        <v>3515</v>
      </c>
      <c r="C39" t="s">
        <v>3529</v>
      </c>
      <c r="D39" t="s">
        <v>3542</v>
      </c>
    </row>
    <row r="40" spans="1:4" x14ac:dyDescent="0.25">
      <c r="A40" s="5">
        <v>39</v>
      </c>
      <c r="B40" t="s">
        <v>3516</v>
      </c>
      <c r="C40" t="s">
        <v>3530</v>
      </c>
      <c r="D40" t="s">
        <v>3543</v>
      </c>
    </row>
    <row r="41" spans="1:4" x14ac:dyDescent="0.25">
      <c r="A41" s="5">
        <v>40</v>
      </c>
      <c r="B41" t="s">
        <v>3517</v>
      </c>
      <c r="C41" t="s">
        <v>3531</v>
      </c>
      <c r="D41" t="s">
        <v>3544</v>
      </c>
    </row>
    <row r="42" spans="1:4" x14ac:dyDescent="0.25">
      <c r="A42" s="5">
        <v>41</v>
      </c>
      <c r="B42" t="s">
        <v>2618</v>
      </c>
      <c r="C42" t="s">
        <v>3272</v>
      </c>
      <c r="D42" t="s">
        <v>2937</v>
      </c>
    </row>
    <row r="43" spans="1:4" x14ac:dyDescent="0.25">
      <c r="A43" s="5">
        <v>42</v>
      </c>
      <c r="B43" t="s">
        <v>2620</v>
      </c>
      <c r="C43" t="s">
        <v>3273</v>
      </c>
      <c r="D43" t="s">
        <v>2938</v>
      </c>
    </row>
    <row r="44" spans="1:4" x14ac:dyDescent="0.25">
      <c r="A44" s="5">
        <v>43</v>
      </c>
      <c r="B44" t="s">
        <v>2621</v>
      </c>
      <c r="C44" t="s">
        <v>3274</v>
      </c>
      <c r="D44" t="s">
        <v>2939</v>
      </c>
    </row>
    <row r="45" spans="1:4" x14ac:dyDescent="0.25">
      <c r="A45" s="5">
        <v>44</v>
      </c>
      <c r="B45" t="s">
        <v>2622</v>
      </c>
      <c r="C45" t="s">
        <v>3275</v>
      </c>
      <c r="D45" t="s">
        <v>2940</v>
      </c>
    </row>
    <row r="46" spans="1:4" x14ac:dyDescent="0.25">
      <c r="A46" s="5">
        <v>45</v>
      </c>
      <c r="B46" t="s">
        <v>2623</v>
      </c>
      <c r="C46" t="s">
        <v>3276</v>
      </c>
      <c r="D46" t="s">
        <v>2941</v>
      </c>
    </row>
    <row r="47" spans="1:4" x14ac:dyDescent="0.25">
      <c r="A47" s="5">
        <v>46</v>
      </c>
      <c r="B47" t="s">
        <v>2624</v>
      </c>
      <c r="C47" t="s">
        <v>3277</v>
      </c>
      <c r="D47" t="s">
        <v>2942</v>
      </c>
    </row>
    <row r="48" spans="1:4" x14ac:dyDescent="0.25">
      <c r="A48" s="5">
        <v>47</v>
      </c>
      <c r="B48" t="s">
        <v>2625</v>
      </c>
      <c r="C48" t="s">
        <v>3278</v>
      </c>
      <c r="D48" t="s">
        <v>2943</v>
      </c>
    </row>
    <row r="49" spans="1:4" x14ac:dyDescent="0.25">
      <c r="A49" s="5">
        <v>48</v>
      </c>
      <c r="B49" t="s">
        <v>2626</v>
      </c>
      <c r="C49" t="s">
        <v>3279</v>
      </c>
      <c r="D49" t="s">
        <v>2944</v>
      </c>
    </row>
    <row r="50" spans="1:4" x14ac:dyDescent="0.25">
      <c r="A50" s="5">
        <v>49</v>
      </c>
      <c r="B50" t="s">
        <v>2627</v>
      </c>
      <c r="C50" t="s">
        <v>3280</v>
      </c>
      <c r="D50" t="s">
        <v>2945</v>
      </c>
    </row>
    <row r="51" spans="1:4" x14ac:dyDescent="0.25">
      <c r="A51" s="5">
        <v>50</v>
      </c>
      <c r="B51" t="s">
        <v>2628</v>
      </c>
      <c r="C51" t="s">
        <v>3281</v>
      </c>
      <c r="D51" t="s">
        <v>2946</v>
      </c>
    </row>
    <row r="52" spans="1:4" x14ac:dyDescent="0.25">
      <c r="A52" s="5">
        <v>51</v>
      </c>
      <c r="B52" t="s">
        <v>2629</v>
      </c>
      <c r="C52" t="s">
        <v>3282</v>
      </c>
      <c r="D52" t="s">
        <v>2947</v>
      </c>
    </row>
    <row r="53" spans="1:4" x14ac:dyDescent="0.25">
      <c r="A53" s="5">
        <v>52</v>
      </c>
      <c r="B53" t="s">
        <v>2630</v>
      </c>
      <c r="C53" t="s">
        <v>3283</v>
      </c>
      <c r="D53" t="s">
        <v>2948</v>
      </c>
    </row>
    <row r="54" spans="1:4" x14ac:dyDescent="0.25">
      <c r="A54" s="5">
        <v>53</v>
      </c>
      <c r="B54" t="s">
        <v>2631</v>
      </c>
      <c r="C54" t="s">
        <v>3284</v>
      </c>
      <c r="D54" t="s">
        <v>2949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2718</v>
      </c>
      <c r="C56" t="s">
        <v>3285</v>
      </c>
      <c r="D56" t="s">
        <v>2950</v>
      </c>
    </row>
    <row r="57" spans="1:4" x14ac:dyDescent="0.25">
      <c r="A57" s="5">
        <v>56</v>
      </c>
      <c r="B57" t="s">
        <v>2719</v>
      </c>
      <c r="C57" t="s">
        <v>3286</v>
      </c>
      <c r="D57" t="s">
        <v>2951</v>
      </c>
    </row>
    <row r="58" spans="1:4" x14ac:dyDescent="0.25">
      <c r="A58" s="5">
        <v>57</v>
      </c>
      <c r="B58" t="s">
        <v>2632</v>
      </c>
      <c r="C58" t="s">
        <v>3287</v>
      </c>
      <c r="D58" t="s">
        <v>2952</v>
      </c>
    </row>
    <row r="59" spans="1:4" x14ac:dyDescent="0.25">
      <c r="A59" s="5">
        <v>58</v>
      </c>
      <c r="B59" t="s">
        <v>2633</v>
      </c>
      <c r="C59" t="s">
        <v>3288</v>
      </c>
      <c r="D59" t="s">
        <v>2953</v>
      </c>
    </row>
    <row r="60" spans="1:4" x14ac:dyDescent="0.25">
      <c r="A60" s="5">
        <v>59</v>
      </c>
      <c r="B60" t="s">
        <v>2634</v>
      </c>
      <c r="C60" t="s">
        <v>3289</v>
      </c>
      <c r="D60" t="s">
        <v>2954</v>
      </c>
    </row>
    <row r="61" spans="1:4" x14ac:dyDescent="0.25">
      <c r="A61" s="5">
        <v>60</v>
      </c>
      <c r="B61" t="s">
        <v>2635</v>
      </c>
      <c r="C61" t="s">
        <v>3290</v>
      </c>
      <c r="D61" t="s">
        <v>2955</v>
      </c>
    </row>
    <row r="62" spans="1:4" x14ac:dyDescent="0.25">
      <c r="A62" s="5">
        <v>61</v>
      </c>
      <c r="B62" t="s">
        <v>2636</v>
      </c>
      <c r="C62" t="s">
        <v>3291</v>
      </c>
      <c r="D62" t="s">
        <v>2956</v>
      </c>
    </row>
    <row r="63" spans="1:4" x14ac:dyDescent="0.25">
      <c r="A63" s="5">
        <v>62</v>
      </c>
      <c r="B63" t="s">
        <v>2637</v>
      </c>
      <c r="C63" t="s">
        <v>3292</v>
      </c>
      <c r="D63" t="s">
        <v>2957</v>
      </c>
    </row>
    <row r="64" spans="1:4" x14ac:dyDescent="0.25">
      <c r="A64" s="5">
        <v>63</v>
      </c>
      <c r="B64" t="s">
        <v>3518</v>
      </c>
      <c r="C64" t="s">
        <v>3532</v>
      </c>
      <c r="D64" t="s">
        <v>3545</v>
      </c>
    </row>
    <row r="65" spans="1:4" x14ac:dyDescent="0.25">
      <c r="A65" s="5">
        <v>64</v>
      </c>
      <c r="B65" t="s">
        <v>2638</v>
      </c>
      <c r="C65" t="s">
        <v>3293</v>
      </c>
      <c r="D65" t="s">
        <v>2958</v>
      </c>
    </row>
    <row r="66" spans="1:4" x14ac:dyDescent="0.25">
      <c r="A66" s="5">
        <v>65</v>
      </c>
      <c r="B66" t="s">
        <v>2660</v>
      </c>
      <c r="C66" t="s">
        <v>3294</v>
      </c>
      <c r="D66" t="s">
        <v>2959</v>
      </c>
    </row>
    <row r="67" spans="1:4" x14ac:dyDescent="0.25">
      <c r="A67" s="5">
        <v>66</v>
      </c>
      <c r="B67" t="s">
        <v>2696</v>
      </c>
      <c r="C67" t="s">
        <v>3295</v>
      </c>
      <c r="D67" t="s">
        <v>2960</v>
      </c>
    </row>
    <row r="68" spans="1:4" x14ac:dyDescent="0.25">
      <c r="A68" s="5">
        <v>67</v>
      </c>
      <c r="B68" t="s">
        <v>2662</v>
      </c>
      <c r="C68" t="s">
        <v>3296</v>
      </c>
      <c r="D68" t="s">
        <v>2961</v>
      </c>
    </row>
    <row r="69" spans="1:4" x14ac:dyDescent="0.25">
      <c r="A69" s="5">
        <v>68</v>
      </c>
      <c r="B69" t="s">
        <v>2663</v>
      </c>
      <c r="C69" t="s">
        <v>3297</v>
      </c>
      <c r="D69" t="s">
        <v>2962</v>
      </c>
    </row>
    <row r="70" spans="1:4" x14ac:dyDescent="0.25">
      <c r="A70" s="5">
        <v>69</v>
      </c>
      <c r="B70" t="s">
        <v>2664</v>
      </c>
      <c r="C70" t="s">
        <v>3298</v>
      </c>
      <c r="D70" t="s">
        <v>2963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2665</v>
      </c>
      <c r="C72" t="s">
        <v>3299</v>
      </c>
      <c r="D72" t="s">
        <v>2964</v>
      </c>
    </row>
    <row r="73" spans="1:4" x14ac:dyDescent="0.25">
      <c r="A73" s="5">
        <v>72</v>
      </c>
      <c r="B73" t="s">
        <v>2666</v>
      </c>
      <c r="C73" t="s">
        <v>3300</v>
      </c>
      <c r="D73" t="s">
        <v>2965</v>
      </c>
    </row>
    <row r="74" spans="1:4" x14ac:dyDescent="0.25">
      <c r="A74" s="5">
        <v>73</v>
      </c>
      <c r="B74" t="s">
        <v>2667</v>
      </c>
      <c r="C74" t="s">
        <v>3301</v>
      </c>
      <c r="D74" t="s">
        <v>2966</v>
      </c>
    </row>
    <row r="75" spans="1:4" x14ac:dyDescent="0.25">
      <c r="A75" s="5">
        <v>74</v>
      </c>
      <c r="B75" t="s">
        <v>2668</v>
      </c>
      <c r="C75" t="s">
        <v>3302</v>
      </c>
      <c r="D75" t="s">
        <v>2967</v>
      </c>
    </row>
    <row r="76" spans="1:4" x14ac:dyDescent="0.25">
      <c r="A76" s="5">
        <v>75</v>
      </c>
      <c r="B76" t="s">
        <v>2669</v>
      </c>
      <c r="C76" t="s">
        <v>3303</v>
      </c>
      <c r="D76" t="s">
        <v>2968</v>
      </c>
    </row>
    <row r="77" spans="1:4" x14ac:dyDescent="0.25">
      <c r="A77" s="5">
        <v>76</v>
      </c>
      <c r="B77" t="s">
        <v>2670</v>
      </c>
      <c r="C77" t="s">
        <v>3304</v>
      </c>
      <c r="D77" t="s">
        <v>2969</v>
      </c>
    </row>
    <row r="78" spans="1:4" x14ac:dyDescent="0.25">
      <c r="A78" s="5">
        <v>77</v>
      </c>
      <c r="B78" t="s">
        <v>2671</v>
      </c>
      <c r="C78" t="s">
        <v>3305</v>
      </c>
      <c r="D78" t="s">
        <v>2970</v>
      </c>
    </row>
    <row r="79" spans="1:4" x14ac:dyDescent="0.25">
      <c r="A79" s="5">
        <v>78</v>
      </c>
      <c r="B79" t="s">
        <v>2672</v>
      </c>
      <c r="C79" t="s">
        <v>3306</v>
      </c>
      <c r="D79" t="s">
        <v>2971</v>
      </c>
    </row>
    <row r="80" spans="1:4" x14ac:dyDescent="0.25">
      <c r="A80" s="5">
        <v>79</v>
      </c>
      <c r="B80" t="s">
        <v>2596</v>
      </c>
      <c r="C80" t="s">
        <v>3307</v>
      </c>
      <c r="D80" t="s">
        <v>2972</v>
      </c>
    </row>
    <row r="81" spans="1:4" x14ac:dyDescent="0.25">
      <c r="A81" s="5">
        <v>80</v>
      </c>
      <c r="B81" t="s">
        <v>2597</v>
      </c>
      <c r="C81" t="s">
        <v>3308</v>
      </c>
      <c r="D81" t="s">
        <v>2973</v>
      </c>
    </row>
    <row r="82" spans="1:4" x14ac:dyDescent="0.25">
      <c r="A82" s="5">
        <v>81</v>
      </c>
      <c r="B82" t="s">
        <v>2598</v>
      </c>
      <c r="C82" t="s">
        <v>3309</v>
      </c>
      <c r="D82" t="s">
        <v>2974</v>
      </c>
    </row>
    <row r="83" spans="1:4" x14ac:dyDescent="0.25">
      <c r="A83" s="5">
        <v>82</v>
      </c>
      <c r="B83" t="s">
        <v>2721</v>
      </c>
      <c r="C83" t="s">
        <v>3310</v>
      </c>
      <c r="D83" t="s">
        <v>2975</v>
      </c>
    </row>
    <row r="84" spans="1:4" x14ac:dyDescent="0.25">
      <c r="A84" s="5">
        <v>83</v>
      </c>
      <c r="B84" t="s">
        <v>2722</v>
      </c>
      <c r="C84" t="s">
        <v>3311</v>
      </c>
      <c r="D84" t="s">
        <v>2976</v>
      </c>
    </row>
    <row r="85" spans="1:4" x14ac:dyDescent="0.25">
      <c r="A85" s="5">
        <v>84</v>
      </c>
      <c r="B85" t="s">
        <v>2723</v>
      </c>
      <c r="C85" t="s">
        <v>3312</v>
      </c>
      <c r="D85" t="s">
        <v>2977</v>
      </c>
    </row>
    <row r="86" spans="1:4" x14ac:dyDescent="0.25">
      <c r="A86" s="5">
        <v>85</v>
      </c>
      <c r="B86" t="s">
        <v>2673</v>
      </c>
      <c r="C86" t="s">
        <v>3313</v>
      </c>
      <c r="D86" t="s">
        <v>2978</v>
      </c>
    </row>
    <row r="87" spans="1:4" x14ac:dyDescent="0.25">
      <c r="A87" s="5">
        <v>86</v>
      </c>
      <c r="B87" t="s">
        <v>2749</v>
      </c>
      <c r="C87" t="s">
        <v>3314</v>
      </c>
      <c r="D87" t="s">
        <v>2979</v>
      </c>
    </row>
    <row r="88" spans="1:4" x14ac:dyDescent="0.25">
      <c r="A88" s="5">
        <v>87</v>
      </c>
      <c r="B88" t="s">
        <v>2780</v>
      </c>
      <c r="C88" t="s">
        <v>3315</v>
      </c>
      <c r="D88" t="s">
        <v>2980</v>
      </c>
    </row>
    <row r="89" spans="1:4" x14ac:dyDescent="0.25">
      <c r="A89" s="5">
        <v>88</v>
      </c>
      <c r="B89" t="s">
        <v>2781</v>
      </c>
      <c r="C89" t="s">
        <v>3316</v>
      </c>
      <c r="D89" t="s">
        <v>2981</v>
      </c>
    </row>
    <row r="90" spans="1:4" x14ac:dyDescent="0.25">
      <c r="A90" s="5">
        <v>89</v>
      </c>
      <c r="B90" t="s">
        <v>2782</v>
      </c>
      <c r="C90" t="s">
        <v>3317</v>
      </c>
      <c r="D90" t="s">
        <v>2982</v>
      </c>
    </row>
    <row r="91" spans="1:4" x14ac:dyDescent="0.25">
      <c r="A91" s="5">
        <v>90</v>
      </c>
      <c r="B91" t="s">
        <v>2783</v>
      </c>
      <c r="C91" t="s">
        <v>3318</v>
      </c>
      <c r="D91" t="s">
        <v>2983</v>
      </c>
    </row>
    <row r="92" spans="1:4" x14ac:dyDescent="0.25">
      <c r="A92" s="5">
        <v>91</v>
      </c>
      <c r="B92" t="s">
        <v>2784</v>
      </c>
      <c r="C92" t="s">
        <v>3319</v>
      </c>
      <c r="D92" t="s">
        <v>2984</v>
      </c>
    </row>
    <row r="93" spans="1:4" x14ac:dyDescent="0.25">
      <c r="A93" s="5">
        <v>92</v>
      </c>
      <c r="B93" t="s">
        <v>2785</v>
      </c>
      <c r="C93" t="s">
        <v>3320</v>
      </c>
      <c r="D93" t="s">
        <v>2985</v>
      </c>
    </row>
    <row r="94" spans="1:4" x14ac:dyDescent="0.25">
      <c r="A94" s="5">
        <v>93</v>
      </c>
      <c r="B94" t="s">
        <v>2786</v>
      </c>
      <c r="C94" t="s">
        <v>3321</v>
      </c>
      <c r="D94" t="s">
        <v>2986</v>
      </c>
    </row>
    <row r="95" spans="1:4" x14ac:dyDescent="0.25">
      <c r="A95" s="5">
        <v>94</v>
      </c>
      <c r="B95" t="s">
        <v>2787</v>
      </c>
      <c r="C95" t="s">
        <v>3322</v>
      </c>
      <c r="D95" t="s">
        <v>2987</v>
      </c>
    </row>
    <row r="96" spans="1:4" x14ac:dyDescent="0.25">
      <c r="A96" s="5">
        <v>95</v>
      </c>
      <c r="B96" t="s">
        <v>2788</v>
      </c>
      <c r="C96" t="s">
        <v>3323</v>
      </c>
      <c r="D96" t="s">
        <v>2988</v>
      </c>
    </row>
    <row r="97" spans="1:4" x14ac:dyDescent="0.25">
      <c r="A97" s="5">
        <v>96</v>
      </c>
      <c r="B97" t="s">
        <v>2789</v>
      </c>
      <c r="C97" t="s">
        <v>3324</v>
      </c>
      <c r="D97" t="s">
        <v>2989</v>
      </c>
    </row>
    <row r="98" spans="1:4" x14ac:dyDescent="0.25">
      <c r="A98" s="5">
        <v>97</v>
      </c>
      <c r="B98" t="s">
        <v>2790</v>
      </c>
      <c r="C98" t="s">
        <v>3325</v>
      </c>
      <c r="D98" t="s">
        <v>2990</v>
      </c>
    </row>
    <row r="99" spans="1:4" x14ac:dyDescent="0.25">
      <c r="A99" s="5">
        <v>98</v>
      </c>
      <c r="B99" t="s">
        <v>2684</v>
      </c>
      <c r="C99" t="s">
        <v>3326</v>
      </c>
      <c r="D99" t="s">
        <v>2991</v>
      </c>
    </row>
    <row r="100" spans="1:4" x14ac:dyDescent="0.25">
      <c r="A100" s="5">
        <v>99</v>
      </c>
      <c r="B100" t="s">
        <v>2744</v>
      </c>
      <c r="C100" t="s">
        <v>3327</v>
      </c>
      <c r="D100" t="s">
        <v>2992</v>
      </c>
    </row>
    <row r="101" spans="1:4" x14ac:dyDescent="0.25">
      <c r="A101" s="5">
        <v>100</v>
      </c>
      <c r="B101" t="s">
        <v>2743</v>
      </c>
      <c r="C101" t="s">
        <v>3328</v>
      </c>
      <c r="D101" t="s">
        <v>2993</v>
      </c>
    </row>
    <row r="102" spans="1:4" x14ac:dyDescent="0.25">
      <c r="A102" s="5">
        <v>101</v>
      </c>
      <c r="B102" t="s">
        <v>2742</v>
      </c>
      <c r="C102" t="s">
        <v>3329</v>
      </c>
      <c r="D102" t="s">
        <v>2994</v>
      </c>
    </row>
    <row r="103" spans="1:4" x14ac:dyDescent="0.25">
      <c r="A103" s="5">
        <v>102</v>
      </c>
      <c r="B103" t="s">
        <v>2741</v>
      </c>
      <c r="C103" t="s">
        <v>3330</v>
      </c>
      <c r="D103" t="s">
        <v>2995</v>
      </c>
    </row>
    <row r="104" spans="1:4" x14ac:dyDescent="0.25">
      <c r="A104" s="5">
        <v>103</v>
      </c>
      <c r="B104" t="s">
        <v>2740</v>
      </c>
      <c r="C104" t="s">
        <v>3331</v>
      </c>
      <c r="D104" t="s">
        <v>2996</v>
      </c>
    </row>
    <row r="105" spans="1:4" x14ac:dyDescent="0.25">
      <c r="A105" s="5">
        <v>104</v>
      </c>
      <c r="B105" t="s">
        <v>2724</v>
      </c>
      <c r="C105" t="s">
        <v>3332</v>
      </c>
      <c r="D105" t="s">
        <v>2997</v>
      </c>
    </row>
    <row r="106" spans="1:4" x14ac:dyDescent="0.25">
      <c r="A106" s="5">
        <v>105</v>
      </c>
      <c r="B106" t="s">
        <v>2739</v>
      </c>
      <c r="C106" t="s">
        <v>3333</v>
      </c>
      <c r="D106" t="s">
        <v>2998</v>
      </c>
    </row>
    <row r="107" spans="1:4" x14ac:dyDescent="0.25">
      <c r="A107" s="5">
        <v>106</v>
      </c>
      <c r="B107" t="s">
        <v>2738</v>
      </c>
      <c r="C107" t="s">
        <v>3334</v>
      </c>
      <c r="D107" t="s">
        <v>2999</v>
      </c>
    </row>
    <row r="108" spans="1:4" x14ac:dyDescent="0.25">
      <c r="A108" s="5">
        <v>107</v>
      </c>
      <c r="B108" t="s">
        <v>2737</v>
      </c>
      <c r="C108" t="s">
        <v>3335</v>
      </c>
      <c r="D108" t="s">
        <v>3000</v>
      </c>
    </row>
    <row r="109" spans="1:4" x14ac:dyDescent="0.25">
      <c r="A109" s="5">
        <v>108</v>
      </c>
      <c r="B109" t="s">
        <v>2692</v>
      </c>
      <c r="C109" t="s">
        <v>3336</v>
      </c>
      <c r="D109" t="s">
        <v>3001</v>
      </c>
    </row>
    <row r="110" spans="1:4" x14ac:dyDescent="0.25">
      <c r="A110" s="5">
        <v>109</v>
      </c>
      <c r="B110" t="s">
        <v>2791</v>
      </c>
      <c r="C110" t="s">
        <v>3337</v>
      </c>
      <c r="D110" t="s">
        <v>3002</v>
      </c>
    </row>
    <row r="111" spans="1:4" x14ac:dyDescent="0.25">
      <c r="A111" s="5">
        <v>110</v>
      </c>
      <c r="B111" t="s">
        <v>2792</v>
      </c>
      <c r="C111" t="s">
        <v>3338</v>
      </c>
      <c r="D111" t="s">
        <v>3003</v>
      </c>
    </row>
    <row r="112" spans="1:4" x14ac:dyDescent="0.25">
      <c r="A112" s="5">
        <v>111</v>
      </c>
      <c r="B112" t="s">
        <v>2793</v>
      </c>
      <c r="C112" t="s">
        <v>3339</v>
      </c>
      <c r="D112" t="s">
        <v>3004</v>
      </c>
    </row>
    <row r="113" spans="1:4" x14ac:dyDescent="0.25">
      <c r="A113" s="5">
        <v>112</v>
      </c>
      <c r="B113" t="s">
        <v>2794</v>
      </c>
      <c r="C113" t="s">
        <v>3340</v>
      </c>
      <c r="D113" t="s">
        <v>3005</v>
      </c>
    </row>
    <row r="114" spans="1:4" x14ac:dyDescent="0.25">
      <c r="A114" s="5">
        <v>113</v>
      </c>
      <c r="B114" t="s">
        <v>2795</v>
      </c>
      <c r="C114" t="s">
        <v>3341</v>
      </c>
      <c r="D114" t="s">
        <v>3006</v>
      </c>
    </row>
    <row r="115" spans="1:4" x14ac:dyDescent="0.25">
      <c r="A115" s="5">
        <v>114</v>
      </c>
      <c r="B115" t="s">
        <v>2796</v>
      </c>
      <c r="C115" t="s">
        <v>3342</v>
      </c>
      <c r="D115" t="s">
        <v>3007</v>
      </c>
    </row>
    <row r="116" spans="1:4" x14ac:dyDescent="0.25">
      <c r="A116" s="5">
        <v>115</v>
      </c>
      <c r="B116" t="s">
        <v>2797</v>
      </c>
      <c r="C116" t="s">
        <v>3343</v>
      </c>
      <c r="D116" t="s">
        <v>3008</v>
      </c>
    </row>
    <row r="117" spans="1:4" x14ac:dyDescent="0.25">
      <c r="A117" s="5">
        <v>116</v>
      </c>
      <c r="B117" t="s">
        <v>2798</v>
      </c>
      <c r="C117" t="s">
        <v>3344</v>
      </c>
      <c r="D117" t="s">
        <v>3009</v>
      </c>
    </row>
    <row r="118" spans="1:4" x14ac:dyDescent="0.25">
      <c r="A118" s="5">
        <v>117</v>
      </c>
      <c r="B118" t="s">
        <v>2799</v>
      </c>
      <c r="C118" t="s">
        <v>3345</v>
      </c>
      <c r="D118" t="s">
        <v>3010</v>
      </c>
    </row>
    <row r="119" spans="1:4" x14ac:dyDescent="0.25">
      <c r="A119" s="5">
        <v>118</v>
      </c>
      <c r="B119" t="s">
        <v>2800</v>
      </c>
      <c r="C119" t="s">
        <v>3346</v>
      </c>
      <c r="D119" t="s">
        <v>3011</v>
      </c>
    </row>
    <row r="120" spans="1:4" x14ac:dyDescent="0.25">
      <c r="A120" s="5">
        <v>119</v>
      </c>
      <c r="B120" t="s">
        <v>2801</v>
      </c>
      <c r="C120" t="s">
        <v>3347</v>
      </c>
      <c r="D120" t="s">
        <v>3012</v>
      </c>
    </row>
    <row r="121" spans="1:4" x14ac:dyDescent="0.25">
      <c r="A121" s="5">
        <v>120</v>
      </c>
      <c r="B121" t="s">
        <v>2802</v>
      </c>
      <c r="C121" t="s">
        <v>3348</v>
      </c>
      <c r="D121" t="s">
        <v>3013</v>
      </c>
    </row>
    <row r="122" spans="1:4" x14ac:dyDescent="0.25">
      <c r="A122" s="5">
        <v>121</v>
      </c>
      <c r="B122" t="s">
        <v>2700</v>
      </c>
      <c r="C122" t="s">
        <v>3349</v>
      </c>
      <c r="D122" t="s">
        <v>3014</v>
      </c>
    </row>
    <row r="123" spans="1:4" x14ac:dyDescent="0.25">
      <c r="A123" s="5">
        <v>122</v>
      </c>
      <c r="B123" t="s">
        <v>2701</v>
      </c>
      <c r="C123" t="s">
        <v>3350</v>
      </c>
      <c r="D123" t="s">
        <v>3015</v>
      </c>
    </row>
    <row r="124" spans="1:4" x14ac:dyDescent="0.25">
      <c r="A124" s="5">
        <v>123</v>
      </c>
      <c r="B124" t="s">
        <v>2677</v>
      </c>
      <c r="C124" t="s">
        <v>3351</v>
      </c>
      <c r="D124" t="s">
        <v>3016</v>
      </c>
    </row>
    <row r="125" spans="1:4" x14ac:dyDescent="0.25">
      <c r="A125" s="5">
        <v>124</v>
      </c>
      <c r="B125" t="s">
        <v>2690</v>
      </c>
      <c r="C125" t="s">
        <v>3352</v>
      </c>
      <c r="D125" t="s">
        <v>3017</v>
      </c>
    </row>
    <row r="126" spans="1:4" x14ac:dyDescent="0.25">
      <c r="A126" s="5">
        <v>125</v>
      </c>
      <c r="B126" t="s">
        <v>2852</v>
      </c>
      <c r="C126" t="s">
        <v>3353</v>
      </c>
      <c r="D126" t="s">
        <v>3018</v>
      </c>
    </row>
    <row r="127" spans="1:4" x14ac:dyDescent="0.25">
      <c r="A127" s="5">
        <v>126</v>
      </c>
      <c r="B127" t="s">
        <v>2853</v>
      </c>
      <c r="C127" t="s">
        <v>3354</v>
      </c>
      <c r="D127" t="s">
        <v>3019</v>
      </c>
    </row>
    <row r="128" spans="1:4" x14ac:dyDescent="0.25">
      <c r="A128" s="5">
        <v>127</v>
      </c>
      <c r="B128" t="s">
        <v>2691</v>
      </c>
      <c r="C128" t="s">
        <v>3355</v>
      </c>
      <c r="D128" t="s">
        <v>3020</v>
      </c>
    </row>
    <row r="129" spans="1:4" x14ac:dyDescent="0.25">
      <c r="A129" s="5">
        <v>128</v>
      </c>
      <c r="B129" t="s">
        <v>2854</v>
      </c>
      <c r="C129" t="s">
        <v>3356</v>
      </c>
      <c r="D129" t="s">
        <v>3021</v>
      </c>
    </row>
    <row r="130" spans="1:4" x14ac:dyDescent="0.25">
      <c r="A130" s="5">
        <v>129</v>
      </c>
      <c r="B130" t="s">
        <v>2855</v>
      </c>
      <c r="C130" t="s">
        <v>3357</v>
      </c>
      <c r="D130" t="s">
        <v>3022</v>
      </c>
    </row>
    <row r="131" spans="1:4" x14ac:dyDescent="0.25">
      <c r="A131" s="5">
        <v>130</v>
      </c>
      <c r="B131" t="s">
        <v>2856</v>
      </c>
      <c r="C131" t="s">
        <v>3358</v>
      </c>
      <c r="D131" t="s">
        <v>3023</v>
      </c>
    </row>
    <row r="132" spans="1:4" x14ac:dyDescent="0.25">
      <c r="A132" s="5">
        <v>131</v>
      </c>
      <c r="B132" t="s">
        <v>2857</v>
      </c>
      <c r="C132" t="s">
        <v>3359</v>
      </c>
      <c r="D132" t="s">
        <v>3024</v>
      </c>
    </row>
    <row r="133" spans="1:4" x14ac:dyDescent="0.25">
      <c r="A133" s="5">
        <v>132</v>
      </c>
      <c r="B133" t="s">
        <v>2858</v>
      </c>
      <c r="C133" t="s">
        <v>3360</v>
      </c>
      <c r="D133" t="s">
        <v>3025</v>
      </c>
    </row>
    <row r="134" spans="1:4" x14ac:dyDescent="0.25">
      <c r="A134" s="5">
        <v>133</v>
      </c>
      <c r="B134" t="s">
        <v>2859</v>
      </c>
      <c r="C134" t="s">
        <v>3361</v>
      </c>
      <c r="D134" t="s">
        <v>3026</v>
      </c>
    </row>
    <row r="135" spans="1:4" x14ac:dyDescent="0.25">
      <c r="A135" s="5">
        <v>134</v>
      </c>
      <c r="B135" t="s">
        <v>2860</v>
      </c>
      <c r="C135" t="s">
        <v>3362</v>
      </c>
      <c r="D135" t="s">
        <v>3027</v>
      </c>
    </row>
    <row r="136" spans="1:4" x14ac:dyDescent="0.25">
      <c r="A136" s="5">
        <v>135</v>
      </c>
      <c r="B136" t="s">
        <v>2861</v>
      </c>
      <c r="C136" t="s">
        <v>3363</v>
      </c>
      <c r="D136" t="s">
        <v>3028</v>
      </c>
    </row>
    <row r="137" spans="1:4" x14ac:dyDescent="0.25">
      <c r="A137" s="5">
        <v>136</v>
      </c>
      <c r="B137" t="s">
        <v>2862</v>
      </c>
      <c r="C137" t="s">
        <v>3364</v>
      </c>
      <c r="D137" t="s">
        <v>3029</v>
      </c>
    </row>
    <row r="138" spans="1:4" x14ac:dyDescent="0.25">
      <c r="A138" s="5">
        <v>137</v>
      </c>
      <c r="B138" t="s">
        <v>2644</v>
      </c>
      <c r="C138" t="s">
        <v>3365</v>
      </c>
      <c r="D138" t="s">
        <v>3030</v>
      </c>
    </row>
    <row r="139" spans="1:4" x14ac:dyDescent="0.25">
      <c r="A139" s="5">
        <v>138</v>
      </c>
      <c r="B139" t="s">
        <v>2645</v>
      </c>
      <c r="C139" t="s">
        <v>3366</v>
      </c>
      <c r="D139" t="s">
        <v>3031</v>
      </c>
    </row>
    <row r="140" spans="1:4" x14ac:dyDescent="0.25">
      <c r="A140" s="5">
        <v>139</v>
      </c>
      <c r="B140" t="s">
        <v>2863</v>
      </c>
      <c r="C140" t="s">
        <v>3367</v>
      </c>
      <c r="D140" t="s">
        <v>3032</v>
      </c>
    </row>
    <row r="141" spans="1:4" x14ac:dyDescent="0.25">
      <c r="A141" s="5">
        <v>140</v>
      </c>
      <c r="B141" t="s">
        <v>2864</v>
      </c>
      <c r="C141" t="s">
        <v>3368</v>
      </c>
      <c r="D141" t="s">
        <v>3033</v>
      </c>
    </row>
    <row r="142" spans="1:4" x14ac:dyDescent="0.25">
      <c r="A142" s="5">
        <v>141</v>
      </c>
      <c r="B142" t="s">
        <v>2803</v>
      </c>
      <c r="C142" t="s">
        <v>3369</v>
      </c>
      <c r="D142" t="s">
        <v>3034</v>
      </c>
    </row>
    <row r="143" spans="1:4" x14ac:dyDescent="0.25">
      <c r="A143" s="5">
        <v>142</v>
      </c>
      <c r="B143" t="s">
        <v>2804</v>
      </c>
      <c r="C143" t="s">
        <v>3370</v>
      </c>
      <c r="D143" t="s">
        <v>3035</v>
      </c>
    </row>
    <row r="144" spans="1:4" x14ac:dyDescent="0.25">
      <c r="A144" s="5">
        <v>143</v>
      </c>
      <c r="B144" t="s">
        <v>2727</v>
      </c>
      <c r="C144" t="s">
        <v>3371</v>
      </c>
      <c r="D144" t="s">
        <v>3036</v>
      </c>
    </row>
    <row r="145" spans="1:4" x14ac:dyDescent="0.25">
      <c r="A145" s="5">
        <v>144</v>
      </c>
      <c r="B145" t="s">
        <v>2805</v>
      </c>
      <c r="C145" t="s">
        <v>3372</v>
      </c>
      <c r="D145" t="s">
        <v>3037</v>
      </c>
    </row>
    <row r="146" spans="1:4" x14ac:dyDescent="0.25">
      <c r="A146" s="5">
        <v>145</v>
      </c>
      <c r="B146" t="s">
        <v>2865</v>
      </c>
      <c r="C146" t="s">
        <v>3373</v>
      </c>
      <c r="D146" t="s">
        <v>3038</v>
      </c>
    </row>
    <row r="147" spans="1:4" x14ac:dyDescent="0.25">
      <c r="A147" s="5">
        <v>146</v>
      </c>
      <c r="B147" t="s">
        <v>2866</v>
      </c>
      <c r="C147" t="s">
        <v>3374</v>
      </c>
      <c r="D147" t="s">
        <v>3039</v>
      </c>
    </row>
    <row r="148" spans="1:4" x14ac:dyDescent="0.25">
      <c r="A148" s="5">
        <v>147</v>
      </c>
      <c r="B148" t="s">
        <v>2728</v>
      </c>
      <c r="C148" t="s">
        <v>3375</v>
      </c>
      <c r="D148" t="s">
        <v>3040</v>
      </c>
    </row>
    <row r="149" spans="1:4" x14ac:dyDescent="0.25">
      <c r="A149" s="5">
        <v>148</v>
      </c>
      <c r="B149" t="s">
        <v>2729</v>
      </c>
      <c r="C149" t="s">
        <v>3376</v>
      </c>
      <c r="D149" t="s">
        <v>3041</v>
      </c>
    </row>
    <row r="150" spans="1:4" x14ac:dyDescent="0.25">
      <c r="A150" s="5">
        <v>149</v>
      </c>
      <c r="B150" t="s">
        <v>2730</v>
      </c>
      <c r="C150" t="s">
        <v>3377</v>
      </c>
      <c r="D150" t="s">
        <v>3042</v>
      </c>
    </row>
    <row r="151" spans="1:4" x14ac:dyDescent="0.25">
      <c r="A151" s="5">
        <v>150</v>
      </c>
      <c r="B151" t="s">
        <v>2731</v>
      </c>
      <c r="C151" t="s">
        <v>3378</v>
      </c>
      <c r="D151" t="s">
        <v>3043</v>
      </c>
    </row>
    <row r="152" spans="1:4" x14ac:dyDescent="0.25">
      <c r="A152" s="5">
        <v>151</v>
      </c>
      <c r="B152" t="s">
        <v>2732</v>
      </c>
      <c r="C152" t="s">
        <v>3379</v>
      </c>
      <c r="D152" t="s">
        <v>3044</v>
      </c>
    </row>
    <row r="153" spans="1:4" x14ac:dyDescent="0.25">
      <c r="A153" s="5">
        <v>152</v>
      </c>
      <c r="B153" t="s">
        <v>2733</v>
      </c>
      <c r="C153" t="s">
        <v>3380</v>
      </c>
      <c r="D153" t="s">
        <v>3045</v>
      </c>
    </row>
    <row r="154" spans="1:4" x14ac:dyDescent="0.25">
      <c r="A154" s="5">
        <v>153</v>
      </c>
      <c r="B154" t="s">
        <v>2734</v>
      </c>
      <c r="C154" t="s">
        <v>3381</v>
      </c>
      <c r="D154" t="s">
        <v>3046</v>
      </c>
    </row>
    <row r="155" spans="1:4" x14ac:dyDescent="0.25">
      <c r="A155" s="5">
        <v>154</v>
      </c>
      <c r="B155" t="s">
        <v>2735</v>
      </c>
      <c r="C155" t="s">
        <v>3382</v>
      </c>
      <c r="D155" t="s">
        <v>3047</v>
      </c>
    </row>
    <row r="156" spans="1:4" x14ac:dyDescent="0.25">
      <c r="A156" s="5">
        <v>155</v>
      </c>
      <c r="B156" t="s">
        <v>2647</v>
      </c>
      <c r="C156" t="s">
        <v>3383</v>
      </c>
      <c r="D156" t="s">
        <v>3048</v>
      </c>
    </row>
    <row r="157" spans="1:4" x14ac:dyDescent="0.25">
      <c r="A157" s="5">
        <v>156</v>
      </c>
      <c r="B157" t="s">
        <v>2806</v>
      </c>
      <c r="C157" t="s">
        <v>3384</v>
      </c>
      <c r="D157" t="s">
        <v>3049</v>
      </c>
    </row>
    <row r="158" spans="1:4" x14ac:dyDescent="0.25">
      <c r="A158" s="5">
        <v>157</v>
      </c>
      <c r="B158" t="s">
        <v>2807</v>
      </c>
      <c r="C158" t="s">
        <v>3385</v>
      </c>
      <c r="D158" t="s">
        <v>3050</v>
      </c>
    </row>
    <row r="159" spans="1:4" x14ac:dyDescent="0.25">
      <c r="A159" s="5">
        <v>158</v>
      </c>
      <c r="B159" t="s">
        <v>2808</v>
      </c>
      <c r="C159" t="s">
        <v>3386</v>
      </c>
      <c r="D159" t="s">
        <v>3051</v>
      </c>
    </row>
    <row r="160" spans="1:4" x14ac:dyDescent="0.25">
      <c r="A160" s="5">
        <v>159</v>
      </c>
      <c r="B160" t="s">
        <v>2809</v>
      </c>
      <c r="C160" t="s">
        <v>3387</v>
      </c>
      <c r="D160" t="s">
        <v>3052</v>
      </c>
    </row>
    <row r="161" spans="1:4" x14ac:dyDescent="0.25">
      <c r="A161" s="5">
        <v>160</v>
      </c>
      <c r="B161" t="s">
        <v>2810</v>
      </c>
      <c r="C161" t="s">
        <v>3388</v>
      </c>
      <c r="D161" t="s">
        <v>3053</v>
      </c>
    </row>
    <row r="162" spans="1:4" x14ac:dyDescent="0.25">
      <c r="A162" s="5">
        <v>161</v>
      </c>
      <c r="B162" t="s">
        <v>2811</v>
      </c>
      <c r="C162" t="s">
        <v>3389</v>
      </c>
      <c r="D162" t="s">
        <v>3054</v>
      </c>
    </row>
    <row r="163" spans="1:4" x14ac:dyDescent="0.25">
      <c r="A163" s="5">
        <v>162</v>
      </c>
      <c r="B163" t="s">
        <v>2812</v>
      </c>
      <c r="C163" t="s">
        <v>3390</v>
      </c>
      <c r="D163" t="s">
        <v>3055</v>
      </c>
    </row>
    <row r="164" spans="1:4" x14ac:dyDescent="0.25">
      <c r="A164" s="5">
        <v>163</v>
      </c>
      <c r="B164" t="s">
        <v>2813</v>
      </c>
      <c r="C164" t="s">
        <v>3391</v>
      </c>
      <c r="D164" t="s">
        <v>3056</v>
      </c>
    </row>
    <row r="165" spans="1:4" x14ac:dyDescent="0.25">
      <c r="A165" s="5">
        <v>164</v>
      </c>
      <c r="B165" t="s">
        <v>2814</v>
      </c>
      <c r="C165" t="s">
        <v>3392</v>
      </c>
      <c r="D165" t="s">
        <v>3057</v>
      </c>
    </row>
    <row r="166" spans="1:4" x14ac:dyDescent="0.25">
      <c r="A166" s="5">
        <v>165</v>
      </c>
      <c r="B166" t="s">
        <v>2815</v>
      </c>
      <c r="C166" t="s">
        <v>3393</v>
      </c>
      <c r="D166" t="s">
        <v>3058</v>
      </c>
    </row>
    <row r="167" spans="1:4" x14ac:dyDescent="0.25">
      <c r="A167" s="5">
        <v>166</v>
      </c>
      <c r="B167" t="s">
        <v>2816</v>
      </c>
      <c r="C167" t="s">
        <v>3394</v>
      </c>
      <c r="D167" t="s">
        <v>3059</v>
      </c>
    </row>
    <row r="168" spans="1:4" x14ac:dyDescent="0.25">
      <c r="A168" s="5">
        <v>167</v>
      </c>
      <c r="B168" t="s">
        <v>2817</v>
      </c>
      <c r="C168" t="s">
        <v>3395</v>
      </c>
      <c r="D168" t="s">
        <v>3060</v>
      </c>
    </row>
    <row r="169" spans="1:4" x14ac:dyDescent="0.25">
      <c r="A169" s="5">
        <v>168</v>
      </c>
      <c r="B169" t="s">
        <v>2818</v>
      </c>
      <c r="C169" t="s">
        <v>3396</v>
      </c>
      <c r="D169" t="s">
        <v>3061</v>
      </c>
    </row>
    <row r="170" spans="1:4" x14ac:dyDescent="0.25">
      <c r="A170" s="5">
        <v>169</v>
      </c>
      <c r="B170" t="s">
        <v>2819</v>
      </c>
      <c r="C170" t="s">
        <v>3397</v>
      </c>
      <c r="D170" t="s">
        <v>3062</v>
      </c>
    </row>
    <row r="171" spans="1:4" x14ac:dyDescent="0.25">
      <c r="A171" s="5">
        <v>170</v>
      </c>
      <c r="B171" t="s">
        <v>4144</v>
      </c>
      <c r="C171" t="s">
        <v>4166</v>
      </c>
      <c r="D171" t="s">
        <v>4114</v>
      </c>
    </row>
    <row r="172" spans="1:4" x14ac:dyDescent="0.25">
      <c r="A172" s="5">
        <v>171</v>
      </c>
      <c r="B172" t="s">
        <v>2651</v>
      </c>
      <c r="C172" t="s">
        <v>3398</v>
      </c>
      <c r="D172" t="s">
        <v>3063</v>
      </c>
    </row>
    <row r="173" spans="1:4" x14ac:dyDescent="0.25">
      <c r="A173" s="5">
        <v>172</v>
      </c>
      <c r="B173" t="s">
        <v>2867</v>
      </c>
      <c r="C173" t="s">
        <v>3399</v>
      </c>
      <c r="D173" t="s">
        <v>3064</v>
      </c>
    </row>
    <row r="174" spans="1:4" x14ac:dyDescent="0.25">
      <c r="A174" s="5">
        <v>173</v>
      </c>
      <c r="B174" t="s">
        <v>2868</v>
      </c>
      <c r="C174" t="s">
        <v>3400</v>
      </c>
      <c r="D174" t="s">
        <v>3065</v>
      </c>
    </row>
    <row r="175" spans="1:4" x14ac:dyDescent="0.25">
      <c r="A175" s="5">
        <v>174</v>
      </c>
      <c r="B175" t="s">
        <v>2652</v>
      </c>
      <c r="C175" t="s">
        <v>3401</v>
      </c>
      <c r="D175" t="s">
        <v>3066</v>
      </c>
    </row>
    <row r="176" spans="1:4" x14ac:dyDescent="0.25">
      <c r="A176" s="5">
        <v>175</v>
      </c>
      <c r="B176" t="s">
        <v>2653</v>
      </c>
      <c r="C176" t="s">
        <v>3402</v>
      </c>
      <c r="D176" t="s">
        <v>3067</v>
      </c>
    </row>
    <row r="177" spans="1:4" x14ac:dyDescent="0.25">
      <c r="A177" s="5">
        <v>176</v>
      </c>
      <c r="B177" t="s">
        <v>2654</v>
      </c>
      <c r="C177" t="s">
        <v>3403</v>
      </c>
      <c r="D177" t="s">
        <v>3068</v>
      </c>
    </row>
    <row r="178" spans="1:4" x14ac:dyDescent="0.25">
      <c r="A178" s="5">
        <v>177</v>
      </c>
      <c r="B178" t="s">
        <v>2699</v>
      </c>
      <c r="C178" t="s">
        <v>3404</v>
      </c>
      <c r="D178" t="s">
        <v>3069</v>
      </c>
    </row>
    <row r="179" spans="1:4" x14ac:dyDescent="0.25">
      <c r="A179" s="5">
        <v>178</v>
      </c>
      <c r="B179" t="s">
        <v>2655</v>
      </c>
      <c r="C179" t="s">
        <v>3405</v>
      </c>
      <c r="D179" t="s">
        <v>3070</v>
      </c>
    </row>
    <row r="180" spans="1:4" x14ac:dyDescent="0.25">
      <c r="A180" s="5">
        <v>179</v>
      </c>
      <c r="B180" t="s">
        <v>2656</v>
      </c>
      <c r="C180" t="s">
        <v>3406</v>
      </c>
      <c r="D180" t="s">
        <v>3071</v>
      </c>
    </row>
    <row r="181" spans="1:4" x14ac:dyDescent="0.25">
      <c r="A181" s="5">
        <v>180</v>
      </c>
      <c r="B181" t="s">
        <v>2697</v>
      </c>
      <c r="C181" t="s">
        <v>3407</v>
      </c>
      <c r="D181" t="s">
        <v>3072</v>
      </c>
    </row>
    <row r="182" spans="1:4" x14ac:dyDescent="0.25">
      <c r="A182" s="5">
        <v>181</v>
      </c>
      <c r="B182" t="s">
        <v>4145</v>
      </c>
      <c r="C182" t="s">
        <v>4167</v>
      </c>
      <c r="D182" t="s">
        <v>4115</v>
      </c>
    </row>
    <row r="183" spans="1:4" x14ac:dyDescent="0.25">
      <c r="A183" s="5">
        <v>182</v>
      </c>
      <c r="B183" t="s">
        <v>4146</v>
      </c>
      <c r="C183" t="s">
        <v>4168</v>
      </c>
      <c r="D183" t="s">
        <v>4116</v>
      </c>
    </row>
    <row r="184" spans="1:4" x14ac:dyDescent="0.25">
      <c r="A184" s="5">
        <v>183</v>
      </c>
      <c r="B184" t="s">
        <v>4147</v>
      </c>
      <c r="C184" t="s">
        <v>4169</v>
      </c>
      <c r="D184" t="s">
        <v>4117</v>
      </c>
    </row>
    <row r="185" spans="1:4" x14ac:dyDescent="0.25">
      <c r="A185" s="5">
        <v>184</v>
      </c>
      <c r="B185" t="s">
        <v>2869</v>
      </c>
      <c r="C185" t="s">
        <v>3408</v>
      </c>
      <c r="D185" t="s">
        <v>3073</v>
      </c>
    </row>
    <row r="186" spans="1:4" x14ac:dyDescent="0.25">
      <c r="A186" s="5">
        <v>185</v>
      </c>
      <c r="B186" t="s">
        <v>2820</v>
      </c>
      <c r="C186" t="s">
        <v>3409</v>
      </c>
      <c r="D186" t="s">
        <v>3074</v>
      </c>
    </row>
    <row r="187" spans="1:4" x14ac:dyDescent="0.25">
      <c r="A187" s="5">
        <v>186</v>
      </c>
      <c r="B187" t="s">
        <v>3519</v>
      </c>
      <c r="C187" t="s">
        <v>3533</v>
      </c>
      <c r="D187" t="s">
        <v>3546</v>
      </c>
    </row>
    <row r="188" spans="1:4" x14ac:dyDescent="0.25">
      <c r="A188" s="5">
        <v>187</v>
      </c>
      <c r="B188" t="s">
        <v>2821</v>
      </c>
      <c r="C188" t="s">
        <v>3410</v>
      </c>
      <c r="D188" t="s">
        <v>3075</v>
      </c>
    </row>
    <row r="189" spans="1:4" x14ac:dyDescent="0.25">
      <c r="A189" s="5">
        <v>188</v>
      </c>
      <c r="B189" t="s">
        <v>2746</v>
      </c>
      <c r="C189" t="s">
        <v>3411</v>
      </c>
      <c r="D189" t="s">
        <v>3076</v>
      </c>
    </row>
    <row r="190" spans="1:4" x14ac:dyDescent="0.25">
      <c r="A190" s="5">
        <v>189</v>
      </c>
      <c r="B190" t="s">
        <v>2747</v>
      </c>
      <c r="C190" t="s">
        <v>3412</v>
      </c>
      <c r="D190" t="s">
        <v>3077</v>
      </c>
    </row>
    <row r="191" spans="1:4" x14ac:dyDescent="0.25">
      <c r="A191" s="5">
        <v>190</v>
      </c>
      <c r="B191" t="s">
        <v>2748</v>
      </c>
      <c r="C191" t="s">
        <v>3413</v>
      </c>
      <c r="D191" t="s">
        <v>3078</v>
      </c>
    </row>
    <row r="192" spans="1:4" x14ac:dyDescent="0.25">
      <c r="A192" s="5">
        <v>191</v>
      </c>
      <c r="B192" t="s">
        <v>2822</v>
      </c>
      <c r="C192" t="s">
        <v>3414</v>
      </c>
      <c r="D192" t="s">
        <v>3079</v>
      </c>
    </row>
    <row r="193" spans="1:4" x14ac:dyDescent="0.25">
      <c r="A193" s="5">
        <v>192</v>
      </c>
      <c r="B193" t="s">
        <v>2659</v>
      </c>
      <c r="C193" t="s">
        <v>3415</v>
      </c>
      <c r="D193" t="s">
        <v>3080</v>
      </c>
    </row>
    <row r="194" spans="1:4" x14ac:dyDescent="0.25">
      <c r="A194" s="5">
        <v>193</v>
      </c>
      <c r="B194" t="s">
        <v>2676</v>
      </c>
      <c r="C194" t="s">
        <v>3416</v>
      </c>
      <c r="D194" t="s">
        <v>3081</v>
      </c>
    </row>
    <row r="195" spans="1:4" x14ac:dyDescent="0.25">
      <c r="A195" s="5">
        <v>194</v>
      </c>
      <c r="B195" t="s">
        <v>2661</v>
      </c>
      <c r="C195" t="s">
        <v>3417</v>
      </c>
      <c r="D195" t="s">
        <v>3082</v>
      </c>
    </row>
    <row r="196" spans="1:4" x14ac:dyDescent="0.25">
      <c r="A196" s="5">
        <v>195</v>
      </c>
      <c r="B196" t="s">
        <v>2823</v>
      </c>
      <c r="C196" t="s">
        <v>3418</v>
      </c>
      <c r="D196" t="s">
        <v>3083</v>
      </c>
    </row>
    <row r="197" spans="1:4" x14ac:dyDescent="0.25">
      <c r="A197" s="5">
        <v>196</v>
      </c>
      <c r="B197" t="s">
        <v>2678</v>
      </c>
      <c r="C197" t="s">
        <v>3419</v>
      </c>
      <c r="D197" t="s">
        <v>3084</v>
      </c>
    </row>
    <row r="198" spans="1:4" x14ac:dyDescent="0.25">
      <c r="A198" s="5">
        <v>197</v>
      </c>
      <c r="B198" t="s">
        <v>2750</v>
      </c>
      <c r="C198" t="s">
        <v>3420</v>
      </c>
      <c r="D198" t="s">
        <v>3085</v>
      </c>
    </row>
    <row r="199" spans="1:4" x14ac:dyDescent="0.25">
      <c r="A199" s="5">
        <v>198</v>
      </c>
      <c r="B199" t="s">
        <v>2593</v>
      </c>
      <c r="C199" t="s">
        <v>3421</v>
      </c>
      <c r="D199" t="s">
        <v>3086</v>
      </c>
    </row>
    <row r="200" spans="1:4" x14ac:dyDescent="0.25">
      <c r="A200" s="5">
        <v>199</v>
      </c>
      <c r="B200" t="s">
        <v>4148</v>
      </c>
      <c r="C200" t="s">
        <v>4170</v>
      </c>
      <c r="D200" t="s">
        <v>4118</v>
      </c>
    </row>
    <row r="201" spans="1:4" x14ac:dyDescent="0.25">
      <c r="A201" s="5">
        <v>200</v>
      </c>
      <c r="B201" t="s">
        <v>4149</v>
      </c>
      <c r="C201" t="s">
        <v>4171</v>
      </c>
      <c r="D201" t="s">
        <v>4119</v>
      </c>
    </row>
    <row r="202" spans="1:4" x14ac:dyDescent="0.25">
      <c r="A202" s="5">
        <v>201</v>
      </c>
      <c r="B202" t="s">
        <v>4150</v>
      </c>
      <c r="C202" t="s">
        <v>4172</v>
      </c>
      <c r="D202" t="s">
        <v>4120</v>
      </c>
    </row>
    <row r="203" spans="1:4" x14ac:dyDescent="0.25">
      <c r="A203" s="5">
        <v>202</v>
      </c>
      <c r="B203" t="s">
        <v>4151</v>
      </c>
      <c r="C203" t="s">
        <v>4173</v>
      </c>
      <c r="D203" t="s">
        <v>4121</v>
      </c>
    </row>
    <row r="204" spans="1:4" x14ac:dyDescent="0.25">
      <c r="A204" s="5">
        <v>203</v>
      </c>
      <c r="B204" t="s">
        <v>4152</v>
      </c>
      <c r="C204" t="s">
        <v>4174</v>
      </c>
      <c r="D204" t="s">
        <v>4122</v>
      </c>
    </row>
    <row r="205" spans="1:4" x14ac:dyDescent="0.25">
      <c r="A205" s="5">
        <v>204</v>
      </c>
      <c r="B205" t="s">
        <v>3520</v>
      </c>
      <c r="C205" t="s">
        <v>3534</v>
      </c>
      <c r="D205" t="s">
        <v>3547</v>
      </c>
    </row>
    <row r="206" spans="1:4" x14ac:dyDescent="0.25">
      <c r="A206" s="5">
        <v>205</v>
      </c>
      <c r="B206" t="s">
        <v>2595</v>
      </c>
      <c r="C206" t="s">
        <v>3422</v>
      </c>
      <c r="D206" t="s">
        <v>3087</v>
      </c>
    </row>
    <row r="207" spans="1:4" x14ac:dyDescent="0.25">
      <c r="A207" s="5">
        <v>206</v>
      </c>
      <c r="B207" t="s">
        <v>3521</v>
      </c>
      <c r="C207" t="s">
        <v>3535</v>
      </c>
      <c r="D207" t="s">
        <v>3548</v>
      </c>
    </row>
    <row r="208" spans="1:4" x14ac:dyDescent="0.25">
      <c r="A208" s="5">
        <v>207</v>
      </c>
      <c r="B208" t="s">
        <v>2824</v>
      </c>
      <c r="C208" t="s">
        <v>3423</v>
      </c>
      <c r="D208" t="s">
        <v>3088</v>
      </c>
    </row>
    <row r="209" spans="1:4" x14ac:dyDescent="0.25">
      <c r="A209" s="5">
        <v>208</v>
      </c>
      <c r="B209" t="s">
        <v>2753</v>
      </c>
      <c r="C209" t="s">
        <v>3424</v>
      </c>
      <c r="D209" t="s">
        <v>3089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3090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3090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3090</v>
      </c>
    </row>
    <row r="214" spans="1:4" x14ac:dyDescent="0.25">
      <c r="A214" s="5">
        <v>213</v>
      </c>
      <c r="B214" t="s">
        <v>2825</v>
      </c>
      <c r="C214" t="s">
        <v>3425</v>
      </c>
      <c r="D214" t="s">
        <v>3091</v>
      </c>
    </row>
    <row r="215" spans="1:4" x14ac:dyDescent="0.25">
      <c r="A215" s="5">
        <v>214</v>
      </c>
      <c r="B215" t="s">
        <v>2826</v>
      </c>
      <c r="C215" t="s">
        <v>3426</v>
      </c>
      <c r="D215" t="s">
        <v>3092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3661</v>
      </c>
    </row>
    <row r="217" spans="1:4" x14ac:dyDescent="0.25">
      <c r="A217" s="5">
        <v>216</v>
      </c>
      <c r="B217" t="s">
        <v>2674</v>
      </c>
      <c r="C217" t="s">
        <v>3427</v>
      </c>
      <c r="D217" t="s">
        <v>3093</v>
      </c>
    </row>
    <row r="218" spans="1:4" x14ac:dyDescent="0.25">
      <c r="A218" s="5">
        <v>217</v>
      </c>
      <c r="B218" t="s">
        <v>2754</v>
      </c>
      <c r="C218" t="s">
        <v>3428</v>
      </c>
      <c r="D218" t="s">
        <v>3094</v>
      </c>
    </row>
    <row r="219" spans="1:4" x14ac:dyDescent="0.25">
      <c r="A219" s="5">
        <v>218</v>
      </c>
      <c r="B219" t="s">
        <v>2755</v>
      </c>
      <c r="C219" t="s">
        <v>3429</v>
      </c>
      <c r="D219" t="s">
        <v>3095</v>
      </c>
    </row>
    <row r="220" spans="1:4" x14ac:dyDescent="0.25">
      <c r="A220" s="5">
        <v>219</v>
      </c>
      <c r="B220" t="s">
        <v>2756</v>
      </c>
      <c r="C220" t="s">
        <v>3430</v>
      </c>
      <c r="D220" t="s">
        <v>3096</v>
      </c>
    </row>
    <row r="221" spans="1:4" x14ac:dyDescent="0.25">
      <c r="A221" s="5">
        <v>220</v>
      </c>
      <c r="B221" t="s">
        <v>2757</v>
      </c>
      <c r="C221" t="s">
        <v>3431</v>
      </c>
      <c r="D221" t="s">
        <v>3097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3618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2759</v>
      </c>
      <c r="C226" t="s">
        <v>3432</v>
      </c>
      <c r="D226" t="s">
        <v>3098</v>
      </c>
    </row>
    <row r="227" spans="1:4" x14ac:dyDescent="0.25">
      <c r="A227" s="5">
        <v>226</v>
      </c>
      <c r="B227" t="s">
        <v>2760</v>
      </c>
      <c r="C227" t="s">
        <v>3433</v>
      </c>
      <c r="D227" t="s">
        <v>3099</v>
      </c>
    </row>
    <row r="228" spans="1:4" x14ac:dyDescent="0.25">
      <c r="A228" s="5">
        <v>227</v>
      </c>
      <c r="B228" t="s">
        <v>2761</v>
      </c>
      <c r="C228" t="s">
        <v>3434</v>
      </c>
      <c r="D228" t="s">
        <v>3100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2763</v>
      </c>
      <c r="C230" t="s">
        <v>3435</v>
      </c>
      <c r="D230" t="s">
        <v>3101</v>
      </c>
    </row>
    <row r="231" spans="1:4" x14ac:dyDescent="0.25">
      <c r="A231" s="5">
        <v>230</v>
      </c>
      <c r="B231" t="s">
        <v>4153</v>
      </c>
      <c r="C231" t="s">
        <v>4175</v>
      </c>
      <c r="D231" t="s">
        <v>4123</v>
      </c>
    </row>
    <row r="232" spans="1:4" x14ac:dyDescent="0.25">
      <c r="A232" s="5">
        <v>231</v>
      </c>
      <c r="B232" t="s">
        <v>4154</v>
      </c>
      <c r="C232" t="s">
        <v>4176</v>
      </c>
      <c r="D232" t="s">
        <v>4124</v>
      </c>
    </row>
    <row r="233" spans="1:4" x14ac:dyDescent="0.25">
      <c r="A233" s="5">
        <v>232</v>
      </c>
      <c r="B233" t="s">
        <v>4155</v>
      </c>
      <c r="C233" t="s">
        <v>4177</v>
      </c>
      <c r="D233" t="s">
        <v>4125</v>
      </c>
    </row>
    <row r="234" spans="1:4" x14ac:dyDescent="0.25">
      <c r="A234" s="5">
        <v>233</v>
      </c>
      <c r="B234" t="s">
        <v>2764</v>
      </c>
      <c r="C234" t="s">
        <v>3436</v>
      </c>
      <c r="D234" t="s">
        <v>3102</v>
      </c>
    </row>
    <row r="235" spans="1:4" x14ac:dyDescent="0.25">
      <c r="A235" s="5">
        <v>234</v>
      </c>
      <c r="B235" t="s">
        <v>2765</v>
      </c>
      <c r="C235" t="s">
        <v>3437</v>
      </c>
      <c r="D235" t="s">
        <v>3103</v>
      </c>
    </row>
    <row r="236" spans="1:4" x14ac:dyDescent="0.25">
      <c r="A236" s="5">
        <v>235</v>
      </c>
      <c r="B236" t="s">
        <v>2766</v>
      </c>
      <c r="C236" t="s">
        <v>3438</v>
      </c>
      <c r="D236" t="s">
        <v>3104</v>
      </c>
    </row>
    <row r="237" spans="1:4" x14ac:dyDescent="0.25">
      <c r="A237" s="5">
        <v>236</v>
      </c>
      <c r="B237" t="s">
        <v>4156</v>
      </c>
      <c r="C237" t="s">
        <v>4178</v>
      </c>
      <c r="D237" t="s">
        <v>4126</v>
      </c>
    </row>
    <row r="238" spans="1:4" x14ac:dyDescent="0.25">
      <c r="A238" s="5">
        <v>237</v>
      </c>
      <c r="B238" t="s">
        <v>2767</v>
      </c>
      <c r="C238" t="s">
        <v>3439</v>
      </c>
      <c r="D238" t="s">
        <v>3105</v>
      </c>
    </row>
    <row r="239" spans="1:4" x14ac:dyDescent="0.25">
      <c r="A239" s="5">
        <v>238</v>
      </c>
      <c r="B239" t="s">
        <v>2768</v>
      </c>
      <c r="C239" t="s">
        <v>3440</v>
      </c>
      <c r="D239" t="s">
        <v>3106</v>
      </c>
    </row>
    <row r="240" spans="1:4" x14ac:dyDescent="0.25">
      <c r="A240" s="5">
        <v>239</v>
      </c>
      <c r="B240" t="s">
        <v>2769</v>
      </c>
      <c r="C240" t="s">
        <v>3441</v>
      </c>
      <c r="D240" t="s">
        <v>3107</v>
      </c>
    </row>
    <row r="241" spans="1:4" x14ac:dyDescent="0.25">
      <c r="A241" s="5">
        <v>240</v>
      </c>
      <c r="B241" t="s">
        <v>2770</v>
      </c>
      <c r="C241" t="s">
        <v>3442</v>
      </c>
      <c r="D241" t="s">
        <v>3108</v>
      </c>
    </row>
    <row r="242" spans="1:4" x14ac:dyDescent="0.25">
      <c r="A242" s="5">
        <v>241</v>
      </c>
      <c r="B242" t="s">
        <v>2771</v>
      </c>
      <c r="C242" t="s">
        <v>3443</v>
      </c>
      <c r="D242" t="s">
        <v>3109</v>
      </c>
    </row>
    <row r="243" spans="1:4" x14ac:dyDescent="0.25">
      <c r="A243" s="5">
        <v>242</v>
      </c>
      <c r="B243" t="s">
        <v>2772</v>
      </c>
      <c r="C243" t="s">
        <v>3444</v>
      </c>
      <c r="D243" t="s">
        <v>3110</v>
      </c>
    </row>
    <row r="244" spans="1:4" x14ac:dyDescent="0.25">
      <c r="A244" s="5">
        <v>243</v>
      </c>
      <c r="B244" t="s">
        <v>2773</v>
      </c>
      <c r="C244" t="s">
        <v>3445</v>
      </c>
      <c r="D244" t="s">
        <v>3111</v>
      </c>
    </row>
    <row r="245" spans="1:4" x14ac:dyDescent="0.25">
      <c r="A245" s="5">
        <v>244</v>
      </c>
      <c r="B245" t="s">
        <v>2774</v>
      </c>
      <c r="C245" t="s">
        <v>3446</v>
      </c>
      <c r="D245" t="s">
        <v>3112</v>
      </c>
    </row>
    <row r="246" spans="1:4" x14ac:dyDescent="0.25">
      <c r="A246" s="5">
        <v>245</v>
      </c>
      <c r="B246" t="s">
        <v>2775</v>
      </c>
      <c r="C246" t="s">
        <v>3447</v>
      </c>
      <c r="D246" t="s">
        <v>3113</v>
      </c>
    </row>
    <row r="247" spans="1:4" x14ac:dyDescent="0.25">
      <c r="A247" s="5">
        <v>246</v>
      </c>
      <c r="B247" t="s">
        <v>2776</v>
      </c>
      <c r="C247" t="s">
        <v>3448</v>
      </c>
      <c r="D247" t="s">
        <v>3114</v>
      </c>
    </row>
    <row r="248" spans="1:4" x14ac:dyDescent="0.25">
      <c r="A248" s="5">
        <v>247</v>
      </c>
      <c r="B248" t="s">
        <v>4157</v>
      </c>
      <c r="C248" t="s">
        <v>4179</v>
      </c>
      <c r="D248" t="s">
        <v>4127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3115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3116</v>
      </c>
    </row>
    <row r="252" spans="1:4" x14ac:dyDescent="0.25">
      <c r="A252" s="5">
        <v>251</v>
      </c>
      <c r="B252" t="s">
        <v>2702</v>
      </c>
      <c r="C252" t="s">
        <v>3449</v>
      </c>
      <c r="D252" t="s">
        <v>3117</v>
      </c>
    </row>
    <row r="253" spans="1:4" x14ac:dyDescent="0.25">
      <c r="A253" s="5">
        <v>252</v>
      </c>
      <c r="B253" t="s">
        <v>2703</v>
      </c>
      <c r="C253" t="s">
        <v>3450</v>
      </c>
      <c r="D253" t="s">
        <v>3118</v>
      </c>
    </row>
    <row r="254" spans="1:4" x14ac:dyDescent="0.25">
      <c r="A254" s="5">
        <v>253</v>
      </c>
      <c r="B254" t="s">
        <v>2704</v>
      </c>
      <c r="C254" t="s">
        <v>3451</v>
      </c>
      <c r="D254" t="s">
        <v>3119</v>
      </c>
    </row>
    <row r="255" spans="1:4" x14ac:dyDescent="0.25">
      <c r="A255" s="5">
        <v>254</v>
      </c>
      <c r="B255" t="s">
        <v>2705</v>
      </c>
      <c r="C255" t="s">
        <v>3452</v>
      </c>
      <c r="D255" t="s">
        <v>3120</v>
      </c>
    </row>
    <row r="256" spans="1:4" x14ac:dyDescent="0.25">
      <c r="A256" s="5">
        <v>255</v>
      </c>
      <c r="B256" t="s">
        <v>2706</v>
      </c>
      <c r="C256" t="s">
        <v>3453</v>
      </c>
      <c r="D256" t="s">
        <v>3121</v>
      </c>
    </row>
    <row r="257" spans="1:4" x14ac:dyDescent="0.25">
      <c r="A257" s="5">
        <v>256</v>
      </c>
      <c r="B257" t="s">
        <v>2639</v>
      </c>
      <c r="C257" t="s">
        <v>3454</v>
      </c>
      <c r="D257" t="s">
        <v>3122</v>
      </c>
    </row>
    <row r="258" spans="1:4" x14ac:dyDescent="0.25">
      <c r="A258" s="5">
        <v>257</v>
      </c>
      <c r="B258" t="s">
        <v>2640</v>
      </c>
      <c r="C258" t="s">
        <v>3455</v>
      </c>
      <c r="D258" t="s">
        <v>3123</v>
      </c>
    </row>
    <row r="259" spans="1:4" x14ac:dyDescent="0.25">
      <c r="A259" s="5">
        <v>258</v>
      </c>
      <c r="B259" t="s">
        <v>4158</v>
      </c>
      <c r="C259" t="s">
        <v>4180</v>
      </c>
      <c r="D259" t="s">
        <v>4128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2641</v>
      </c>
      <c r="C261" t="s">
        <v>3456</v>
      </c>
      <c r="D261" t="s">
        <v>3124</v>
      </c>
    </row>
    <row r="262" spans="1:4" x14ac:dyDescent="0.25">
      <c r="A262" s="5">
        <v>261</v>
      </c>
      <c r="B262" t="s">
        <v>2642</v>
      </c>
      <c r="C262" t="s">
        <v>3457</v>
      </c>
      <c r="D262" t="s">
        <v>3125</v>
      </c>
    </row>
    <row r="263" spans="1:4" x14ac:dyDescent="0.25">
      <c r="A263" s="5">
        <v>262</v>
      </c>
      <c r="B263" t="s">
        <v>2658</v>
      </c>
      <c r="C263" t="s">
        <v>3458</v>
      </c>
      <c r="D263" t="s">
        <v>3126</v>
      </c>
    </row>
    <row r="264" spans="1:4" x14ac:dyDescent="0.25">
      <c r="A264" s="5">
        <v>263</v>
      </c>
      <c r="B264" t="s">
        <v>2752</v>
      </c>
      <c r="C264" t="s">
        <v>3459</v>
      </c>
      <c r="D264" t="s">
        <v>3127</v>
      </c>
    </row>
    <row r="265" spans="1:4" x14ac:dyDescent="0.25">
      <c r="A265" s="5">
        <v>264</v>
      </c>
      <c r="B265" t="s">
        <v>2594</v>
      </c>
      <c r="C265" t="s">
        <v>3460</v>
      </c>
      <c r="D265" t="s">
        <v>3128</v>
      </c>
    </row>
    <row r="266" spans="1:4" x14ac:dyDescent="0.25">
      <c r="A266" s="5">
        <v>265</v>
      </c>
      <c r="B266" t="s">
        <v>2827</v>
      </c>
      <c r="C266" t="s">
        <v>3461</v>
      </c>
      <c r="D266" t="s">
        <v>3129</v>
      </c>
    </row>
    <row r="267" spans="1:4" x14ac:dyDescent="0.25">
      <c r="A267" s="5">
        <v>266</v>
      </c>
      <c r="B267" t="s">
        <v>2675</v>
      </c>
      <c r="C267" t="s">
        <v>3462</v>
      </c>
      <c r="D267" t="s">
        <v>3130</v>
      </c>
    </row>
    <row r="268" spans="1:4" x14ac:dyDescent="0.25">
      <c r="A268" s="5">
        <v>267</v>
      </c>
      <c r="B268" t="s">
        <v>2646</v>
      </c>
      <c r="C268" t="s">
        <v>3463</v>
      </c>
      <c r="D268" t="s">
        <v>3131</v>
      </c>
    </row>
    <row r="269" spans="1:4" x14ac:dyDescent="0.25">
      <c r="A269" s="5">
        <v>268</v>
      </c>
      <c r="B269" t="s">
        <v>2736</v>
      </c>
      <c r="C269" t="s">
        <v>3464</v>
      </c>
      <c r="D269" t="s">
        <v>3132</v>
      </c>
    </row>
    <row r="270" spans="1:4" x14ac:dyDescent="0.25">
      <c r="A270" s="5">
        <v>269</v>
      </c>
      <c r="B270" t="s">
        <v>2762</v>
      </c>
      <c r="C270" t="s">
        <v>3465</v>
      </c>
      <c r="D270" t="s">
        <v>3133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3134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2828</v>
      </c>
      <c r="C273" t="s">
        <v>3466</v>
      </c>
      <c r="D273" t="s">
        <v>3135</v>
      </c>
    </row>
    <row r="274" spans="1:4" x14ac:dyDescent="0.25">
      <c r="A274" s="5">
        <v>273</v>
      </c>
      <c r="B274" t="s">
        <v>2829</v>
      </c>
      <c r="C274" t="s">
        <v>3467</v>
      </c>
      <c r="D274" t="s">
        <v>3136</v>
      </c>
    </row>
    <row r="275" spans="1:4" x14ac:dyDescent="0.25">
      <c r="A275" s="5">
        <v>274</v>
      </c>
      <c r="B275" t="s">
        <v>2830</v>
      </c>
      <c r="C275" t="s">
        <v>3468</v>
      </c>
      <c r="D275" t="s">
        <v>3137</v>
      </c>
    </row>
    <row r="276" spans="1:4" x14ac:dyDescent="0.25">
      <c r="A276" s="5">
        <v>275</v>
      </c>
      <c r="B276" t="s">
        <v>2831</v>
      </c>
      <c r="C276" t="s">
        <v>3469</v>
      </c>
      <c r="D276" t="s">
        <v>3138</v>
      </c>
    </row>
    <row r="277" spans="1:4" x14ac:dyDescent="0.25">
      <c r="A277" s="5">
        <v>276</v>
      </c>
      <c r="B277" t="s">
        <v>2832</v>
      </c>
      <c r="C277" t="s">
        <v>3470</v>
      </c>
      <c r="D277" t="s">
        <v>3139</v>
      </c>
    </row>
    <row r="278" spans="1:4" x14ac:dyDescent="0.25">
      <c r="A278" s="5">
        <v>277</v>
      </c>
      <c r="B278" t="s">
        <v>2833</v>
      </c>
      <c r="C278" t="s">
        <v>3471</v>
      </c>
      <c r="D278" t="s">
        <v>3140</v>
      </c>
    </row>
    <row r="279" spans="1:4" x14ac:dyDescent="0.25">
      <c r="A279" s="5">
        <v>278</v>
      </c>
      <c r="B279" t="s">
        <v>2834</v>
      </c>
      <c r="C279" t="s">
        <v>3472</v>
      </c>
      <c r="D279" t="s">
        <v>3141</v>
      </c>
    </row>
    <row r="280" spans="1:4" x14ac:dyDescent="0.25">
      <c r="A280" s="5">
        <v>279</v>
      </c>
      <c r="B280" t="s">
        <v>2835</v>
      </c>
      <c r="C280" t="s">
        <v>3473</v>
      </c>
      <c r="D280" t="s">
        <v>3142</v>
      </c>
    </row>
    <row r="281" spans="1:4" x14ac:dyDescent="0.25">
      <c r="A281" s="5">
        <v>280</v>
      </c>
      <c r="B281" t="s">
        <v>2836</v>
      </c>
      <c r="C281" t="s">
        <v>3474</v>
      </c>
      <c r="D281" t="s">
        <v>3143</v>
      </c>
    </row>
    <row r="282" spans="1:4" x14ac:dyDescent="0.25">
      <c r="A282" s="5">
        <v>281</v>
      </c>
      <c r="B282" t="s">
        <v>2837</v>
      </c>
      <c r="C282" t="s">
        <v>3475</v>
      </c>
      <c r="D282" t="s">
        <v>3144</v>
      </c>
    </row>
    <row r="283" spans="1:4" x14ac:dyDescent="0.25">
      <c r="A283" s="5">
        <v>282</v>
      </c>
      <c r="B283" t="s">
        <v>2838</v>
      </c>
      <c r="C283" t="s">
        <v>3476</v>
      </c>
      <c r="D283" t="s">
        <v>3145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2839</v>
      </c>
      <c r="C285" t="s">
        <v>3477</v>
      </c>
      <c r="D285" t="s">
        <v>3146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3147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3148</v>
      </c>
    </row>
    <row r="288" spans="1:4" x14ac:dyDescent="0.25">
      <c r="A288" s="5">
        <v>287</v>
      </c>
      <c r="B288" t="s">
        <v>2606</v>
      </c>
      <c r="C288" t="s">
        <v>687</v>
      </c>
      <c r="D288" t="s">
        <v>3149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3150</v>
      </c>
    </row>
    <row r="290" spans="1:4" x14ac:dyDescent="0.25">
      <c r="A290" s="5">
        <v>289</v>
      </c>
      <c r="B290" t="s">
        <v>2648</v>
      </c>
      <c r="C290" t="s">
        <v>692</v>
      </c>
      <c r="D290" t="s">
        <v>3151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3152</v>
      </c>
    </row>
    <row r="292" spans="1:4" x14ac:dyDescent="0.25">
      <c r="A292" s="5">
        <v>291</v>
      </c>
      <c r="B292" t="s">
        <v>2840</v>
      </c>
      <c r="C292" t="s">
        <v>694</v>
      </c>
      <c r="D292" t="s">
        <v>3153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3154</v>
      </c>
    </row>
    <row r="294" spans="1:4" x14ac:dyDescent="0.25">
      <c r="A294" s="5">
        <v>293</v>
      </c>
      <c r="B294" t="s">
        <v>2649</v>
      </c>
      <c r="C294" t="s">
        <v>695</v>
      </c>
      <c r="D294" t="s">
        <v>3155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3156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3157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3158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3159</v>
      </c>
    </row>
    <row r="299" spans="1:4" x14ac:dyDescent="0.25">
      <c r="A299" s="5">
        <v>298</v>
      </c>
      <c r="B299" t="s">
        <v>2650</v>
      </c>
      <c r="C299" t="s">
        <v>629</v>
      </c>
      <c r="D299" t="s">
        <v>3160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3161</v>
      </c>
    </row>
    <row r="301" spans="1:4" x14ac:dyDescent="0.25">
      <c r="A301" s="5">
        <v>300</v>
      </c>
      <c r="B301" t="s">
        <v>2841</v>
      </c>
      <c r="C301" t="s">
        <v>625</v>
      </c>
      <c r="D301" t="s">
        <v>3162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3163</v>
      </c>
    </row>
    <row r="303" spans="1:4" x14ac:dyDescent="0.25">
      <c r="A303" s="5">
        <v>302</v>
      </c>
      <c r="B303" t="s">
        <v>2758</v>
      </c>
      <c r="C303" t="s">
        <v>617</v>
      </c>
      <c r="D303" t="s">
        <v>3164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3549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3165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3166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3167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3168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3169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3170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3171</v>
      </c>
    </row>
    <row r="314" spans="1:4" x14ac:dyDescent="0.25">
      <c r="A314" s="5">
        <v>313</v>
      </c>
      <c r="B314" t="s">
        <v>3522</v>
      </c>
      <c r="C314" t="s">
        <v>616</v>
      </c>
      <c r="D314" t="s">
        <v>3550</v>
      </c>
    </row>
    <row r="315" spans="1:4" x14ac:dyDescent="0.25">
      <c r="A315" s="5">
        <v>314</v>
      </c>
      <c r="B315" t="s">
        <v>2657</v>
      </c>
      <c r="C315" t="s">
        <v>619</v>
      </c>
      <c r="D315" t="s">
        <v>3172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3173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3174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3175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3176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3177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3178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3179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3551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3180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3181</v>
      </c>
    </row>
    <row r="327" spans="1:4" x14ac:dyDescent="0.25">
      <c r="A327" s="5">
        <v>326</v>
      </c>
      <c r="B327" t="s">
        <v>2720</v>
      </c>
      <c r="C327" t="s">
        <v>3478</v>
      </c>
      <c r="D327" t="s">
        <v>3182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3183</v>
      </c>
    </row>
    <row r="329" spans="1:4" x14ac:dyDescent="0.25">
      <c r="A329" s="5">
        <v>328</v>
      </c>
      <c r="B329" t="s">
        <v>2842</v>
      </c>
      <c r="C329" t="s">
        <v>3479</v>
      </c>
      <c r="D329" t="s">
        <v>3184</v>
      </c>
    </row>
    <row r="330" spans="1:4" x14ac:dyDescent="0.25">
      <c r="A330" s="5">
        <v>329</v>
      </c>
      <c r="B330" t="s">
        <v>2843</v>
      </c>
      <c r="C330" t="s">
        <v>3480</v>
      </c>
      <c r="D330" t="s">
        <v>3185</v>
      </c>
    </row>
    <row r="331" spans="1:4" x14ac:dyDescent="0.25">
      <c r="A331" s="5">
        <v>330</v>
      </c>
      <c r="B331" t="s">
        <v>2844</v>
      </c>
      <c r="C331" t="s">
        <v>3481</v>
      </c>
      <c r="D331" t="s">
        <v>3186</v>
      </c>
    </row>
    <row r="332" spans="1:4" x14ac:dyDescent="0.25">
      <c r="A332" s="5">
        <v>331</v>
      </c>
      <c r="B332" t="s">
        <v>1345</v>
      </c>
      <c r="C332" t="s">
        <v>4181</v>
      </c>
      <c r="D332" t="s">
        <v>4129</v>
      </c>
    </row>
    <row r="333" spans="1:4" x14ac:dyDescent="0.25">
      <c r="A333" s="5">
        <v>332</v>
      </c>
      <c r="B333" t="s">
        <v>2745</v>
      </c>
      <c r="C333" t="s">
        <v>3482</v>
      </c>
      <c r="D333" t="s">
        <v>3188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3189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3190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3191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2870</v>
      </c>
      <c r="C338" t="s">
        <v>3483</v>
      </c>
      <c r="D338" t="s">
        <v>3192</v>
      </c>
    </row>
    <row r="339" spans="1:4" x14ac:dyDescent="0.25">
      <c r="A339" s="5">
        <v>338</v>
      </c>
      <c r="B339" t="s">
        <v>2871</v>
      </c>
      <c r="C339" t="s">
        <v>3484</v>
      </c>
      <c r="D339" t="s">
        <v>3193</v>
      </c>
    </row>
    <row r="340" spans="1:4" x14ac:dyDescent="0.25">
      <c r="A340" s="5">
        <v>339</v>
      </c>
      <c r="B340" t="s">
        <v>2872</v>
      </c>
      <c r="C340" t="s">
        <v>3485</v>
      </c>
      <c r="D340" t="s">
        <v>3194</v>
      </c>
    </row>
    <row r="341" spans="1:4" x14ac:dyDescent="0.25">
      <c r="A341" s="5">
        <v>340</v>
      </c>
      <c r="B341" t="s">
        <v>2873</v>
      </c>
      <c r="C341" t="s">
        <v>3486</v>
      </c>
      <c r="D341" t="s">
        <v>3195</v>
      </c>
    </row>
    <row r="342" spans="1:4" x14ac:dyDescent="0.25">
      <c r="A342" s="5">
        <v>341</v>
      </c>
      <c r="B342" t="s">
        <v>3523</v>
      </c>
      <c r="C342" t="s">
        <v>3536</v>
      </c>
      <c r="D342" t="s">
        <v>3552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3196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3197</v>
      </c>
    </row>
    <row r="345" spans="1:4" x14ac:dyDescent="0.25">
      <c r="A345" s="5">
        <v>344</v>
      </c>
      <c r="B345" t="s">
        <v>2874</v>
      </c>
      <c r="C345" t="s">
        <v>748</v>
      </c>
      <c r="D345" t="s">
        <v>3198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3199</v>
      </c>
    </row>
    <row r="347" spans="1:4" x14ac:dyDescent="0.25">
      <c r="A347" s="5">
        <v>346</v>
      </c>
      <c r="B347" t="s">
        <v>1364</v>
      </c>
      <c r="C347" t="s">
        <v>4182</v>
      </c>
      <c r="D347" t="s">
        <v>4130</v>
      </c>
    </row>
    <row r="348" spans="1:4" x14ac:dyDescent="0.25">
      <c r="A348" s="5">
        <v>347</v>
      </c>
      <c r="B348" t="s">
        <v>2875</v>
      </c>
      <c r="C348" t="s">
        <v>777</v>
      </c>
      <c r="D348" t="s">
        <v>3201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3202</v>
      </c>
    </row>
    <row r="350" spans="1:4" x14ac:dyDescent="0.25">
      <c r="A350" s="5">
        <v>349</v>
      </c>
      <c r="B350" t="s">
        <v>2679</v>
      </c>
      <c r="C350" t="s">
        <v>3487</v>
      </c>
      <c r="D350" t="s">
        <v>3203</v>
      </c>
    </row>
    <row r="351" spans="1:4" x14ac:dyDescent="0.25">
      <c r="A351" s="5">
        <v>350</v>
      </c>
      <c r="B351" t="s">
        <v>2680</v>
      </c>
      <c r="C351" t="s">
        <v>3488</v>
      </c>
      <c r="D351" t="s">
        <v>3204</v>
      </c>
    </row>
    <row r="352" spans="1:4" x14ac:dyDescent="0.25">
      <c r="A352" s="5">
        <v>351</v>
      </c>
      <c r="B352" t="s">
        <v>2681</v>
      </c>
      <c r="C352" t="s">
        <v>3489</v>
      </c>
      <c r="D352" t="s">
        <v>3205</v>
      </c>
    </row>
    <row r="353" spans="1:4" x14ac:dyDescent="0.25">
      <c r="A353" s="5">
        <v>352</v>
      </c>
      <c r="B353" t="s">
        <v>2682</v>
      </c>
      <c r="C353" t="s">
        <v>3490</v>
      </c>
      <c r="D353" t="s">
        <v>3206</v>
      </c>
    </row>
    <row r="354" spans="1:4" x14ac:dyDescent="0.25">
      <c r="A354" s="5">
        <v>353</v>
      </c>
      <c r="B354" t="s">
        <v>2683</v>
      </c>
      <c r="C354" t="s">
        <v>3491</v>
      </c>
      <c r="D354" t="s">
        <v>3207</v>
      </c>
    </row>
    <row r="355" spans="1:4" x14ac:dyDescent="0.25">
      <c r="A355" s="5">
        <v>354</v>
      </c>
      <c r="B355" t="s">
        <v>2698</v>
      </c>
      <c r="C355" t="s">
        <v>3492</v>
      </c>
      <c r="D355" t="s">
        <v>3208</v>
      </c>
    </row>
    <row r="356" spans="1:4" x14ac:dyDescent="0.25">
      <c r="A356" s="5">
        <v>355</v>
      </c>
      <c r="B356" t="s">
        <v>2685</v>
      </c>
      <c r="C356" t="s">
        <v>3493</v>
      </c>
      <c r="D356" t="s">
        <v>3209</v>
      </c>
    </row>
    <row r="357" spans="1:4" x14ac:dyDescent="0.25">
      <c r="A357" s="5">
        <v>356</v>
      </c>
      <c r="B357" t="s">
        <v>2686</v>
      </c>
      <c r="C357" t="s">
        <v>3494</v>
      </c>
      <c r="D357" t="s">
        <v>3210</v>
      </c>
    </row>
    <row r="358" spans="1:4" x14ac:dyDescent="0.25">
      <c r="A358" s="5">
        <v>357</v>
      </c>
      <c r="B358" t="s">
        <v>2687</v>
      </c>
      <c r="C358" t="s">
        <v>3495</v>
      </c>
      <c r="D358" t="s">
        <v>3211</v>
      </c>
    </row>
    <row r="359" spans="1:4" x14ac:dyDescent="0.25">
      <c r="A359" s="5">
        <v>358</v>
      </c>
      <c r="B359" t="s">
        <v>2688</v>
      </c>
      <c r="C359" t="s">
        <v>3496</v>
      </c>
      <c r="D359" t="s">
        <v>3212</v>
      </c>
    </row>
    <row r="360" spans="1:4" x14ac:dyDescent="0.25">
      <c r="A360" s="5">
        <v>359</v>
      </c>
      <c r="B360" t="s">
        <v>2689</v>
      </c>
      <c r="C360" t="s">
        <v>3497</v>
      </c>
      <c r="D360" t="s">
        <v>3213</v>
      </c>
    </row>
    <row r="361" spans="1:4" x14ac:dyDescent="0.25">
      <c r="A361" s="5">
        <v>360</v>
      </c>
      <c r="B361" t="s">
        <v>2876</v>
      </c>
      <c r="C361" t="s">
        <v>3498</v>
      </c>
      <c r="D361" t="s">
        <v>3214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3215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3216</v>
      </c>
    </row>
    <row r="364" spans="1:4" x14ac:dyDescent="0.25">
      <c r="A364" s="5">
        <v>363</v>
      </c>
      <c r="B364" t="s">
        <v>2725</v>
      </c>
      <c r="C364" t="s">
        <v>3499</v>
      </c>
      <c r="D364" t="s">
        <v>3217</v>
      </c>
    </row>
    <row r="365" spans="1:4" x14ac:dyDescent="0.25">
      <c r="A365" s="5">
        <v>364</v>
      </c>
      <c r="B365" t="s">
        <v>831</v>
      </c>
      <c r="C365" t="s">
        <v>4183</v>
      </c>
      <c r="D365" t="s">
        <v>4131</v>
      </c>
    </row>
    <row r="366" spans="1:4" x14ac:dyDescent="0.25">
      <c r="A366" s="5">
        <v>365</v>
      </c>
      <c r="B366" t="s">
        <v>2693</v>
      </c>
      <c r="C366" t="s">
        <v>3500</v>
      </c>
      <c r="D366" t="s">
        <v>3219</v>
      </c>
    </row>
    <row r="367" spans="1:4" x14ac:dyDescent="0.25">
      <c r="A367" s="5">
        <v>366</v>
      </c>
      <c r="B367" t="s">
        <v>2694</v>
      </c>
      <c r="C367" t="s">
        <v>785</v>
      </c>
      <c r="D367" t="s">
        <v>3220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3221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3222</v>
      </c>
    </row>
    <row r="370" spans="1:4" x14ac:dyDescent="0.25">
      <c r="A370" s="5">
        <v>369</v>
      </c>
      <c r="B370" t="s">
        <v>2695</v>
      </c>
      <c r="C370" t="s">
        <v>3501</v>
      </c>
      <c r="D370" t="s">
        <v>3223</v>
      </c>
    </row>
    <row r="371" spans="1:4" x14ac:dyDescent="0.25">
      <c r="A371" s="5">
        <v>370</v>
      </c>
      <c r="B371" t="s">
        <v>2726</v>
      </c>
      <c r="C371" t="s">
        <v>3502</v>
      </c>
      <c r="D371" t="s">
        <v>3224</v>
      </c>
    </row>
    <row r="372" spans="1:4" x14ac:dyDescent="0.25">
      <c r="A372" s="5">
        <v>371</v>
      </c>
      <c r="B372" t="s">
        <v>2845</v>
      </c>
      <c r="C372" t="s">
        <v>3503</v>
      </c>
      <c r="D372" t="s">
        <v>3225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3226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3227</v>
      </c>
    </row>
    <row r="375" spans="1:4" x14ac:dyDescent="0.25">
      <c r="A375" s="5">
        <v>374</v>
      </c>
      <c r="B375" t="s">
        <v>2846</v>
      </c>
      <c r="C375" t="s">
        <v>3504</v>
      </c>
      <c r="D375" t="s">
        <v>3228</v>
      </c>
    </row>
    <row r="376" spans="1:4" x14ac:dyDescent="0.25">
      <c r="A376" s="5">
        <v>375</v>
      </c>
      <c r="B376" t="s">
        <v>2847</v>
      </c>
      <c r="C376" t="s">
        <v>3505</v>
      </c>
      <c r="D376" t="s">
        <v>3229</v>
      </c>
    </row>
    <row r="377" spans="1:4" x14ac:dyDescent="0.25">
      <c r="A377" s="5">
        <v>376</v>
      </c>
      <c r="B377" t="s">
        <v>2848</v>
      </c>
      <c r="C377" t="s">
        <v>3506</v>
      </c>
      <c r="D377" t="s">
        <v>3230</v>
      </c>
    </row>
    <row r="378" spans="1:4" x14ac:dyDescent="0.25">
      <c r="A378" s="5">
        <v>377</v>
      </c>
      <c r="B378" t="s">
        <v>2849</v>
      </c>
      <c r="C378" t="s">
        <v>3507</v>
      </c>
      <c r="D378" t="s">
        <v>3231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3232</v>
      </c>
    </row>
    <row r="380" spans="1:4" x14ac:dyDescent="0.25">
      <c r="A380" s="5">
        <v>379</v>
      </c>
      <c r="B380" t="s">
        <v>2850</v>
      </c>
      <c r="C380" t="s">
        <v>4184</v>
      </c>
      <c r="D380" t="s">
        <v>4132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3233</v>
      </c>
    </row>
    <row r="382" spans="1:4" x14ac:dyDescent="0.25">
      <c r="A382" s="5">
        <v>381</v>
      </c>
      <c r="B382" t="s">
        <v>4159</v>
      </c>
      <c r="C382" t="s">
        <v>4185</v>
      </c>
      <c r="D382" t="s">
        <v>4133</v>
      </c>
    </row>
    <row r="383" spans="1:4" x14ac:dyDescent="0.25">
      <c r="A383" s="5">
        <v>382</v>
      </c>
      <c r="B383" t="s">
        <v>4160</v>
      </c>
      <c r="C383" t="s">
        <v>4186</v>
      </c>
      <c r="D383" t="s">
        <v>4134</v>
      </c>
    </row>
    <row r="384" spans="1:4" x14ac:dyDescent="0.25">
      <c r="A384" s="5">
        <v>383</v>
      </c>
      <c r="B384" t="s">
        <v>4161</v>
      </c>
      <c r="C384" t="s">
        <v>4187</v>
      </c>
      <c r="D384" t="s">
        <v>4135</v>
      </c>
    </row>
    <row r="385" spans="1:4" x14ac:dyDescent="0.25">
      <c r="A385" s="5">
        <v>384</v>
      </c>
      <c r="B385" t="s">
        <v>4162</v>
      </c>
      <c r="C385" t="s">
        <v>4188</v>
      </c>
      <c r="D385" t="s">
        <v>4136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4163</v>
      </c>
      <c r="C387" t="s">
        <v>4189</v>
      </c>
      <c r="D387" t="s">
        <v>4137</v>
      </c>
    </row>
    <row r="388" spans="1:4" x14ac:dyDescent="0.25">
      <c r="A388" s="5">
        <v>387</v>
      </c>
      <c r="B388" t="s">
        <v>4164</v>
      </c>
      <c r="C388" t="s">
        <v>4190</v>
      </c>
      <c r="D388" t="s">
        <v>4138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3234</v>
      </c>
    </row>
    <row r="390" spans="1:4" x14ac:dyDescent="0.25">
      <c r="A390" s="5">
        <v>389</v>
      </c>
      <c r="B390" t="s">
        <v>2851</v>
      </c>
      <c r="C390" t="s">
        <v>3508</v>
      </c>
      <c r="D390" t="s">
        <v>3235</v>
      </c>
    </row>
    <row r="391" spans="1:4" x14ac:dyDescent="0.25">
      <c r="A391" s="5">
        <v>390</v>
      </c>
      <c r="B391" t="s">
        <v>2643</v>
      </c>
      <c r="C391" t="s">
        <v>3509</v>
      </c>
      <c r="D391" t="s">
        <v>3236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3237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3238</v>
      </c>
    </row>
    <row r="397" spans="1:4" x14ac:dyDescent="0.25">
      <c r="A397" s="5">
        <v>396</v>
      </c>
      <c r="B397" t="s">
        <v>4109</v>
      </c>
      <c r="C397" t="s">
        <v>4191</v>
      </c>
      <c r="D397" t="s">
        <v>4139</v>
      </c>
    </row>
    <row r="398" spans="1:4" x14ac:dyDescent="0.25">
      <c r="A398" s="5">
        <v>397</v>
      </c>
      <c r="B398" t="s">
        <v>4165</v>
      </c>
      <c r="C398" t="s">
        <v>4192</v>
      </c>
      <c r="D398" t="s">
        <v>4140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2539</v>
      </c>
      <c r="C400" t="s">
        <v>4193</v>
      </c>
      <c r="D400" t="s">
        <v>4141</v>
      </c>
    </row>
    <row r="401" spans="1:4" x14ac:dyDescent="0.25">
      <c r="A401" s="5">
        <v>400</v>
      </c>
      <c r="B401" t="s">
        <v>4110</v>
      </c>
      <c r="C401" t="s">
        <v>4194</v>
      </c>
      <c r="D401" t="s">
        <v>4142</v>
      </c>
    </row>
    <row r="402" spans="1:4" x14ac:dyDescent="0.25">
      <c r="A402" s="5">
        <v>401</v>
      </c>
      <c r="B402" t="s">
        <v>4111</v>
      </c>
      <c r="C402" t="s">
        <v>4195</v>
      </c>
      <c r="D402" t="s">
        <v>4143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activeCell="D1" sqref="D1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9" max="9" width="28.28515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D1" s="1" t="s">
        <v>4312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D2" t="s">
        <v>4297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D3" t="s">
        <v>4298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D4" t="s">
        <v>4299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  <c r="D5" t="s">
        <v>4300</v>
      </c>
    </row>
    <row r="6" spans="1:6" x14ac:dyDescent="0.25">
      <c r="A6" s="3">
        <v>4</v>
      </c>
      <c r="B6" t="s">
        <v>77</v>
      </c>
      <c r="C6" s="3">
        <v>4</v>
      </c>
      <c r="D6" t="s">
        <v>4301</v>
      </c>
    </row>
    <row r="7" spans="1:6" x14ac:dyDescent="0.25">
      <c r="A7" s="3">
        <v>5</v>
      </c>
      <c r="B7" s="4" t="s">
        <v>38</v>
      </c>
      <c r="C7" s="3">
        <v>5</v>
      </c>
      <c r="D7" t="s">
        <v>4302</v>
      </c>
    </row>
    <row r="8" spans="1:6" x14ac:dyDescent="0.25">
      <c r="A8" s="3">
        <v>6</v>
      </c>
      <c r="B8" t="s">
        <v>1387</v>
      </c>
      <c r="C8" s="3">
        <v>6</v>
      </c>
      <c r="D8" t="s">
        <v>4303</v>
      </c>
    </row>
    <row r="9" spans="1:6" x14ac:dyDescent="0.25">
      <c r="A9" s="3">
        <v>7</v>
      </c>
      <c r="B9" t="s">
        <v>36</v>
      </c>
      <c r="C9" s="3">
        <v>7</v>
      </c>
      <c r="D9" t="s">
        <v>4304</v>
      </c>
    </row>
    <row r="10" spans="1:6" x14ac:dyDescent="0.25">
      <c r="A10" s="3">
        <v>8</v>
      </c>
      <c r="B10" t="s">
        <v>78</v>
      </c>
      <c r="C10" s="3">
        <v>8</v>
      </c>
      <c r="D10" t="s">
        <v>4305</v>
      </c>
    </row>
    <row r="11" spans="1:6" x14ac:dyDescent="0.25">
      <c r="A11" s="3">
        <v>9</v>
      </c>
      <c r="B11" t="s">
        <v>37</v>
      </c>
      <c r="C11" s="3">
        <v>9</v>
      </c>
      <c r="D11" t="s">
        <v>4306</v>
      </c>
    </row>
    <row r="12" spans="1:6" x14ac:dyDescent="0.25">
      <c r="A12" s="3">
        <v>10</v>
      </c>
      <c r="B12" t="s">
        <v>79</v>
      </c>
      <c r="C12" s="3">
        <v>10</v>
      </c>
      <c r="D12" t="s">
        <v>4307</v>
      </c>
    </row>
    <row r="13" spans="1:6" x14ac:dyDescent="0.25">
      <c r="A13" s="3">
        <v>11</v>
      </c>
      <c r="B13" t="s">
        <v>35</v>
      </c>
      <c r="C13" s="3">
        <v>11</v>
      </c>
      <c r="D13" t="s">
        <v>4308</v>
      </c>
    </row>
    <row r="14" spans="1:6" x14ac:dyDescent="0.25">
      <c r="A14" s="3">
        <v>12</v>
      </c>
      <c r="B14" t="s">
        <v>80</v>
      </c>
      <c r="C14" s="3">
        <v>12</v>
      </c>
      <c r="D14" t="s">
        <v>4309</v>
      </c>
    </row>
    <row r="15" spans="1:6" x14ac:dyDescent="0.25">
      <c r="A15" s="3">
        <v>13</v>
      </c>
      <c r="B15" t="s">
        <v>40</v>
      </c>
      <c r="C15" s="3">
        <v>13</v>
      </c>
      <c r="D15" t="s">
        <v>4310</v>
      </c>
    </row>
    <row r="16" spans="1:6" x14ac:dyDescent="0.25">
      <c r="A16" s="3">
        <v>14</v>
      </c>
      <c r="B16" t="s">
        <v>1388</v>
      </c>
      <c r="C16" s="3">
        <v>14</v>
      </c>
      <c r="D16" t="s">
        <v>4311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2019-07-05T16:37:05Z</dcterms:modified>
</cp:coreProperties>
</file>