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ida computer\Documents\Workshop\DEV_workshop\NEXTjs\faracha_v0\docs\"/>
    </mc:Choice>
  </mc:AlternateContent>
  <bookViews>
    <workbookView xWindow="0" yWindow="0" windowWidth="22260" windowHeight="12648"/>
  </bookViews>
  <sheets>
    <sheet name="BOYOUTI" sheetId="1" r:id="rId1"/>
    <sheet name="Pack-01" sheetId="2" r:id="rId2"/>
    <sheet name="Eulma business" sheetId="3" r:id="rId3"/>
  </sheets>
  <definedNames>
    <definedName name="_xlnm._FilterDatabase" localSheetId="0" hidden="1">BOYOUTI!$B$4:$AC$34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" i="1" l="1"/>
  <c r="P2" i="3"/>
  <c r="J6" i="3" l="1"/>
  <c r="J28" i="3" l="1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29" i="3" l="1"/>
  <c r="K27" i="3" s="1"/>
  <c r="L27" i="3" s="1"/>
  <c r="Q2" i="1"/>
  <c r="K28" i="1"/>
  <c r="K29" i="1"/>
  <c r="M27" i="3" l="1"/>
  <c r="K19" i="3"/>
  <c r="L19" i="3" s="1"/>
  <c r="K24" i="3"/>
  <c r="L24" i="3" s="1"/>
  <c r="K16" i="3"/>
  <c r="L16" i="3" s="1"/>
  <c r="K8" i="3"/>
  <c r="L8" i="3" s="1"/>
  <c r="K17" i="3"/>
  <c r="L17" i="3" s="1"/>
  <c r="K22" i="3"/>
  <c r="L22" i="3" s="1"/>
  <c r="K14" i="3"/>
  <c r="L14" i="3" s="1"/>
  <c r="K6" i="3"/>
  <c r="L6" i="3" s="1"/>
  <c r="K9" i="3"/>
  <c r="L9" i="3" s="1"/>
  <c r="K25" i="3"/>
  <c r="L25" i="3" s="1"/>
  <c r="K26" i="3"/>
  <c r="L26" i="3" s="1"/>
  <c r="K23" i="3"/>
  <c r="L23" i="3" s="1"/>
  <c r="K18" i="3"/>
  <c r="L18" i="3" s="1"/>
  <c r="K11" i="3"/>
  <c r="L11" i="3" s="1"/>
  <c r="K10" i="3"/>
  <c r="L10" i="3" s="1"/>
  <c r="K15" i="3"/>
  <c r="L15" i="3" s="1"/>
  <c r="K13" i="3"/>
  <c r="L13" i="3" s="1"/>
  <c r="K12" i="3"/>
  <c r="L12" i="3" s="1"/>
  <c r="K28" i="3"/>
  <c r="L28" i="3" s="1"/>
  <c r="K20" i="3"/>
  <c r="L20" i="3" s="1"/>
  <c r="K7" i="3"/>
  <c r="L7" i="3" s="1"/>
  <c r="K21" i="3"/>
  <c r="L21" i="3" s="1"/>
  <c r="K5" i="3"/>
  <c r="L5" i="3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0" i="1"/>
  <c r="K31" i="1"/>
  <c r="M28" i="3" l="1"/>
  <c r="M18" i="3"/>
  <c r="M22" i="3"/>
  <c r="M8" i="3"/>
  <c r="M23" i="3"/>
  <c r="M13" i="3"/>
  <c r="M16" i="3"/>
  <c r="M5" i="3"/>
  <c r="K29" i="3"/>
  <c r="M25" i="3"/>
  <c r="M24" i="3"/>
  <c r="M26" i="3"/>
  <c r="M15" i="3"/>
  <c r="M9" i="3"/>
  <c r="M19" i="3"/>
  <c r="M12" i="3"/>
  <c r="M7" i="3"/>
  <c r="M10" i="3"/>
  <c r="M6" i="3"/>
  <c r="N27" i="3"/>
  <c r="M17" i="3"/>
  <c r="M21" i="3"/>
  <c r="M20" i="3"/>
  <c r="M11" i="3"/>
  <c r="M14" i="3"/>
  <c r="K5" i="1"/>
  <c r="N21" i="3" l="1"/>
  <c r="N10" i="3"/>
  <c r="N9" i="3"/>
  <c r="N25" i="3"/>
  <c r="N16" i="3"/>
  <c r="N8" i="3"/>
  <c r="N11" i="3"/>
  <c r="N7" i="3"/>
  <c r="N22" i="3"/>
  <c r="N15" i="3"/>
  <c r="N26" i="3"/>
  <c r="N18" i="3"/>
  <c r="N20" i="3"/>
  <c r="N5" i="3"/>
  <c r="N13" i="3"/>
  <c r="N17" i="3"/>
  <c r="N14" i="3"/>
  <c r="N12" i="3"/>
  <c r="N19" i="3"/>
  <c r="N23" i="3"/>
  <c r="N28" i="3"/>
  <c r="L29" i="3"/>
  <c r="N6" i="3"/>
  <c r="N24" i="3"/>
  <c r="K6" i="1"/>
  <c r="R27" i="3" l="1"/>
  <c r="R28" i="3"/>
  <c r="R23" i="3"/>
  <c r="R19" i="3"/>
  <c r="R21" i="3"/>
  <c r="R9" i="3"/>
  <c r="R24" i="3"/>
  <c r="R6" i="3"/>
  <c r="R20" i="3"/>
  <c r="R22" i="3"/>
  <c r="R18" i="3"/>
  <c r="R26" i="3"/>
  <c r="R12" i="3"/>
  <c r="R7" i="3"/>
  <c r="R25" i="3"/>
  <c r="R14" i="3"/>
  <c r="R13" i="3"/>
  <c r="R5" i="3"/>
  <c r="R11" i="3"/>
  <c r="R8" i="3"/>
  <c r="R15" i="3"/>
  <c r="R17" i="3"/>
  <c r="R16" i="3"/>
  <c r="R10" i="3"/>
  <c r="K32" i="1"/>
  <c r="U8" i="3" l="1"/>
  <c r="AA8" i="3"/>
  <c r="AB8" i="3" s="1"/>
  <c r="AA26" i="3"/>
  <c r="AB26" i="3" s="1"/>
  <c r="U26" i="3"/>
  <c r="U19" i="3"/>
  <c r="AA19" i="3"/>
  <c r="AB19" i="3" s="1"/>
  <c r="U13" i="3"/>
  <c r="AA13" i="3"/>
  <c r="AB13" i="3" s="1"/>
  <c r="U20" i="3"/>
  <c r="AA20" i="3"/>
  <c r="AB20" i="3" s="1"/>
  <c r="U28" i="3"/>
  <c r="AA28" i="3"/>
  <c r="AB28" i="3" s="1"/>
  <c r="AA22" i="3"/>
  <c r="AB22" i="3" s="1"/>
  <c r="U22" i="3"/>
  <c r="U6" i="3"/>
  <c r="AA6" i="3"/>
  <c r="AB6" i="3" s="1"/>
  <c r="U27" i="3"/>
  <c r="AA27" i="3"/>
  <c r="AB27" i="3" s="1"/>
  <c r="U11" i="3"/>
  <c r="AA11" i="3"/>
  <c r="AB11" i="3" s="1"/>
  <c r="U5" i="3"/>
  <c r="AA5" i="3"/>
  <c r="AB5" i="3" s="1"/>
  <c r="AA10" i="3"/>
  <c r="AB10" i="3" s="1"/>
  <c r="U10" i="3"/>
  <c r="AA17" i="3"/>
  <c r="AB17" i="3" s="1"/>
  <c r="U17" i="3"/>
  <c r="AA24" i="3"/>
  <c r="AB24" i="3" s="1"/>
  <c r="U24" i="3"/>
  <c r="U23" i="3"/>
  <c r="AA23" i="3"/>
  <c r="AB23" i="3" s="1"/>
  <c r="AA14" i="3"/>
  <c r="AB14" i="3" s="1"/>
  <c r="U14" i="3"/>
  <c r="U15" i="3"/>
  <c r="AA15" i="3"/>
  <c r="AB15" i="3" s="1"/>
  <c r="AA7" i="3"/>
  <c r="AB7" i="3" s="1"/>
  <c r="U7" i="3"/>
  <c r="AA9" i="3"/>
  <c r="AB9" i="3" s="1"/>
  <c r="U9" i="3"/>
  <c r="U18" i="3"/>
  <c r="AA18" i="3"/>
  <c r="AB18" i="3" s="1"/>
  <c r="AA16" i="3"/>
  <c r="AB16" i="3" s="1"/>
  <c r="U16" i="3"/>
  <c r="AA25" i="3"/>
  <c r="AB25" i="3" s="1"/>
  <c r="U25" i="3"/>
  <c r="AA12" i="3"/>
  <c r="AB12" i="3" s="1"/>
  <c r="U12" i="3"/>
  <c r="AA21" i="3"/>
  <c r="AB21" i="3" s="1"/>
  <c r="U21" i="3"/>
  <c r="L28" i="1"/>
  <c r="M28" i="1" s="1"/>
  <c r="L29" i="1"/>
  <c r="M29" i="1" s="1"/>
  <c r="L11" i="1"/>
  <c r="M11" i="1" s="1"/>
  <c r="L19" i="1"/>
  <c r="M19" i="1" s="1"/>
  <c r="L27" i="1"/>
  <c r="M27" i="1" s="1"/>
  <c r="L8" i="1"/>
  <c r="M8" i="1" s="1"/>
  <c r="L16" i="1"/>
  <c r="M16" i="1" s="1"/>
  <c r="L24" i="1"/>
  <c r="M24" i="1" s="1"/>
  <c r="L13" i="1"/>
  <c r="M13" i="1" s="1"/>
  <c r="L21" i="1"/>
  <c r="M21" i="1" s="1"/>
  <c r="L31" i="1"/>
  <c r="M31" i="1" s="1"/>
  <c r="L10" i="1"/>
  <c r="M10" i="1" s="1"/>
  <c r="L18" i="1"/>
  <c r="M18" i="1" s="1"/>
  <c r="L26" i="1"/>
  <c r="M26" i="1" s="1"/>
  <c r="L7" i="1"/>
  <c r="M7" i="1" s="1"/>
  <c r="L15" i="1"/>
  <c r="M15" i="1" s="1"/>
  <c r="L23" i="1"/>
  <c r="M23" i="1" s="1"/>
  <c r="L12" i="1"/>
  <c r="M12" i="1" s="1"/>
  <c r="L20" i="1"/>
  <c r="M20" i="1" s="1"/>
  <c r="L30" i="1"/>
  <c r="M30" i="1" s="1"/>
  <c r="L17" i="1"/>
  <c r="M17" i="1" s="1"/>
  <c r="L9" i="1"/>
  <c r="M9" i="1" s="1"/>
  <c r="L25" i="1"/>
  <c r="M25" i="1" s="1"/>
  <c r="L22" i="1"/>
  <c r="M22" i="1" s="1"/>
  <c r="L14" i="1"/>
  <c r="M14" i="1" s="1"/>
  <c r="L5" i="1"/>
  <c r="M5" i="1" s="1"/>
  <c r="L6" i="1"/>
  <c r="M6" i="1" s="1"/>
  <c r="AB29" i="3" l="1"/>
  <c r="AA29" i="3"/>
  <c r="N25" i="1"/>
  <c r="N26" i="1"/>
  <c r="N8" i="1"/>
  <c r="N15" i="1"/>
  <c r="N17" i="1"/>
  <c r="N27" i="1"/>
  <c r="N7" i="1"/>
  <c r="N10" i="1"/>
  <c r="N19" i="1"/>
  <c r="N24" i="1"/>
  <c r="N18" i="1"/>
  <c r="N20" i="1"/>
  <c r="N31" i="1"/>
  <c r="N11" i="1"/>
  <c r="N22" i="1"/>
  <c r="N9" i="1"/>
  <c r="N30" i="1"/>
  <c r="N12" i="1"/>
  <c r="N21" i="1"/>
  <c r="N29" i="1"/>
  <c r="N16" i="1"/>
  <c r="N6" i="1"/>
  <c r="O6" i="1" s="1"/>
  <c r="N14" i="1"/>
  <c r="N23" i="1"/>
  <c r="N13" i="1"/>
  <c r="N28" i="1"/>
  <c r="N5" i="1"/>
  <c r="L32" i="1"/>
  <c r="O29" i="1" l="1"/>
  <c r="O8" i="1"/>
  <c r="O9" i="1"/>
  <c r="O22" i="1"/>
  <c r="O15" i="1"/>
  <c r="O21" i="1"/>
  <c r="O24" i="1"/>
  <c r="O26" i="1"/>
  <c r="O23" i="1"/>
  <c r="O10" i="1"/>
  <c r="O14" i="1"/>
  <c r="O7" i="1"/>
  <c r="O28" i="1"/>
  <c r="O12" i="1"/>
  <c r="O20" i="1"/>
  <c r="O18" i="1"/>
  <c r="O11" i="1"/>
  <c r="O27" i="1"/>
  <c r="O13" i="1"/>
  <c r="O16" i="1"/>
  <c r="O30" i="1"/>
  <c r="O31" i="1"/>
  <c r="O19" i="1"/>
  <c r="O17" i="1"/>
  <c r="O25" i="1"/>
  <c r="O5" i="1"/>
  <c r="M32" i="1" l="1"/>
  <c r="S19" i="1" l="1"/>
  <c r="S16" i="1"/>
  <c r="S24" i="1"/>
  <c r="S28" i="1"/>
  <c r="S14" i="1"/>
  <c r="S15" i="1"/>
  <c r="S23" i="1"/>
  <c r="S25" i="1"/>
  <c r="S17" i="1"/>
  <c r="S31" i="1"/>
  <c r="S30" i="1"/>
  <c r="S13" i="1"/>
  <c r="S27" i="1"/>
  <c r="S12" i="1"/>
  <c r="S18" i="1"/>
  <c r="S21" i="1"/>
  <c r="S20" i="1"/>
  <c r="S11" i="1"/>
  <c r="S8" i="1"/>
  <c r="S9" i="1"/>
  <c r="S26" i="1"/>
  <c r="S6" i="1"/>
  <c r="V6" i="1" s="1"/>
  <c r="S22" i="1"/>
  <c r="S10" i="1"/>
  <c r="S7" i="1"/>
  <c r="S29" i="1"/>
  <c r="S5" i="1"/>
  <c r="V10" i="1" l="1"/>
  <c r="AB10" i="1"/>
  <c r="AC10" i="1" s="1"/>
  <c r="AB22" i="1"/>
  <c r="AC22" i="1" s="1"/>
  <c r="V22" i="1"/>
  <c r="AB14" i="1"/>
  <c r="AC14" i="1" s="1"/>
  <c r="V14" i="1"/>
  <c r="AB12" i="1"/>
  <c r="AC12" i="1" s="1"/>
  <c r="V12" i="1"/>
  <c r="AB25" i="1"/>
  <c r="AC25" i="1" s="1"/>
  <c r="V25" i="1"/>
  <c r="AB18" i="1"/>
  <c r="AC18" i="1" s="1"/>
  <c r="V18" i="1"/>
  <c r="V15" i="1"/>
  <c r="AB15" i="1"/>
  <c r="AC15" i="1" s="1"/>
  <c r="V8" i="1"/>
  <c r="AB8" i="1"/>
  <c r="AC8" i="1" s="1"/>
  <c r="V27" i="1"/>
  <c r="AB27" i="1"/>
  <c r="AC27" i="1" s="1"/>
  <c r="V28" i="1"/>
  <c r="AB28" i="1"/>
  <c r="AC28" i="1" s="1"/>
  <c r="V21" i="1"/>
  <c r="AB21" i="1"/>
  <c r="AC21" i="1" s="1"/>
  <c r="AB23" i="1"/>
  <c r="AC23" i="1" s="1"/>
  <c r="V23" i="1"/>
  <c r="V26" i="1"/>
  <c r="AB26" i="1"/>
  <c r="AC26" i="1" s="1"/>
  <c r="AB9" i="1"/>
  <c r="AC9" i="1" s="1"/>
  <c r="V9" i="1"/>
  <c r="V13" i="1"/>
  <c r="AB13" i="1"/>
  <c r="AC13" i="1" s="1"/>
  <c r="V30" i="1"/>
  <c r="AB30" i="1"/>
  <c r="AC30" i="1" s="1"/>
  <c r="AB24" i="1"/>
  <c r="AC24" i="1" s="1"/>
  <c r="V24" i="1"/>
  <c r="V29" i="1"/>
  <c r="AB29" i="1"/>
  <c r="AC29" i="1" s="1"/>
  <c r="V11" i="1"/>
  <c r="AB11" i="1"/>
  <c r="AC11" i="1" s="1"/>
  <c r="AB31" i="1"/>
  <c r="AC31" i="1" s="1"/>
  <c r="V31" i="1"/>
  <c r="AB16" i="1"/>
  <c r="AC16" i="1" s="1"/>
  <c r="V16" i="1"/>
  <c r="V7" i="1"/>
  <c r="AB7" i="1"/>
  <c r="AC7" i="1" s="1"/>
  <c r="V20" i="1"/>
  <c r="AB20" i="1"/>
  <c r="AC20" i="1" s="1"/>
  <c r="AB17" i="1"/>
  <c r="AC17" i="1" s="1"/>
  <c r="V17" i="1"/>
  <c r="AB19" i="1"/>
  <c r="AC19" i="1" s="1"/>
  <c r="V19" i="1"/>
  <c r="V5" i="1"/>
  <c r="AB5" i="1"/>
  <c r="AB6" i="1"/>
  <c r="AC6" i="1" s="1"/>
  <c r="AC5" i="1" l="1"/>
  <c r="AC32" i="1" s="1"/>
  <c r="AB32" i="1"/>
</calcChain>
</file>

<file path=xl/comments1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sharedStrings.xml><?xml version="1.0" encoding="utf-8"?>
<sst xmlns="http://schemas.openxmlformats.org/spreadsheetml/2006/main" count="300" uniqueCount="84">
  <si>
    <t>Markup</t>
  </si>
  <si>
    <t>Payment Processing Fees</t>
  </si>
  <si>
    <t>Fulfillment Fees</t>
  </si>
  <si>
    <t>Storage Fees</t>
  </si>
  <si>
    <t>Return Fees</t>
  </si>
  <si>
    <t>Taxes</t>
  </si>
  <si>
    <t>Suggested Sale Price</t>
  </si>
  <si>
    <t>Note:</t>
  </si>
  <si>
    <t>Haylla Price</t>
  </si>
  <si>
    <t>Jumia Price</t>
  </si>
  <si>
    <t>Qte</t>
  </si>
  <si>
    <t>Price</t>
  </si>
  <si>
    <t>Product</t>
  </si>
  <si>
    <t>#</t>
  </si>
  <si>
    <t>OuedKniss</t>
  </si>
  <si>
    <t>MarketPlace</t>
  </si>
  <si>
    <t>MARKET PRICE RANGE</t>
  </si>
  <si>
    <t>Transport</t>
  </si>
  <si>
    <t>N/A</t>
  </si>
  <si>
    <t>Marketing Cost Price</t>
  </si>
  <si>
    <t>ROI</t>
  </si>
  <si>
    <t>ROI Rate</t>
  </si>
  <si>
    <t>Unit Cost Price Of Purchase</t>
  </si>
  <si>
    <t>Cost Price of Purchase</t>
  </si>
  <si>
    <t>BOX</t>
  </si>
  <si>
    <t>CTN</t>
  </si>
  <si>
    <t>PCS</t>
  </si>
  <si>
    <t>BAG</t>
  </si>
  <si>
    <t>UNIT Advertising and Marketing Costs</t>
  </si>
  <si>
    <t>x</t>
  </si>
  <si>
    <t>TRANSPORT</t>
  </si>
  <si>
    <t>Total Goods  Price</t>
  </si>
  <si>
    <t>Matketing Budget</t>
  </si>
  <si>
    <t>ARRIVAGE MAI 2023</t>
  </si>
  <si>
    <t>AICHUN BEAUTY ESSENTIEL PAPAYA OIL</t>
  </si>
  <si>
    <t>DR RACHEL COFFRET TEA GREEN</t>
  </si>
  <si>
    <t>X</t>
  </si>
  <si>
    <t>INTiMATE GREASE GARLIC 250 ML</t>
  </si>
  <si>
    <t>INTiMATE GREASE GARLIC 500 ML</t>
  </si>
  <si>
    <t>KIKO 103 ROUGE A LEVRE</t>
  </si>
  <si>
    <t>KIKO LIP GLOSS</t>
  </si>
  <si>
    <t>LABENA LIP CAREE SERUM</t>
  </si>
  <si>
    <t>LABENA TEETH MOUSSE</t>
  </si>
  <si>
    <t>LOTION ZARA</t>
  </si>
  <si>
    <t>MAGIC DREAM 180 ML</t>
  </si>
  <si>
    <t>MAGIC DREAM SERUM 30ML</t>
  </si>
  <si>
    <t>NB BLUSHER</t>
  </si>
  <si>
    <t>NB FOUNDATION BB FACE CREAM</t>
  </si>
  <si>
    <t>NB LIP OIL</t>
  </si>
  <si>
    <t>NOTE FIXATEUR</t>
  </si>
  <si>
    <t>PARFUM TURK 100 ML ORIGINAL</t>
  </si>
  <si>
    <t>PRO BIOPLEX BOTOX</t>
  </si>
  <si>
    <t>PRO BRAZIL CACAU PROTEIN</t>
  </si>
  <si>
    <t>ROUSHUN SERUM 30 ML</t>
  </si>
  <si>
    <t>VASELINE LOTION 250 ML</t>
  </si>
  <si>
    <t>VASELINE PARFUM 200ML</t>
  </si>
  <si>
    <t>VICTORIAS SECRET PARFUM</t>
  </si>
  <si>
    <t xml:space="preserve">AICHUN BEAUTY Garlic Hip Butt Enlargement Lifting </t>
  </si>
  <si>
    <t>BELLA BEAUTY HAIR REPAIR  SERUM</t>
  </si>
  <si>
    <t>EDT SCANDAL 100 ML</t>
  </si>
  <si>
    <t>CLAY MASK STICK</t>
  </si>
  <si>
    <t>CREATE PACKS</t>
  </si>
  <si>
    <t>GOLD</t>
  </si>
  <si>
    <t>SILVER</t>
  </si>
  <si>
    <t>DIAMOND</t>
  </si>
  <si>
    <t>SERUM</t>
  </si>
  <si>
    <t>VASLINE</t>
  </si>
  <si>
    <t>LIP OIL</t>
  </si>
  <si>
    <t>CATEGORY</t>
  </si>
  <si>
    <t>Guanjing 24K Pure Gold Collagen 30ml</t>
  </si>
  <si>
    <t>EULMA BOYOUTI</t>
  </si>
  <si>
    <t>COSMETIQUES</t>
  </si>
  <si>
    <t>EULMA BUSINESS</t>
  </si>
  <si>
    <t>SECHOIR</t>
  </si>
  <si>
    <t>BROSSE SECHOIR</t>
  </si>
  <si>
    <t>SKINCARE</t>
  </si>
  <si>
    <t>BODY &amp; BATH</t>
  </si>
  <si>
    <t>HAIR</t>
  </si>
  <si>
    <t>PERFUM</t>
  </si>
  <si>
    <t>MAKEUP</t>
  </si>
  <si>
    <t>GIFTS</t>
  </si>
  <si>
    <t>MINI MACHINE A CAFE 3 EN 1</t>
  </si>
  <si>
    <t xml:space="preserve"># Pack Promo </t>
  </si>
  <si>
    <t>Pack-01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</si>
</sst>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DZD]\ * #,##0.00_);_([$DZD]\ * \(#,##0.00\);_([$DZD]\ * &quot;-&quot;??_);_(@_)"/>
    <numFmt numFmtId="165" formatCode="_(* #,##0_);_(* \(#,##0\);_(* &quot;-&quot;??_);_(@_)"/>
    <numFmt numFmtId="166" formatCode="_([$DZD]\ * #,##0_);_([$DZD]\ * \(#,##0\);_([$DZD]\ * &quot;-&quot;??_);_(@_)"/>
    <numFmt numFmtId="167" formatCode="_([$DZD]\ * #,##0.0_);_([$DZD]\ * \(#,##0.0\);_([$DZD]\ * &quot;-&quot;?_);_(@_)"/>
    <numFmt numFmtId="168" formatCode="_([$DZD]\ * #,##0_);_([$DZD]\ * \(#,##0\);_([$DZD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b/>
      <sz val="11"/>
      <color theme="0"/>
      <name val="Calibri"/>
      <family val="2"/>
      <scheme val="minor"/>
    </font>
    <font>
      <b/>
      <sz val="9.6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rgb="FFDEB900"/>
      <name val="Calibri"/>
      <family val="2"/>
      <scheme val="minor"/>
    </font>
    <font>
      <b/>
      <sz val="9.6"/>
      <color rgb="FFDEB900"/>
      <name val="Segoe UI"/>
      <family val="2"/>
    </font>
    <font>
      <b/>
      <sz val="16"/>
      <color rgb="FFDEB900"/>
      <name val="Calibri"/>
      <family val="2"/>
      <scheme val="minor"/>
    </font>
    <font>
      <sz val="11"/>
      <color rgb="FFDEB900"/>
      <name val="Calibri"/>
      <family val="2"/>
      <scheme val="minor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6"/>
      <color rgb="FFFF0000"/>
      <name val="Segoe UI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Segoe U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4" fillId="0" borderId="1" xfId="1" applyNumberFormat="1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68" fontId="6" fillId="4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1" fillId="6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6" fillId="0" borderId="1" xfId="0" applyFont="1" applyFill="1" applyBorder="1" applyAlignment="1">
      <alignment vertical="center" wrapText="1"/>
    </xf>
    <xf numFmtId="164" fontId="15" fillId="0" borderId="1" xfId="0" applyNumberFormat="1" applyFont="1" applyFill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166" fontId="16" fillId="2" borderId="3" xfId="0" applyNumberFormat="1" applyFont="1" applyFill="1" applyBorder="1"/>
    <xf numFmtId="9" fontId="17" fillId="3" borderId="3" xfId="0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6" fontId="19" fillId="0" borderId="4" xfId="0" applyNumberFormat="1" applyFont="1" applyBorder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E9902F"/>
      <color rgb="FFDEB900"/>
      <color rgb="FF099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0"/>
  <sheetViews>
    <sheetView tabSelected="1" topLeftCell="B1" zoomScale="85" zoomScaleNormal="85" workbookViewId="0">
      <pane xSplit="1" topLeftCell="N1" activePane="topRight" state="frozen"/>
      <selection activeCell="B1" sqref="B1"/>
      <selection pane="topRight" activeCell="B9" sqref="A9:XFD9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5" width="12.5546875" customWidth="1"/>
    <col min="6" max="9" width="8.21875" customWidth="1"/>
    <col min="10" max="10" width="13.33203125" customWidth="1"/>
    <col min="11" max="13" width="19.21875" customWidth="1"/>
    <col min="14" max="14" width="13" customWidth="1"/>
    <col min="15" max="15" width="13.5546875" customWidth="1"/>
    <col min="16" max="16" width="18.88671875" customWidth="1"/>
    <col min="17" max="18" width="12.109375" customWidth="1"/>
    <col min="19" max="19" width="15.109375" customWidth="1"/>
    <col min="20" max="21" width="12.109375" customWidth="1"/>
    <col min="22" max="22" width="15.44140625" customWidth="1"/>
    <col min="23" max="23" width="13.77734375" customWidth="1"/>
    <col min="24" max="24" width="14.88671875" customWidth="1"/>
    <col min="25" max="27" width="12.109375" customWidth="1"/>
    <col min="28" max="28" width="21.109375" customWidth="1"/>
    <col min="29" max="29" width="9.44140625" bestFit="1" customWidth="1"/>
  </cols>
  <sheetData>
    <row r="1" spans="1:29" x14ac:dyDescent="0.3">
      <c r="A1" t="s">
        <v>33</v>
      </c>
    </row>
    <row r="2" spans="1:29" ht="21" x14ac:dyDescent="0.4">
      <c r="A2" s="21" t="s">
        <v>70</v>
      </c>
      <c r="B2" s="22"/>
      <c r="C2" s="34"/>
      <c r="D2" s="22" t="s">
        <v>71</v>
      </c>
      <c r="E2" s="22"/>
      <c r="F2" s="16"/>
      <c r="G2" s="16"/>
      <c r="H2" s="16"/>
      <c r="I2" s="16"/>
      <c r="J2" s="16"/>
      <c r="K2" s="16"/>
      <c r="L2" s="16"/>
      <c r="M2" s="23" t="s">
        <v>30</v>
      </c>
      <c r="N2" s="24">
        <v>1700</v>
      </c>
      <c r="P2" s="23" t="s">
        <v>32</v>
      </c>
      <c r="Q2" s="24">
        <f>300*230</f>
        <v>69000</v>
      </c>
    </row>
    <row r="3" spans="1:29" ht="15.6" x14ac:dyDescent="0.3">
      <c r="W3" s="37" t="s">
        <v>16</v>
      </c>
      <c r="X3" s="37"/>
      <c r="Y3" s="37"/>
      <c r="Z3" s="37"/>
    </row>
    <row r="4" spans="1:29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82</v>
      </c>
      <c r="F4" s="19" t="s">
        <v>27</v>
      </c>
      <c r="G4" s="19" t="s">
        <v>24</v>
      </c>
      <c r="H4" s="19" t="s">
        <v>25</v>
      </c>
      <c r="I4" s="19" t="s">
        <v>26</v>
      </c>
      <c r="J4" s="19" t="s">
        <v>11</v>
      </c>
      <c r="K4" s="19" t="s">
        <v>31</v>
      </c>
      <c r="L4" s="19" t="s">
        <v>17</v>
      </c>
      <c r="M4" s="19" t="s">
        <v>23</v>
      </c>
      <c r="N4" s="19" t="s">
        <v>22</v>
      </c>
      <c r="O4" s="19" t="s">
        <v>0</v>
      </c>
      <c r="P4" s="19" t="s">
        <v>1</v>
      </c>
      <c r="Q4" s="19" t="s">
        <v>2</v>
      </c>
      <c r="R4" s="19" t="s">
        <v>3</v>
      </c>
      <c r="S4" s="19" t="s">
        <v>28</v>
      </c>
      <c r="T4" s="19" t="s">
        <v>4</v>
      </c>
      <c r="U4" s="19" t="s">
        <v>5</v>
      </c>
      <c r="V4" s="19" t="s">
        <v>19</v>
      </c>
      <c r="W4" s="19" t="s">
        <v>8</v>
      </c>
      <c r="X4" s="19" t="s">
        <v>9</v>
      </c>
      <c r="Y4" s="19" t="s">
        <v>14</v>
      </c>
      <c r="Z4" s="19" t="s">
        <v>15</v>
      </c>
      <c r="AA4" s="19" t="s">
        <v>6</v>
      </c>
      <c r="AB4" s="20" t="s">
        <v>20</v>
      </c>
      <c r="AC4" s="20" t="s">
        <v>21</v>
      </c>
    </row>
    <row r="5" spans="1:29" ht="51.6" customHeight="1" x14ac:dyDescent="0.3">
      <c r="A5" s="5">
        <v>1</v>
      </c>
      <c r="B5" s="25" t="s">
        <v>69</v>
      </c>
      <c r="C5" s="3">
        <v>12</v>
      </c>
      <c r="D5" s="31" t="s">
        <v>75</v>
      </c>
      <c r="E5" s="31" t="s">
        <v>83</v>
      </c>
      <c r="F5" s="31"/>
      <c r="G5" s="31"/>
      <c r="H5" s="31"/>
      <c r="I5" s="31" t="s">
        <v>29</v>
      </c>
      <c r="J5" s="15">
        <v>500</v>
      </c>
      <c r="K5" s="6">
        <f t="shared" ref="K5:K6" si="0">+J5*C5</f>
        <v>6000</v>
      </c>
      <c r="L5" s="6">
        <f t="shared" ref="L5:L31" si="1">(K5/$K$32)*$N$2</f>
        <v>29.171194875021449</v>
      </c>
      <c r="M5" s="6">
        <f>(K5+L5)</f>
        <v>6029.1711948750217</v>
      </c>
      <c r="N5" s="6">
        <f t="shared" ref="N5:N6" si="2">+M5/C5</f>
        <v>502.43093290625183</v>
      </c>
      <c r="O5" s="6">
        <f>+N5*0.5</f>
        <v>251.21546645312591</v>
      </c>
      <c r="P5" s="8" t="s">
        <v>18</v>
      </c>
      <c r="Q5" s="26">
        <v>500</v>
      </c>
      <c r="R5" s="8" t="s">
        <v>18</v>
      </c>
      <c r="S5" s="6">
        <f t="shared" ref="S5:S31" si="3">((M5/$M$32)*$Q$2)/C5</f>
        <v>98.667276783160773</v>
      </c>
      <c r="T5" s="2"/>
      <c r="U5" s="7"/>
      <c r="V5" s="17">
        <f>N5+Q5+S5+T5+O5</f>
        <v>1352.3136761425385</v>
      </c>
      <c r="W5" s="6"/>
      <c r="X5" s="6">
        <v>1400</v>
      </c>
      <c r="Y5" s="6"/>
      <c r="Z5" s="28"/>
      <c r="AA5" s="9">
        <v>1400</v>
      </c>
      <c r="AB5" s="10">
        <f t="shared" ref="AB5:AB31" si="4">(AA5-N5-S5-Q5)*C5</f>
        <v>3586.821483727048</v>
      </c>
      <c r="AC5" s="11">
        <f t="shared" ref="AC5:AC31" si="5">IFERROR(AB5/(N5+Q5+S5*C5),"")</f>
        <v>1.6404860629684368</v>
      </c>
    </row>
    <row r="6" spans="1:29" ht="51.6" customHeight="1" x14ac:dyDescent="0.3">
      <c r="A6" s="5">
        <v>2</v>
      </c>
      <c r="B6" s="25" t="s">
        <v>57</v>
      </c>
      <c r="C6" s="3">
        <v>12</v>
      </c>
      <c r="D6" s="31" t="s">
        <v>76</v>
      </c>
      <c r="E6" s="31"/>
      <c r="F6" s="31"/>
      <c r="G6" s="31"/>
      <c r="H6" s="31"/>
      <c r="I6" s="31" t="s">
        <v>29</v>
      </c>
      <c r="J6" s="13">
        <v>450</v>
      </c>
      <c r="K6" s="6">
        <f t="shared" si="0"/>
        <v>5400</v>
      </c>
      <c r="L6" s="6">
        <f t="shared" si="1"/>
        <v>26.254075387519304</v>
      </c>
      <c r="M6" s="6">
        <f t="shared" ref="M6" si="6">(K6+L6)</f>
        <v>5426.2540753875192</v>
      </c>
      <c r="N6" s="6">
        <f t="shared" si="2"/>
        <v>452.18783961562661</v>
      </c>
      <c r="O6" s="6">
        <f t="shared" ref="O6" si="7">+N6*0.5</f>
        <v>226.09391980781331</v>
      </c>
      <c r="P6" s="8" t="s">
        <v>18</v>
      </c>
      <c r="Q6" s="26">
        <v>500</v>
      </c>
      <c r="R6" s="8" t="s">
        <v>18</v>
      </c>
      <c r="S6" s="6">
        <f t="shared" si="3"/>
        <v>88.800549104844677</v>
      </c>
      <c r="T6" s="2"/>
      <c r="U6" s="7"/>
      <c r="V6" s="17">
        <f t="shared" ref="V6:V31" si="8">N6+Q6+S6+T6+O6</f>
        <v>1267.0823085282848</v>
      </c>
      <c r="W6" s="6"/>
      <c r="X6" s="6"/>
      <c r="Y6" s="6"/>
      <c r="Z6" s="28">
        <v>2500</v>
      </c>
      <c r="AA6" s="9">
        <v>1300</v>
      </c>
      <c r="AB6" s="10">
        <f t="shared" si="4"/>
        <v>3108.139335354344</v>
      </c>
      <c r="AC6" s="11">
        <f t="shared" si="5"/>
        <v>1.5403647125188862</v>
      </c>
    </row>
    <row r="7" spans="1:29" ht="51.6" customHeight="1" x14ac:dyDescent="0.3">
      <c r="A7" s="5">
        <v>3</v>
      </c>
      <c r="B7" s="25" t="s">
        <v>34</v>
      </c>
      <c r="C7" s="3">
        <v>12</v>
      </c>
      <c r="D7" s="31" t="s">
        <v>76</v>
      </c>
      <c r="E7" s="31"/>
      <c r="F7" s="31"/>
      <c r="G7" s="31"/>
      <c r="H7" s="31"/>
      <c r="I7" s="31" t="s">
        <v>36</v>
      </c>
      <c r="J7" s="13">
        <v>450</v>
      </c>
      <c r="K7" s="6">
        <f t="shared" ref="K7:K31" si="9">+J7*C7</f>
        <v>5400</v>
      </c>
      <c r="L7" s="6">
        <f t="shared" si="1"/>
        <v>26.254075387519304</v>
      </c>
      <c r="M7" s="6">
        <f t="shared" ref="M7:M31" si="10">(K7+L7)</f>
        <v>5426.2540753875192</v>
      </c>
      <c r="N7" s="6">
        <f t="shared" ref="N7:N31" si="11">+M7/C7</f>
        <v>452.18783961562661</v>
      </c>
      <c r="O7" s="6">
        <f t="shared" ref="O7:O31" si="12">+N7*0.5</f>
        <v>226.09391980781331</v>
      </c>
      <c r="P7" s="8" t="s">
        <v>18</v>
      </c>
      <c r="Q7" s="26">
        <v>500</v>
      </c>
      <c r="R7" s="8" t="s">
        <v>18</v>
      </c>
      <c r="S7" s="6">
        <f t="shared" si="3"/>
        <v>88.800549104844677</v>
      </c>
      <c r="T7" s="2"/>
      <c r="U7" s="7"/>
      <c r="V7" s="17">
        <f t="shared" si="8"/>
        <v>1267.0823085282848</v>
      </c>
      <c r="W7" s="6"/>
      <c r="X7" s="6"/>
      <c r="Y7" s="6"/>
      <c r="Z7" s="28">
        <v>25000</v>
      </c>
      <c r="AA7" s="9">
        <v>1300</v>
      </c>
      <c r="AB7" s="10">
        <f t="shared" si="4"/>
        <v>3108.139335354344</v>
      </c>
      <c r="AC7" s="11">
        <f t="shared" si="5"/>
        <v>1.5403647125188862</v>
      </c>
    </row>
    <row r="8" spans="1:29" ht="51.6" customHeight="1" x14ac:dyDescent="0.3">
      <c r="A8" s="5">
        <v>4</v>
      </c>
      <c r="B8" s="25" t="s">
        <v>58</v>
      </c>
      <c r="C8" s="3">
        <v>16</v>
      </c>
      <c r="D8" s="31" t="s">
        <v>77</v>
      </c>
      <c r="E8" s="31" t="s">
        <v>83</v>
      </c>
      <c r="F8" s="31"/>
      <c r="G8" s="31"/>
      <c r="H8" s="31"/>
      <c r="I8" s="31" t="s">
        <v>36</v>
      </c>
      <c r="J8" s="13">
        <v>200</v>
      </c>
      <c r="K8" s="6">
        <f t="shared" si="9"/>
        <v>3200</v>
      </c>
      <c r="L8" s="6">
        <f t="shared" si="1"/>
        <v>15.557970600011439</v>
      </c>
      <c r="M8" s="6">
        <f t="shared" si="10"/>
        <v>3215.5579706000112</v>
      </c>
      <c r="N8" s="6">
        <f t="shared" si="11"/>
        <v>200.9723731625007</v>
      </c>
      <c r="O8" s="6">
        <f t="shared" si="12"/>
        <v>100.48618658125035</v>
      </c>
      <c r="P8" s="8" t="s">
        <v>18</v>
      </c>
      <c r="Q8" s="26">
        <v>500</v>
      </c>
      <c r="R8" s="8" t="s">
        <v>18</v>
      </c>
      <c r="S8" s="6">
        <f t="shared" si="3"/>
        <v>39.466910713264305</v>
      </c>
      <c r="T8" s="2"/>
      <c r="U8" s="7"/>
      <c r="V8" s="17">
        <f t="shared" si="8"/>
        <v>840.92547045701531</v>
      </c>
      <c r="W8" s="6"/>
      <c r="X8" s="6"/>
      <c r="Y8" s="6"/>
      <c r="Z8" s="28"/>
      <c r="AA8" s="9">
        <v>900</v>
      </c>
      <c r="AB8" s="10">
        <f t="shared" si="4"/>
        <v>2552.97145798776</v>
      </c>
      <c r="AC8" s="11">
        <f t="shared" si="5"/>
        <v>1.916008087537723</v>
      </c>
    </row>
    <row r="9" spans="1:29" ht="51.6" customHeight="1" x14ac:dyDescent="0.3">
      <c r="A9" s="5">
        <v>5</v>
      </c>
      <c r="B9" s="25" t="s">
        <v>35</v>
      </c>
      <c r="C9" s="3">
        <v>2</v>
      </c>
      <c r="D9" s="31" t="s">
        <v>75</v>
      </c>
      <c r="E9" s="31"/>
      <c r="F9" s="31"/>
      <c r="G9" s="31" t="s">
        <v>36</v>
      </c>
      <c r="H9" s="31"/>
      <c r="I9" s="31"/>
      <c r="J9" s="13">
        <v>4500</v>
      </c>
      <c r="K9" s="6">
        <f t="shared" si="9"/>
        <v>9000</v>
      </c>
      <c r="L9" s="6">
        <f t="shared" si="1"/>
        <v>43.756792312532177</v>
      </c>
      <c r="M9" s="6">
        <f t="shared" si="10"/>
        <v>9043.7567923125316</v>
      </c>
      <c r="N9" s="6">
        <f t="shared" si="11"/>
        <v>4521.8783961562658</v>
      </c>
      <c r="O9" s="6">
        <f t="shared" si="12"/>
        <v>2260.9391980781329</v>
      </c>
      <c r="P9" s="8" t="s">
        <v>18</v>
      </c>
      <c r="Q9" s="26">
        <v>500</v>
      </c>
      <c r="R9" s="8" t="s">
        <v>18</v>
      </c>
      <c r="S9" s="6">
        <f t="shared" si="3"/>
        <v>888.00549104844686</v>
      </c>
      <c r="T9" s="2"/>
      <c r="U9" s="7"/>
      <c r="V9" s="17">
        <f t="shared" si="8"/>
        <v>8170.8230852828456</v>
      </c>
      <c r="W9" s="6"/>
      <c r="X9" s="6">
        <v>9500</v>
      </c>
      <c r="Y9" s="6"/>
      <c r="Z9" s="28"/>
      <c r="AA9" s="9">
        <v>8500</v>
      </c>
      <c r="AB9" s="10">
        <f t="shared" si="4"/>
        <v>5180.2322255905747</v>
      </c>
      <c r="AC9" s="11">
        <f t="shared" si="5"/>
        <v>0.76203538147626182</v>
      </c>
    </row>
    <row r="10" spans="1:29" ht="51.6" customHeight="1" x14ac:dyDescent="0.3">
      <c r="A10" s="5">
        <v>6</v>
      </c>
      <c r="B10" s="25" t="s">
        <v>59</v>
      </c>
      <c r="C10" s="3">
        <v>20</v>
      </c>
      <c r="D10" s="31" t="s">
        <v>78</v>
      </c>
      <c r="E10" s="31"/>
      <c r="F10" s="31"/>
      <c r="G10" s="31"/>
      <c r="H10" s="31"/>
      <c r="I10" s="31" t="s">
        <v>36</v>
      </c>
      <c r="J10" s="13">
        <v>450</v>
      </c>
      <c r="K10" s="6">
        <f t="shared" si="9"/>
        <v>9000</v>
      </c>
      <c r="L10" s="6">
        <f t="shared" si="1"/>
        <v>43.756792312532177</v>
      </c>
      <c r="M10" s="6">
        <f t="shared" si="10"/>
        <v>9043.7567923125316</v>
      </c>
      <c r="N10" s="6">
        <f t="shared" si="11"/>
        <v>452.18783961562656</v>
      </c>
      <c r="O10" s="6">
        <f t="shared" si="12"/>
        <v>226.09391980781328</v>
      </c>
      <c r="P10" s="8" t="s">
        <v>18</v>
      </c>
      <c r="Q10" s="26">
        <v>500</v>
      </c>
      <c r="R10" s="8" t="s">
        <v>18</v>
      </c>
      <c r="S10" s="6">
        <f t="shared" si="3"/>
        <v>88.800549104844691</v>
      </c>
      <c r="T10" s="2"/>
      <c r="U10" s="7"/>
      <c r="V10" s="17">
        <f t="shared" si="8"/>
        <v>1267.0823085282846</v>
      </c>
      <c r="W10" s="6"/>
      <c r="X10" s="6"/>
      <c r="Y10" s="6"/>
      <c r="Z10" s="28"/>
      <c r="AA10" s="9">
        <v>1400</v>
      </c>
      <c r="AB10" s="10">
        <f t="shared" si="4"/>
        <v>7180.2322255905756</v>
      </c>
      <c r="AC10" s="11">
        <f t="shared" si="5"/>
        <v>2.6318581213532908</v>
      </c>
    </row>
    <row r="11" spans="1:29" ht="51.6" customHeight="1" x14ac:dyDescent="0.3">
      <c r="A11" s="5">
        <v>7</v>
      </c>
      <c r="B11" s="25" t="s">
        <v>60</v>
      </c>
      <c r="C11" s="3">
        <v>12</v>
      </c>
      <c r="D11" s="31" t="s">
        <v>75</v>
      </c>
      <c r="E11" s="31" t="s">
        <v>83</v>
      </c>
      <c r="F11" s="31"/>
      <c r="G11" s="31"/>
      <c r="H11" s="31"/>
      <c r="I11" s="31" t="s">
        <v>36</v>
      </c>
      <c r="J11" s="13">
        <v>300</v>
      </c>
      <c r="K11" s="6">
        <f t="shared" si="9"/>
        <v>3600</v>
      </c>
      <c r="L11" s="6">
        <f t="shared" si="1"/>
        <v>17.502716925012869</v>
      </c>
      <c r="M11" s="6">
        <f t="shared" si="10"/>
        <v>3617.5027169250129</v>
      </c>
      <c r="N11" s="6">
        <f t="shared" si="11"/>
        <v>301.4585597437511</v>
      </c>
      <c r="O11" s="6">
        <f t="shared" si="12"/>
        <v>150.72927987187555</v>
      </c>
      <c r="P11" s="8" t="s">
        <v>18</v>
      </c>
      <c r="Q11" s="26">
        <v>500</v>
      </c>
      <c r="R11" s="8" t="s">
        <v>18</v>
      </c>
      <c r="S11" s="6">
        <f t="shared" si="3"/>
        <v>59.200366069896461</v>
      </c>
      <c r="T11" s="2"/>
      <c r="U11" s="7"/>
      <c r="V11" s="17">
        <f t="shared" si="8"/>
        <v>1011.3882056855231</v>
      </c>
      <c r="W11" s="6"/>
      <c r="X11" s="6"/>
      <c r="Y11" s="6"/>
      <c r="Z11" s="28"/>
      <c r="AA11" s="9">
        <v>1100</v>
      </c>
      <c r="AB11" s="10">
        <f t="shared" si="4"/>
        <v>2872.0928902362293</v>
      </c>
      <c r="AC11" s="11">
        <f t="shared" si="5"/>
        <v>1.8997045237005286</v>
      </c>
    </row>
    <row r="12" spans="1:29" ht="51.6" customHeight="1" x14ac:dyDescent="0.3">
      <c r="A12" s="5">
        <v>8</v>
      </c>
      <c r="B12" s="25" t="s">
        <v>37</v>
      </c>
      <c r="C12" s="3">
        <v>4</v>
      </c>
      <c r="D12" s="31" t="s">
        <v>76</v>
      </c>
      <c r="E12" s="31"/>
      <c r="F12" s="31"/>
      <c r="G12" s="31"/>
      <c r="H12" s="31"/>
      <c r="I12" s="31" t="s">
        <v>36</v>
      </c>
      <c r="J12" s="13">
        <v>370</v>
      </c>
      <c r="K12" s="6">
        <f t="shared" si="9"/>
        <v>1480</v>
      </c>
      <c r="L12" s="6">
        <f t="shared" si="1"/>
        <v>7.195561402505291</v>
      </c>
      <c r="M12" s="6">
        <f t="shared" si="10"/>
        <v>1487.1955614025053</v>
      </c>
      <c r="N12" s="6">
        <f t="shared" si="11"/>
        <v>371.79889035062632</v>
      </c>
      <c r="O12" s="6">
        <f t="shared" si="12"/>
        <v>185.89944517531316</v>
      </c>
      <c r="P12" s="8" t="s">
        <v>18</v>
      </c>
      <c r="Q12" s="26">
        <v>500</v>
      </c>
      <c r="R12" s="8" t="s">
        <v>18</v>
      </c>
      <c r="S12" s="6">
        <f t="shared" si="3"/>
        <v>73.013784819538969</v>
      </c>
      <c r="T12" s="2"/>
      <c r="U12" s="7"/>
      <c r="V12" s="17">
        <f t="shared" si="8"/>
        <v>1130.7121203454785</v>
      </c>
      <c r="W12" s="6"/>
      <c r="X12" s="6"/>
      <c r="Y12" s="6"/>
      <c r="Z12" s="28"/>
      <c r="AA12" s="9">
        <v>1200</v>
      </c>
      <c r="AB12" s="10">
        <f t="shared" si="4"/>
        <v>1020.7492993193387</v>
      </c>
      <c r="AC12" s="11">
        <f t="shared" si="5"/>
        <v>0.87704237243987748</v>
      </c>
    </row>
    <row r="13" spans="1:29" ht="51.6" customHeight="1" x14ac:dyDescent="0.3">
      <c r="A13" s="5">
        <v>9</v>
      </c>
      <c r="B13" s="25" t="s">
        <v>38</v>
      </c>
      <c r="C13" s="3">
        <v>4</v>
      </c>
      <c r="D13" s="31" t="s">
        <v>76</v>
      </c>
      <c r="E13" s="31"/>
      <c r="F13" s="31"/>
      <c r="G13" s="31"/>
      <c r="H13" s="31"/>
      <c r="I13" s="31"/>
      <c r="J13" s="13">
        <v>470</v>
      </c>
      <c r="K13" s="6">
        <f t="shared" si="9"/>
        <v>1880</v>
      </c>
      <c r="L13" s="6">
        <f t="shared" si="1"/>
        <v>9.1403077275067215</v>
      </c>
      <c r="M13" s="6">
        <f t="shared" si="10"/>
        <v>1889.1403077275068</v>
      </c>
      <c r="N13" s="6">
        <f t="shared" si="11"/>
        <v>472.28507693187669</v>
      </c>
      <c r="O13" s="6">
        <f t="shared" si="12"/>
        <v>236.14253846593834</v>
      </c>
      <c r="P13" s="8" t="s">
        <v>18</v>
      </c>
      <c r="Q13" s="26">
        <v>500</v>
      </c>
      <c r="R13" s="8" t="s">
        <v>18</v>
      </c>
      <c r="S13" s="6">
        <f t="shared" si="3"/>
        <v>92.747240176171132</v>
      </c>
      <c r="T13" s="2"/>
      <c r="U13" s="7"/>
      <c r="V13" s="17">
        <f t="shared" si="8"/>
        <v>1301.1748555739862</v>
      </c>
      <c r="W13" s="6"/>
      <c r="X13" s="6"/>
      <c r="Y13" s="6"/>
      <c r="Z13" s="28"/>
      <c r="AA13" s="9">
        <v>1350</v>
      </c>
      <c r="AB13" s="10">
        <f t="shared" si="4"/>
        <v>1139.8707315678089</v>
      </c>
      <c r="AC13" s="11">
        <f t="shared" si="5"/>
        <v>0.84857646290355426</v>
      </c>
    </row>
    <row r="14" spans="1:29" ht="51.6" customHeight="1" x14ac:dyDescent="0.3">
      <c r="A14" s="5">
        <v>10</v>
      </c>
      <c r="B14" s="25" t="s">
        <v>39</v>
      </c>
      <c r="C14" s="3">
        <v>11</v>
      </c>
      <c r="D14" s="31" t="s">
        <v>79</v>
      </c>
      <c r="E14" s="31" t="s">
        <v>83</v>
      </c>
      <c r="F14" s="31"/>
      <c r="G14" s="31"/>
      <c r="H14" s="31"/>
      <c r="I14" s="31" t="s">
        <v>36</v>
      </c>
      <c r="J14" s="13">
        <v>700</v>
      </c>
      <c r="K14" s="6">
        <f t="shared" si="9"/>
        <v>7700</v>
      </c>
      <c r="L14" s="6">
        <f t="shared" si="1"/>
        <v>37.436366756277522</v>
      </c>
      <c r="M14" s="6">
        <f t="shared" si="10"/>
        <v>7737.4363667562775</v>
      </c>
      <c r="N14" s="6">
        <f t="shared" si="11"/>
        <v>703.4033060687525</v>
      </c>
      <c r="O14" s="6">
        <f t="shared" si="12"/>
        <v>351.70165303437625</v>
      </c>
      <c r="P14" s="8" t="s">
        <v>18</v>
      </c>
      <c r="Q14" s="26">
        <v>500</v>
      </c>
      <c r="R14" s="8" t="s">
        <v>18</v>
      </c>
      <c r="S14" s="6">
        <f t="shared" si="3"/>
        <v>138.13418749642508</v>
      </c>
      <c r="T14" s="2"/>
      <c r="U14" s="7"/>
      <c r="V14" s="17">
        <f t="shared" si="8"/>
        <v>1693.2391465995538</v>
      </c>
      <c r="W14" s="6"/>
      <c r="X14" s="6"/>
      <c r="Y14" s="6"/>
      <c r="Z14" s="28"/>
      <c r="AA14" s="9">
        <v>1700</v>
      </c>
      <c r="AB14" s="10">
        <f t="shared" si="4"/>
        <v>3943.0875707830469</v>
      </c>
      <c r="AC14" s="11">
        <f t="shared" si="5"/>
        <v>1.4481315684993521</v>
      </c>
    </row>
    <row r="15" spans="1:29" ht="51.6" customHeight="1" x14ac:dyDescent="0.3">
      <c r="A15" s="5">
        <v>11</v>
      </c>
      <c r="B15" s="25" t="s">
        <v>40</v>
      </c>
      <c r="C15" s="3">
        <v>55</v>
      </c>
      <c r="D15" s="31" t="s">
        <v>79</v>
      </c>
      <c r="E15" s="31" t="s">
        <v>83</v>
      </c>
      <c r="F15" s="31"/>
      <c r="G15" s="31"/>
      <c r="H15" s="31"/>
      <c r="I15" s="31" t="s">
        <v>36</v>
      </c>
      <c r="J15" s="13">
        <v>800</v>
      </c>
      <c r="K15" s="6">
        <f t="shared" si="9"/>
        <v>44000</v>
      </c>
      <c r="L15" s="6">
        <f t="shared" si="1"/>
        <v>213.9220957501573</v>
      </c>
      <c r="M15" s="6">
        <f t="shared" si="10"/>
        <v>44213.92209575016</v>
      </c>
      <c r="N15" s="6">
        <f t="shared" si="11"/>
        <v>803.88949265000292</v>
      </c>
      <c r="O15" s="6">
        <f t="shared" si="12"/>
        <v>401.94474632500146</v>
      </c>
      <c r="P15" s="8" t="s">
        <v>18</v>
      </c>
      <c r="Q15" s="26">
        <v>500</v>
      </c>
      <c r="R15" s="8" t="s">
        <v>18</v>
      </c>
      <c r="S15" s="6">
        <f t="shared" si="3"/>
        <v>157.86764285305725</v>
      </c>
      <c r="T15" s="2"/>
      <c r="U15" s="7"/>
      <c r="V15" s="17">
        <f t="shared" si="8"/>
        <v>1863.7018818280617</v>
      </c>
      <c r="W15" s="6"/>
      <c r="X15" s="6"/>
      <c r="Y15" s="6"/>
      <c r="Z15" s="28"/>
      <c r="AA15" s="9">
        <v>1900</v>
      </c>
      <c r="AB15" s="10">
        <f t="shared" si="4"/>
        <v>24103.357547331689</v>
      </c>
      <c r="AC15" s="11">
        <f t="shared" si="5"/>
        <v>2.4135675580010751</v>
      </c>
    </row>
    <row r="16" spans="1:29" ht="51.6" customHeight="1" x14ac:dyDescent="0.3">
      <c r="A16" s="5">
        <v>12</v>
      </c>
      <c r="B16" s="25" t="s">
        <v>41</v>
      </c>
      <c r="C16" s="3">
        <v>12</v>
      </c>
      <c r="D16" s="31" t="s">
        <v>75</v>
      </c>
      <c r="E16" s="31"/>
      <c r="F16" s="31"/>
      <c r="G16" s="31"/>
      <c r="H16" s="31"/>
      <c r="I16" s="31" t="s">
        <v>36</v>
      </c>
      <c r="J16" s="13">
        <v>750</v>
      </c>
      <c r="K16" s="6">
        <f t="shared" si="9"/>
        <v>9000</v>
      </c>
      <c r="L16" s="6">
        <f t="shared" si="1"/>
        <v>43.756792312532177</v>
      </c>
      <c r="M16" s="6">
        <f t="shared" si="10"/>
        <v>9043.7567923125316</v>
      </c>
      <c r="N16" s="6">
        <f t="shared" si="11"/>
        <v>753.6463993593776</v>
      </c>
      <c r="O16" s="6">
        <f t="shared" si="12"/>
        <v>376.8231996796888</v>
      </c>
      <c r="P16" s="8" t="s">
        <v>18</v>
      </c>
      <c r="Q16" s="26">
        <v>500</v>
      </c>
      <c r="R16" s="8" t="s">
        <v>18</v>
      </c>
      <c r="S16" s="6">
        <f t="shared" si="3"/>
        <v>148.00091517474115</v>
      </c>
      <c r="T16" s="2"/>
      <c r="U16" s="7"/>
      <c r="V16" s="17">
        <f t="shared" si="8"/>
        <v>1778.4705142138073</v>
      </c>
      <c r="W16" s="6"/>
      <c r="X16" s="6"/>
      <c r="Y16" s="6"/>
      <c r="Z16" s="28"/>
      <c r="AA16" s="9">
        <v>1800</v>
      </c>
      <c r="AB16" s="10">
        <f t="shared" si="4"/>
        <v>4780.2322255905765</v>
      </c>
      <c r="AC16" s="11">
        <f t="shared" si="5"/>
        <v>1.577812809741824</v>
      </c>
    </row>
    <row r="17" spans="1:29" ht="51.6" customHeight="1" x14ac:dyDescent="0.3">
      <c r="A17" s="5">
        <v>13</v>
      </c>
      <c r="B17" s="25" t="s">
        <v>42</v>
      </c>
      <c r="C17" s="3">
        <v>24</v>
      </c>
      <c r="D17" s="31" t="s">
        <v>76</v>
      </c>
      <c r="E17" s="31"/>
      <c r="F17" s="31"/>
      <c r="G17" s="31"/>
      <c r="H17" s="31"/>
      <c r="I17" s="31" t="s">
        <v>36</v>
      </c>
      <c r="J17" s="13">
        <v>1200</v>
      </c>
      <c r="K17" s="6">
        <f t="shared" si="9"/>
        <v>28800</v>
      </c>
      <c r="L17" s="6">
        <f t="shared" si="1"/>
        <v>140.02173540010295</v>
      </c>
      <c r="M17" s="6">
        <f t="shared" si="10"/>
        <v>28940.021735400103</v>
      </c>
      <c r="N17" s="6">
        <f t="shared" si="11"/>
        <v>1205.8342389750044</v>
      </c>
      <c r="O17" s="6">
        <f t="shared" si="12"/>
        <v>602.91711948750219</v>
      </c>
      <c r="P17" s="8" t="s">
        <v>18</v>
      </c>
      <c r="Q17" s="26">
        <v>500</v>
      </c>
      <c r="R17" s="8" t="s">
        <v>18</v>
      </c>
      <c r="S17" s="6">
        <f t="shared" si="3"/>
        <v>236.80146427958584</v>
      </c>
      <c r="T17" s="2"/>
      <c r="U17" s="7"/>
      <c r="V17" s="17">
        <f t="shared" si="8"/>
        <v>2545.5528227420923</v>
      </c>
      <c r="W17" s="6"/>
      <c r="X17" s="6"/>
      <c r="Y17" s="6"/>
      <c r="Z17" s="28"/>
      <c r="AA17" s="9">
        <v>2600</v>
      </c>
      <c r="AB17" s="10">
        <f t="shared" si="4"/>
        <v>15776.743121889835</v>
      </c>
      <c r="AC17" s="11">
        <f t="shared" si="5"/>
        <v>2.1351461607594184</v>
      </c>
    </row>
    <row r="18" spans="1:29" ht="51.6" customHeight="1" x14ac:dyDescent="0.3">
      <c r="A18" s="5">
        <v>14</v>
      </c>
      <c r="B18" s="25" t="s">
        <v>43</v>
      </c>
      <c r="C18" s="3">
        <v>24</v>
      </c>
      <c r="D18" s="31" t="s">
        <v>75</v>
      </c>
      <c r="E18" s="31"/>
      <c r="F18" s="31"/>
      <c r="G18" s="31"/>
      <c r="H18" s="31"/>
      <c r="I18" s="31" t="s">
        <v>36</v>
      </c>
      <c r="J18" s="13">
        <v>350</v>
      </c>
      <c r="K18" s="6">
        <f t="shared" si="9"/>
        <v>8400</v>
      </c>
      <c r="L18" s="6">
        <f t="shared" si="1"/>
        <v>40.839672825030028</v>
      </c>
      <c r="M18" s="6">
        <f t="shared" si="10"/>
        <v>8440.83967282503</v>
      </c>
      <c r="N18" s="6">
        <f t="shared" si="11"/>
        <v>351.70165303437625</v>
      </c>
      <c r="O18" s="6">
        <f t="shared" si="12"/>
        <v>175.85082651718812</v>
      </c>
      <c r="P18" s="8" t="s">
        <v>18</v>
      </c>
      <c r="Q18" s="26">
        <v>500</v>
      </c>
      <c r="R18" s="8" t="s">
        <v>18</v>
      </c>
      <c r="S18" s="6">
        <f t="shared" si="3"/>
        <v>69.067093748212542</v>
      </c>
      <c r="T18" s="2"/>
      <c r="U18" s="7"/>
      <c r="V18" s="17">
        <f t="shared" si="8"/>
        <v>1096.6195732997769</v>
      </c>
      <c r="W18" s="6"/>
      <c r="X18" s="6"/>
      <c r="Y18" s="6"/>
      <c r="Z18" s="28"/>
      <c r="AA18" s="9">
        <v>1100</v>
      </c>
      <c r="AB18" s="10">
        <f t="shared" si="4"/>
        <v>4301.5500772178693</v>
      </c>
      <c r="AC18" s="11">
        <f t="shared" si="5"/>
        <v>1.7142349151931948</v>
      </c>
    </row>
    <row r="19" spans="1:29" ht="51.6" customHeight="1" x14ac:dyDescent="0.3">
      <c r="A19" s="5">
        <v>15</v>
      </c>
      <c r="B19" s="25" t="s">
        <v>44</v>
      </c>
      <c r="C19" s="3">
        <v>20</v>
      </c>
      <c r="D19" s="31" t="s">
        <v>75</v>
      </c>
      <c r="E19" s="31"/>
      <c r="F19" s="31"/>
      <c r="G19" s="31"/>
      <c r="H19" s="31"/>
      <c r="I19" s="31" t="s">
        <v>36</v>
      </c>
      <c r="J19" s="13">
        <v>1050</v>
      </c>
      <c r="K19" s="6">
        <f t="shared" si="9"/>
        <v>21000</v>
      </c>
      <c r="L19" s="6">
        <f t="shared" si="1"/>
        <v>102.09918206257508</v>
      </c>
      <c r="M19" s="6">
        <f t="shared" si="10"/>
        <v>21102.099182062575</v>
      </c>
      <c r="N19" s="6">
        <f t="shared" si="11"/>
        <v>1055.1049591031287</v>
      </c>
      <c r="O19" s="6">
        <f t="shared" si="12"/>
        <v>527.55247955156437</v>
      </c>
      <c r="P19" s="8" t="s">
        <v>18</v>
      </c>
      <c r="Q19" s="26">
        <v>500</v>
      </c>
      <c r="R19" s="8" t="s">
        <v>18</v>
      </c>
      <c r="S19" s="6">
        <f t="shared" si="3"/>
        <v>207.20128124463764</v>
      </c>
      <c r="T19" s="2"/>
      <c r="U19" s="7"/>
      <c r="V19" s="17">
        <f t="shared" si="8"/>
        <v>2289.8587198993309</v>
      </c>
      <c r="W19" s="6"/>
      <c r="X19" s="6"/>
      <c r="Y19" s="6"/>
      <c r="Z19" s="28"/>
      <c r="AA19" s="9">
        <v>2300</v>
      </c>
      <c r="AB19" s="10">
        <f t="shared" si="4"/>
        <v>10753.875193044674</v>
      </c>
      <c r="AC19" s="11">
        <f t="shared" si="5"/>
        <v>1.8869325828826184</v>
      </c>
    </row>
    <row r="20" spans="1:29" ht="51.6" customHeight="1" x14ac:dyDescent="0.3">
      <c r="A20" s="5">
        <v>16</v>
      </c>
      <c r="B20" s="25" t="s">
        <v>45</v>
      </c>
      <c r="C20" s="3">
        <v>12</v>
      </c>
      <c r="D20" s="31" t="s">
        <v>75</v>
      </c>
      <c r="E20" s="31"/>
      <c r="F20" s="31"/>
      <c r="G20" s="31"/>
      <c r="H20" s="31"/>
      <c r="I20" s="31" t="s">
        <v>36</v>
      </c>
      <c r="J20" s="13">
        <v>350</v>
      </c>
      <c r="K20" s="6">
        <f t="shared" si="9"/>
        <v>4200</v>
      </c>
      <c r="L20" s="6">
        <f t="shared" si="1"/>
        <v>20.419836412515014</v>
      </c>
      <c r="M20" s="6">
        <f t="shared" si="10"/>
        <v>4220.419836412515</v>
      </c>
      <c r="N20" s="6">
        <f t="shared" si="11"/>
        <v>351.70165303437625</v>
      </c>
      <c r="O20" s="6">
        <f t="shared" si="12"/>
        <v>175.85082651718812</v>
      </c>
      <c r="P20" s="8" t="s">
        <v>18</v>
      </c>
      <c r="Q20" s="26">
        <v>500</v>
      </c>
      <c r="R20" s="8" t="s">
        <v>18</v>
      </c>
      <c r="S20" s="6">
        <f t="shared" si="3"/>
        <v>69.067093748212542</v>
      </c>
      <c r="T20" s="2"/>
      <c r="U20" s="7"/>
      <c r="V20" s="17">
        <f t="shared" si="8"/>
        <v>1096.6195732997769</v>
      </c>
      <c r="W20" s="6"/>
      <c r="X20" s="6"/>
      <c r="Y20" s="6"/>
      <c r="Z20" s="28"/>
      <c r="AA20" s="9">
        <v>1100</v>
      </c>
      <c r="AB20" s="10">
        <f t="shared" si="4"/>
        <v>2150.7750386089347</v>
      </c>
      <c r="AC20" s="11">
        <f t="shared" si="5"/>
        <v>1.2798371698042568</v>
      </c>
    </row>
    <row r="21" spans="1:29" ht="51.6" customHeight="1" x14ac:dyDescent="0.3">
      <c r="A21" s="5">
        <v>17</v>
      </c>
      <c r="B21" s="25" t="s">
        <v>46</v>
      </c>
      <c r="C21" s="3">
        <v>48</v>
      </c>
      <c r="D21" s="31" t="s">
        <v>79</v>
      </c>
      <c r="E21" s="31"/>
      <c r="F21" s="31"/>
      <c r="G21" s="31"/>
      <c r="H21" s="31"/>
      <c r="I21" s="31" t="s">
        <v>36</v>
      </c>
      <c r="J21" s="13">
        <v>95</v>
      </c>
      <c r="K21" s="6">
        <f t="shared" si="9"/>
        <v>4560</v>
      </c>
      <c r="L21" s="6">
        <f t="shared" si="1"/>
        <v>22.1701081050163</v>
      </c>
      <c r="M21" s="6">
        <f t="shared" si="10"/>
        <v>4582.170108105016</v>
      </c>
      <c r="N21" s="6">
        <f t="shared" si="11"/>
        <v>95.461877252187833</v>
      </c>
      <c r="O21" s="6">
        <f t="shared" si="12"/>
        <v>47.730938626093916</v>
      </c>
      <c r="P21" s="8" t="s">
        <v>18</v>
      </c>
      <c r="Q21" s="26">
        <v>500</v>
      </c>
      <c r="R21" s="8" t="s">
        <v>18</v>
      </c>
      <c r="S21" s="6">
        <f t="shared" si="3"/>
        <v>18.746782588800546</v>
      </c>
      <c r="T21" s="2"/>
      <c r="U21" s="7"/>
      <c r="V21" s="17">
        <f t="shared" si="8"/>
        <v>661.93959846708231</v>
      </c>
      <c r="W21" s="6"/>
      <c r="X21" s="6"/>
      <c r="Y21" s="6"/>
      <c r="Z21" s="28"/>
      <c r="AA21" s="9">
        <v>700</v>
      </c>
      <c r="AB21" s="10">
        <f t="shared" si="4"/>
        <v>4117.9843276325573</v>
      </c>
      <c r="AC21" s="11">
        <f t="shared" si="5"/>
        <v>2.7539382292255588</v>
      </c>
    </row>
    <row r="22" spans="1:29" ht="51.6" customHeight="1" x14ac:dyDescent="0.3">
      <c r="A22" s="5">
        <v>18</v>
      </c>
      <c r="B22" s="25" t="s">
        <v>47</v>
      </c>
      <c r="C22" s="3">
        <v>144</v>
      </c>
      <c r="D22" s="31" t="s">
        <v>75</v>
      </c>
      <c r="E22" s="31"/>
      <c r="F22" s="31"/>
      <c r="G22" s="31"/>
      <c r="H22" s="31"/>
      <c r="I22" s="31" t="s">
        <v>36</v>
      </c>
      <c r="J22" s="13">
        <v>150</v>
      </c>
      <c r="K22" s="6">
        <f t="shared" si="9"/>
        <v>21600</v>
      </c>
      <c r="L22" s="6">
        <f t="shared" si="1"/>
        <v>105.01630155007722</v>
      </c>
      <c r="M22" s="6">
        <f t="shared" si="10"/>
        <v>21705.016301550077</v>
      </c>
      <c r="N22" s="6">
        <f t="shared" si="11"/>
        <v>150.72927987187552</v>
      </c>
      <c r="O22" s="6">
        <f t="shared" si="12"/>
        <v>75.36463993593776</v>
      </c>
      <c r="P22" s="8" t="s">
        <v>18</v>
      </c>
      <c r="Q22" s="26">
        <v>500</v>
      </c>
      <c r="R22" s="8" t="s">
        <v>18</v>
      </c>
      <c r="S22" s="6">
        <f t="shared" si="3"/>
        <v>29.600183034948227</v>
      </c>
      <c r="T22" s="2"/>
      <c r="U22" s="7"/>
      <c r="V22" s="17">
        <f t="shared" si="8"/>
        <v>755.69410284276159</v>
      </c>
      <c r="W22" s="6"/>
      <c r="X22" s="6"/>
      <c r="Y22" s="6"/>
      <c r="Z22" s="28"/>
      <c r="AA22" s="9">
        <v>800</v>
      </c>
      <c r="AB22" s="10">
        <f t="shared" si="4"/>
        <v>17232.557341417378</v>
      </c>
      <c r="AC22" s="11">
        <f t="shared" si="5"/>
        <v>3.5074316009811795</v>
      </c>
    </row>
    <row r="23" spans="1:29" ht="51.6" customHeight="1" x14ac:dyDescent="0.3">
      <c r="A23" s="5">
        <v>19</v>
      </c>
      <c r="B23" s="25" t="s">
        <v>48</v>
      </c>
      <c r="C23" s="3">
        <v>24</v>
      </c>
      <c r="D23" s="31" t="s">
        <v>75</v>
      </c>
      <c r="E23" s="31"/>
      <c r="F23" s="31"/>
      <c r="G23" s="31"/>
      <c r="H23" s="31"/>
      <c r="I23" s="31" t="s">
        <v>36</v>
      </c>
      <c r="J23" s="13">
        <v>160</v>
      </c>
      <c r="K23" s="6">
        <f t="shared" si="9"/>
        <v>3840</v>
      </c>
      <c r="L23" s="6">
        <f t="shared" si="1"/>
        <v>18.669564720013728</v>
      </c>
      <c r="M23" s="6">
        <f t="shared" si="10"/>
        <v>3858.6695647200136</v>
      </c>
      <c r="N23" s="6">
        <f t="shared" si="11"/>
        <v>160.77789853000056</v>
      </c>
      <c r="O23" s="6">
        <f t="shared" si="12"/>
        <v>80.388949265000278</v>
      </c>
      <c r="P23" s="8" t="s">
        <v>18</v>
      </c>
      <c r="Q23" s="26">
        <v>500</v>
      </c>
      <c r="R23" s="8" t="s">
        <v>18</v>
      </c>
      <c r="S23" s="6">
        <f t="shared" si="3"/>
        <v>31.573528570611444</v>
      </c>
      <c r="T23" s="2"/>
      <c r="U23" s="7"/>
      <c r="V23" s="17">
        <f t="shared" si="8"/>
        <v>772.74037636561229</v>
      </c>
      <c r="W23" s="6"/>
      <c r="X23" s="6"/>
      <c r="Y23" s="6"/>
      <c r="Z23" s="28"/>
      <c r="AA23" s="9">
        <v>800</v>
      </c>
      <c r="AB23" s="10">
        <f t="shared" si="4"/>
        <v>2583.565749585312</v>
      </c>
      <c r="AC23" s="11">
        <f t="shared" si="5"/>
        <v>1.8212817706825466</v>
      </c>
    </row>
    <row r="24" spans="1:29" ht="51.6" customHeight="1" x14ac:dyDescent="0.3">
      <c r="A24" s="5">
        <v>20</v>
      </c>
      <c r="B24" s="25" t="s">
        <v>49</v>
      </c>
      <c r="C24" s="3">
        <v>16</v>
      </c>
      <c r="D24" s="31" t="s">
        <v>79</v>
      </c>
      <c r="E24" s="31"/>
      <c r="F24" s="31"/>
      <c r="G24" s="31"/>
      <c r="H24" s="31"/>
      <c r="I24" s="31" t="s">
        <v>36</v>
      </c>
      <c r="J24" s="13">
        <v>350</v>
      </c>
      <c r="K24" s="6">
        <f t="shared" si="9"/>
        <v>5600</v>
      </c>
      <c r="L24" s="6">
        <f t="shared" si="1"/>
        <v>27.226448550020017</v>
      </c>
      <c r="M24" s="6">
        <f t="shared" si="10"/>
        <v>5627.22644855002</v>
      </c>
      <c r="N24" s="6">
        <f t="shared" si="11"/>
        <v>351.70165303437625</v>
      </c>
      <c r="O24" s="6">
        <f t="shared" si="12"/>
        <v>175.85082651718812</v>
      </c>
      <c r="P24" s="8" t="s">
        <v>18</v>
      </c>
      <c r="Q24" s="26">
        <v>500</v>
      </c>
      <c r="R24" s="8" t="s">
        <v>18</v>
      </c>
      <c r="S24" s="6">
        <f t="shared" si="3"/>
        <v>69.067093748212542</v>
      </c>
      <c r="T24" s="2"/>
      <c r="U24" s="7"/>
      <c r="V24" s="17">
        <f t="shared" si="8"/>
        <v>1096.6195732997769</v>
      </c>
      <c r="W24" s="6"/>
      <c r="X24" s="6"/>
      <c r="Y24" s="6"/>
      <c r="Z24" s="28"/>
      <c r="AA24" s="9">
        <v>1100</v>
      </c>
      <c r="AB24" s="10">
        <f t="shared" si="4"/>
        <v>2867.7000514785796</v>
      </c>
      <c r="AC24" s="11">
        <f t="shared" si="5"/>
        <v>1.4655235411557341</v>
      </c>
    </row>
    <row r="25" spans="1:29" ht="51.6" customHeight="1" x14ac:dyDescent="0.3">
      <c r="A25" s="5">
        <v>21</v>
      </c>
      <c r="B25" s="25" t="s">
        <v>50</v>
      </c>
      <c r="C25" s="3">
        <v>33</v>
      </c>
      <c r="D25" s="31" t="s">
        <v>78</v>
      </c>
      <c r="E25" s="31"/>
      <c r="F25" s="31"/>
      <c r="G25" s="31"/>
      <c r="H25" s="31"/>
      <c r="I25" s="31" t="s">
        <v>36</v>
      </c>
      <c r="J25" s="13">
        <v>2800</v>
      </c>
      <c r="K25" s="6">
        <f t="shared" si="9"/>
        <v>92400</v>
      </c>
      <c r="L25" s="6">
        <f t="shared" si="1"/>
        <v>449.23640107533032</v>
      </c>
      <c r="M25" s="6">
        <f t="shared" si="10"/>
        <v>92849.236401075337</v>
      </c>
      <c r="N25" s="6">
        <f t="shared" si="11"/>
        <v>2813.61322427501</v>
      </c>
      <c r="O25" s="6">
        <f t="shared" si="12"/>
        <v>1406.806612137505</v>
      </c>
      <c r="P25" s="8" t="s">
        <v>18</v>
      </c>
      <c r="Q25" s="26">
        <v>500</v>
      </c>
      <c r="R25" s="8" t="s">
        <v>18</v>
      </c>
      <c r="S25" s="6">
        <f t="shared" si="3"/>
        <v>552.53674998570034</v>
      </c>
      <c r="T25" s="2"/>
      <c r="U25" s="7"/>
      <c r="V25" s="17">
        <f t="shared" si="8"/>
        <v>5272.9565863982152</v>
      </c>
      <c r="W25" s="6"/>
      <c r="X25" s="6"/>
      <c r="Y25" s="6"/>
      <c r="Z25" s="28"/>
      <c r="AA25" s="9">
        <v>5400</v>
      </c>
      <c r="AB25" s="10">
        <f t="shared" si="4"/>
        <v>50617.050849396561</v>
      </c>
      <c r="AC25" s="11">
        <f t="shared" si="5"/>
        <v>2.3491105537149215</v>
      </c>
    </row>
    <row r="26" spans="1:29" ht="51.6" customHeight="1" x14ac:dyDescent="0.3">
      <c r="A26" s="5">
        <v>22</v>
      </c>
      <c r="B26" s="25" t="s">
        <v>51</v>
      </c>
      <c r="C26" s="3">
        <v>2</v>
      </c>
      <c r="D26" s="31" t="s">
        <v>77</v>
      </c>
      <c r="E26" s="31"/>
      <c r="F26" s="31"/>
      <c r="G26" s="31"/>
      <c r="H26" s="31"/>
      <c r="I26" s="31" t="s">
        <v>29</v>
      </c>
      <c r="J26" s="13">
        <v>3500</v>
      </c>
      <c r="K26" s="6">
        <f t="shared" si="9"/>
        <v>7000</v>
      </c>
      <c r="L26" s="6">
        <f t="shared" si="1"/>
        <v>34.033060687525023</v>
      </c>
      <c r="M26" s="6">
        <f t="shared" si="10"/>
        <v>7034.033060687525</v>
      </c>
      <c r="N26" s="6">
        <f t="shared" si="11"/>
        <v>3517.0165303437625</v>
      </c>
      <c r="O26" s="6">
        <f t="shared" si="12"/>
        <v>1758.5082651718812</v>
      </c>
      <c r="P26" s="8" t="s">
        <v>18</v>
      </c>
      <c r="Q26" s="26">
        <v>500</v>
      </c>
      <c r="R26" s="8" t="s">
        <v>18</v>
      </c>
      <c r="S26" s="6">
        <f t="shared" si="3"/>
        <v>690.6709374821254</v>
      </c>
      <c r="T26" s="2"/>
      <c r="U26" s="7"/>
      <c r="V26" s="17">
        <f t="shared" si="8"/>
        <v>6466.1957329977695</v>
      </c>
      <c r="W26" s="6"/>
      <c r="X26" s="6"/>
      <c r="Y26" s="6"/>
      <c r="Z26" s="28"/>
      <c r="AA26" s="9">
        <v>6500</v>
      </c>
      <c r="AB26" s="10">
        <f t="shared" si="4"/>
        <v>3584.6250643482244</v>
      </c>
      <c r="AC26" s="11">
        <f t="shared" si="5"/>
        <v>0.66402131818880172</v>
      </c>
    </row>
    <row r="27" spans="1:29" ht="51.6" customHeight="1" x14ac:dyDescent="0.3">
      <c r="A27" s="5">
        <v>23</v>
      </c>
      <c r="B27" s="25" t="s">
        <v>52</v>
      </c>
      <c r="C27" s="3">
        <v>2</v>
      </c>
      <c r="D27" s="31" t="s">
        <v>77</v>
      </c>
      <c r="E27" s="31"/>
      <c r="F27" s="31"/>
      <c r="G27" s="31"/>
      <c r="H27" s="31"/>
      <c r="I27" s="31" t="s">
        <v>29</v>
      </c>
      <c r="J27" s="13">
        <v>5000</v>
      </c>
      <c r="K27" s="6">
        <f t="shared" si="9"/>
        <v>10000</v>
      </c>
      <c r="L27" s="6">
        <f t="shared" si="1"/>
        <v>48.618658125035751</v>
      </c>
      <c r="M27" s="6">
        <f t="shared" si="10"/>
        <v>10048.618658125035</v>
      </c>
      <c r="N27" s="6">
        <f t="shared" si="11"/>
        <v>5024.3093290625175</v>
      </c>
      <c r="O27" s="6">
        <f t="shared" si="12"/>
        <v>2512.1546645312587</v>
      </c>
      <c r="P27" s="8" t="s">
        <v>18</v>
      </c>
      <c r="Q27" s="26">
        <v>500</v>
      </c>
      <c r="R27" s="8" t="s">
        <v>18</v>
      </c>
      <c r="S27" s="6">
        <f t="shared" si="3"/>
        <v>986.67276783160753</v>
      </c>
      <c r="T27" s="2"/>
      <c r="U27" s="7"/>
      <c r="V27" s="17">
        <f t="shared" si="8"/>
        <v>9023.1367614253832</v>
      </c>
      <c r="W27" s="6"/>
      <c r="X27" s="6"/>
      <c r="Y27" s="6"/>
      <c r="Z27" s="28"/>
      <c r="AA27" s="9">
        <v>9200</v>
      </c>
      <c r="AB27" s="10">
        <f t="shared" si="4"/>
        <v>5378.0358062117502</v>
      </c>
      <c r="AC27" s="11">
        <f t="shared" si="5"/>
        <v>0.7172957282301472</v>
      </c>
    </row>
    <row r="28" spans="1:29" ht="51.6" customHeight="1" x14ac:dyDescent="0.3">
      <c r="A28" s="5">
        <v>24</v>
      </c>
      <c r="B28" s="25" t="s">
        <v>53</v>
      </c>
      <c r="C28" s="3">
        <v>12</v>
      </c>
      <c r="D28" s="31" t="s">
        <v>75</v>
      </c>
      <c r="E28" s="31"/>
      <c r="F28" s="31"/>
      <c r="G28" s="31"/>
      <c r="H28" s="31"/>
      <c r="I28" s="31" t="s">
        <v>36</v>
      </c>
      <c r="J28" s="13">
        <v>450</v>
      </c>
      <c r="K28" s="6">
        <f t="shared" ref="K28:K29" si="13">+J28*C28</f>
        <v>5400</v>
      </c>
      <c r="L28" s="6">
        <f t="shared" si="1"/>
        <v>26.254075387519304</v>
      </c>
      <c r="M28" s="6">
        <f t="shared" ref="M28:M29" si="14">(K28+L28)</f>
        <v>5426.2540753875192</v>
      </c>
      <c r="N28" s="6">
        <f t="shared" ref="N28:N29" si="15">+M28/C28</f>
        <v>452.18783961562661</v>
      </c>
      <c r="O28" s="6">
        <f t="shared" ref="O28:O29" si="16">+N28*0.5</f>
        <v>226.09391980781331</v>
      </c>
      <c r="P28" s="8" t="s">
        <v>18</v>
      </c>
      <c r="Q28" s="26">
        <v>500</v>
      </c>
      <c r="R28" s="8" t="s">
        <v>18</v>
      </c>
      <c r="S28" s="6">
        <f t="shared" si="3"/>
        <v>88.800549104844677</v>
      </c>
      <c r="T28" s="2"/>
      <c r="U28" s="7"/>
      <c r="V28" s="17">
        <f t="shared" si="8"/>
        <v>1267.0823085282848</v>
      </c>
      <c r="W28" s="6"/>
      <c r="X28" s="6"/>
      <c r="Y28" s="6"/>
      <c r="Z28" s="28"/>
      <c r="AA28" s="9">
        <v>1300</v>
      </c>
      <c r="AB28" s="10">
        <f t="shared" si="4"/>
        <v>3108.139335354344</v>
      </c>
      <c r="AC28" s="11">
        <f t="shared" si="5"/>
        <v>1.5403647125188862</v>
      </c>
    </row>
    <row r="29" spans="1:29" ht="51.6" customHeight="1" x14ac:dyDescent="0.3">
      <c r="A29" s="5">
        <v>25</v>
      </c>
      <c r="B29" s="25" t="s">
        <v>54</v>
      </c>
      <c r="C29" s="3">
        <v>20</v>
      </c>
      <c r="D29" s="31" t="s">
        <v>75</v>
      </c>
      <c r="E29" s="31"/>
      <c r="F29" s="31"/>
      <c r="G29" s="31"/>
      <c r="H29" s="31"/>
      <c r="I29" s="31" t="s">
        <v>36</v>
      </c>
      <c r="J29" s="13">
        <v>350</v>
      </c>
      <c r="K29" s="6">
        <f t="shared" si="13"/>
        <v>7000</v>
      </c>
      <c r="L29" s="6">
        <f t="shared" si="1"/>
        <v>34.033060687525023</v>
      </c>
      <c r="M29" s="6">
        <f t="shared" si="14"/>
        <v>7034.033060687525</v>
      </c>
      <c r="N29" s="6">
        <f t="shared" si="15"/>
        <v>351.70165303437625</v>
      </c>
      <c r="O29" s="6">
        <f t="shared" si="16"/>
        <v>175.85082651718812</v>
      </c>
      <c r="P29" s="8" t="s">
        <v>18</v>
      </c>
      <c r="Q29" s="26">
        <v>500</v>
      </c>
      <c r="R29" s="8" t="s">
        <v>18</v>
      </c>
      <c r="S29" s="6">
        <f t="shared" si="3"/>
        <v>69.067093748212542</v>
      </c>
      <c r="T29" s="2"/>
      <c r="U29" s="7"/>
      <c r="V29" s="17">
        <f t="shared" si="8"/>
        <v>1096.6195732997769</v>
      </c>
      <c r="W29" s="6"/>
      <c r="X29" s="6"/>
      <c r="Y29" s="6"/>
      <c r="Z29" s="28"/>
      <c r="AA29" s="9">
        <v>1100</v>
      </c>
      <c r="AB29" s="10">
        <f t="shared" si="4"/>
        <v>3584.6250643482244</v>
      </c>
      <c r="AC29" s="11">
        <f t="shared" si="5"/>
        <v>1.6052643038091414</v>
      </c>
    </row>
    <row r="30" spans="1:29" ht="51.6" customHeight="1" x14ac:dyDescent="0.3">
      <c r="A30" s="5">
        <v>26</v>
      </c>
      <c r="B30" s="25" t="s">
        <v>55</v>
      </c>
      <c r="C30" s="3">
        <v>34</v>
      </c>
      <c r="D30" s="31" t="s">
        <v>75</v>
      </c>
      <c r="E30" s="31"/>
      <c r="F30" s="31"/>
      <c r="G30" s="31"/>
      <c r="H30" s="31"/>
      <c r="I30" s="31" t="s">
        <v>29</v>
      </c>
      <c r="J30" s="13">
        <v>300</v>
      </c>
      <c r="K30" s="6">
        <f t="shared" si="9"/>
        <v>10200</v>
      </c>
      <c r="L30" s="6">
        <f t="shared" si="1"/>
        <v>49.59103128753646</v>
      </c>
      <c r="M30" s="6">
        <f t="shared" si="10"/>
        <v>10249.591031287537</v>
      </c>
      <c r="N30" s="6">
        <f t="shared" si="11"/>
        <v>301.4585597437511</v>
      </c>
      <c r="O30" s="6">
        <f t="shared" si="12"/>
        <v>150.72927987187555</v>
      </c>
      <c r="P30" s="8" t="s">
        <v>18</v>
      </c>
      <c r="Q30" s="26">
        <v>500</v>
      </c>
      <c r="R30" s="8" t="s">
        <v>18</v>
      </c>
      <c r="S30" s="6">
        <f t="shared" si="3"/>
        <v>59.200366069896461</v>
      </c>
      <c r="T30" s="2"/>
      <c r="U30" s="7"/>
      <c r="V30" s="17">
        <f t="shared" si="8"/>
        <v>1011.3882056855231</v>
      </c>
      <c r="W30" s="6"/>
      <c r="X30" s="6"/>
      <c r="Y30" s="6"/>
      <c r="Z30" s="28"/>
      <c r="AA30" s="9">
        <v>1100</v>
      </c>
      <c r="AB30" s="10">
        <f t="shared" si="4"/>
        <v>8137.5965223359835</v>
      </c>
      <c r="AC30" s="11">
        <f t="shared" si="5"/>
        <v>2.891546871157415</v>
      </c>
    </row>
    <row r="31" spans="1:29" ht="51.6" customHeight="1" x14ac:dyDescent="0.3">
      <c r="A31" s="5">
        <v>27</v>
      </c>
      <c r="B31" s="25" t="s">
        <v>56</v>
      </c>
      <c r="C31" s="4">
        <v>20</v>
      </c>
      <c r="D31" s="31" t="s">
        <v>75</v>
      </c>
      <c r="E31" s="31"/>
      <c r="F31" s="31"/>
      <c r="G31" s="31"/>
      <c r="H31" s="31"/>
      <c r="I31" s="31" t="s">
        <v>29</v>
      </c>
      <c r="J31" s="14">
        <v>700</v>
      </c>
      <c r="K31" s="6">
        <f t="shared" si="9"/>
        <v>14000</v>
      </c>
      <c r="L31" s="6">
        <f t="shared" si="1"/>
        <v>68.066121375050045</v>
      </c>
      <c r="M31" s="6">
        <f t="shared" si="10"/>
        <v>14068.06612137505</v>
      </c>
      <c r="N31" s="6">
        <f t="shared" si="11"/>
        <v>703.4033060687525</v>
      </c>
      <c r="O31" s="6">
        <f t="shared" si="12"/>
        <v>351.70165303437625</v>
      </c>
      <c r="P31" s="8" t="s">
        <v>18</v>
      </c>
      <c r="Q31" s="26">
        <v>500</v>
      </c>
      <c r="R31" s="8" t="s">
        <v>18</v>
      </c>
      <c r="S31" s="6">
        <f t="shared" si="3"/>
        <v>138.13418749642508</v>
      </c>
      <c r="T31" s="2"/>
      <c r="U31" s="7"/>
      <c r="V31" s="17">
        <f t="shared" si="8"/>
        <v>1693.2391465995538</v>
      </c>
      <c r="W31" s="27"/>
      <c r="X31" s="27"/>
      <c r="Y31" s="27"/>
      <c r="Z31" s="27"/>
      <c r="AA31" s="9">
        <v>1700</v>
      </c>
      <c r="AB31" s="10">
        <f t="shared" si="4"/>
        <v>7169.2501286964489</v>
      </c>
      <c r="AC31" s="11">
        <f t="shared" si="5"/>
        <v>1.8076381147144978</v>
      </c>
    </row>
    <row r="32" spans="1:29" ht="21.6" thickBot="1" x14ac:dyDescent="0.45">
      <c r="K32" s="35">
        <f>SUM(K5:K31)</f>
        <v>349660</v>
      </c>
      <c r="L32" s="35">
        <f>SUM(L5:L31)</f>
        <v>1700</v>
      </c>
      <c r="M32" s="35">
        <f>SUM(M5:M31)</f>
        <v>351360.00000000006</v>
      </c>
      <c r="AB32" s="29">
        <f>SUM(AB5:AB31)</f>
        <v>203939.99999999997</v>
      </c>
      <c r="AC32" s="30">
        <f>AVERAGE(AC5:AC31)</f>
        <v>1.7494637017288155</v>
      </c>
    </row>
    <row r="33" spans="2:27" ht="15" thickTop="1" x14ac:dyDescent="0.3">
      <c r="AA33">
        <f>SUBTOTAL(9,AA5:AA32)</f>
        <v>60650</v>
      </c>
    </row>
    <row r="34" spans="2:27" ht="15" x14ac:dyDescent="0.3">
      <c r="B34" s="1" t="s">
        <v>7</v>
      </c>
      <c r="C34" s="32"/>
      <c r="D34" s="1"/>
      <c r="E34" s="1"/>
      <c r="F34" s="1"/>
      <c r="G34" s="1"/>
      <c r="H34" s="1"/>
      <c r="I34" s="1"/>
      <c r="J34" s="1"/>
      <c r="M34" s="12"/>
      <c r="N34" s="1"/>
    </row>
    <row r="37" spans="2:27" x14ac:dyDescent="0.3">
      <c r="P37" t="s">
        <v>61</v>
      </c>
      <c r="Q37" t="s">
        <v>65</v>
      </c>
      <c r="R37" t="s">
        <v>66</v>
      </c>
      <c r="S37" t="s">
        <v>67</v>
      </c>
    </row>
    <row r="38" spans="2:27" x14ac:dyDescent="0.3">
      <c r="P38" s="36" t="s">
        <v>63</v>
      </c>
    </row>
    <row r="39" spans="2:27" x14ac:dyDescent="0.3">
      <c r="P39" s="36" t="s">
        <v>62</v>
      </c>
    </row>
    <row r="40" spans="2:27" x14ac:dyDescent="0.3">
      <c r="P40" s="36" t="s">
        <v>64</v>
      </c>
    </row>
  </sheetData>
  <autoFilter ref="B4:AC34"/>
  <mergeCells count="1">
    <mergeCell ref="W3:Z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B1" zoomScale="85" zoomScaleNormal="85" workbookViewId="0">
      <pane xSplit="1" topLeftCell="C1" activePane="topRight" state="frozen"/>
      <selection activeCell="B1" sqref="B1"/>
      <selection pane="topRight" activeCell="M6" sqref="M6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8.554687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72</v>
      </c>
      <c r="B2" s="22"/>
      <c r="C2" s="34"/>
      <c r="D2" s="22"/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50*230</f>
        <v>11500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4</v>
      </c>
      <c r="B5" s="25" t="s">
        <v>73</v>
      </c>
      <c r="C5" s="3">
        <v>15</v>
      </c>
      <c r="D5" s="31" t="s">
        <v>77</v>
      </c>
      <c r="E5" s="31"/>
      <c r="F5" s="31"/>
      <c r="G5" s="31"/>
      <c r="H5" s="31" t="s">
        <v>36</v>
      </c>
      <c r="I5" s="13">
        <v>5800</v>
      </c>
      <c r="J5" s="6">
        <f t="shared" ref="J5:J28" si="0">+I5*C5</f>
        <v>87000</v>
      </c>
      <c r="K5" s="6">
        <f t="shared" ref="K5:K28" si="1">(J5/$J$29)*$M$2</f>
        <v>818.93687707641197</v>
      </c>
      <c r="L5" s="6">
        <f t="shared" ref="L5:L28" si="2">(J5+K5)</f>
        <v>87818.936877076412</v>
      </c>
      <c r="M5" s="6">
        <f t="shared" ref="M5:M28" si="3">+L5/C5</f>
        <v>5854.5957918050944</v>
      </c>
      <c r="N5" s="6">
        <f t="shared" ref="N5:N28" si="4">+M5*0.5</f>
        <v>2927.2978959025472</v>
      </c>
      <c r="O5" s="8" t="s">
        <v>18</v>
      </c>
      <c r="P5" s="26">
        <v>500</v>
      </c>
      <c r="Q5" s="8" t="s">
        <v>18</v>
      </c>
      <c r="R5" s="6">
        <f t="shared" ref="R5:R28" si="5">((L5/$L$29)*$P$2)/C5</f>
        <v>369.32447397563675</v>
      </c>
      <c r="S5" s="2"/>
      <c r="T5" s="7"/>
      <c r="U5" s="17">
        <f t="shared" ref="U5:U28" si="6">M5+P5+R5+S5+N5</f>
        <v>9651.2181616832786</v>
      </c>
      <c r="V5" s="6"/>
      <c r="W5" s="6"/>
      <c r="X5" s="6"/>
      <c r="Y5" s="28"/>
      <c r="Z5" s="9">
        <v>900</v>
      </c>
      <c r="AA5" s="10">
        <f t="shared" ref="AA5:AA28" si="7">(Z5-M5-R5-P5)*C5</f>
        <v>-87358.803986710962</v>
      </c>
      <c r="AB5" s="11">
        <f t="shared" ref="AB5:AB28" si="8">IFERROR(AA5/(M5+P5+R5*C5),"")</f>
        <v>-7.3444933756645288</v>
      </c>
    </row>
    <row r="6" spans="1:28" ht="51.6" customHeight="1" x14ac:dyDescent="0.3">
      <c r="A6" s="5">
        <v>5</v>
      </c>
      <c r="B6" s="25" t="s">
        <v>74</v>
      </c>
      <c r="C6" s="3">
        <v>10</v>
      </c>
      <c r="D6" s="31" t="s">
        <v>77</v>
      </c>
      <c r="E6" s="31"/>
      <c r="F6" s="31" t="s">
        <v>36</v>
      </c>
      <c r="G6" s="31"/>
      <c r="H6" s="31"/>
      <c r="I6" s="13">
        <v>1800</v>
      </c>
      <c r="J6" s="6">
        <f>+I6*C6</f>
        <v>18000</v>
      </c>
      <c r="K6" s="6">
        <f t="shared" si="1"/>
        <v>169.43521594684387</v>
      </c>
      <c r="L6" s="6">
        <f t="shared" si="2"/>
        <v>18169.435215946844</v>
      </c>
      <c r="M6" s="6">
        <f t="shared" si="3"/>
        <v>1816.9435215946844</v>
      </c>
      <c r="N6" s="6">
        <f t="shared" si="4"/>
        <v>908.4717607973422</v>
      </c>
      <c r="O6" s="8" t="s">
        <v>18</v>
      </c>
      <c r="P6" s="26">
        <v>500</v>
      </c>
      <c r="Q6" s="8" t="s">
        <v>18</v>
      </c>
      <c r="R6" s="6">
        <f t="shared" si="5"/>
        <v>114.61794019933555</v>
      </c>
      <c r="S6" s="2"/>
      <c r="T6" s="7"/>
      <c r="U6" s="17">
        <f t="shared" si="6"/>
        <v>3340.0332225913617</v>
      </c>
      <c r="V6" s="6"/>
      <c r="W6" s="6">
        <v>9500</v>
      </c>
      <c r="X6" s="6"/>
      <c r="Y6" s="28"/>
      <c r="Z6" s="9">
        <v>8500</v>
      </c>
      <c r="AA6" s="10">
        <f t="shared" si="7"/>
        <v>60684.385382059801</v>
      </c>
      <c r="AB6" s="11">
        <f t="shared" si="8"/>
        <v>17.52302379125096</v>
      </c>
    </row>
    <row r="7" spans="1:28" ht="51.6" customHeight="1" x14ac:dyDescent="0.3">
      <c r="A7" s="5">
        <v>6</v>
      </c>
      <c r="B7" s="25" t="s">
        <v>81</v>
      </c>
      <c r="C7" s="3">
        <v>6</v>
      </c>
      <c r="D7" s="31" t="s">
        <v>80</v>
      </c>
      <c r="E7" s="31"/>
      <c r="F7" s="31"/>
      <c r="G7" s="31"/>
      <c r="H7" s="31" t="s">
        <v>36</v>
      </c>
      <c r="I7" s="13">
        <v>12600</v>
      </c>
      <c r="J7" s="6">
        <f t="shared" si="0"/>
        <v>75600</v>
      </c>
      <c r="K7" s="6">
        <f t="shared" si="1"/>
        <v>711.62790697674427</v>
      </c>
      <c r="L7" s="6">
        <f t="shared" si="2"/>
        <v>76311.627906976748</v>
      </c>
      <c r="M7" s="6">
        <f t="shared" si="3"/>
        <v>12718.604651162792</v>
      </c>
      <c r="N7" s="6">
        <f t="shared" si="4"/>
        <v>6359.302325581396</v>
      </c>
      <c r="O7" s="8" t="s">
        <v>18</v>
      </c>
      <c r="P7" s="26">
        <v>500</v>
      </c>
      <c r="Q7" s="8" t="s">
        <v>18</v>
      </c>
      <c r="R7" s="6">
        <f t="shared" si="5"/>
        <v>802.32558139534888</v>
      </c>
      <c r="S7" s="2"/>
      <c r="T7" s="7"/>
      <c r="U7" s="17">
        <f t="shared" si="6"/>
        <v>20380.232558139538</v>
      </c>
      <c r="V7" s="6"/>
      <c r="W7" s="6"/>
      <c r="X7" s="6"/>
      <c r="Y7" s="28"/>
      <c r="Z7" s="9">
        <v>16000</v>
      </c>
      <c r="AA7" s="10">
        <f t="shared" si="7"/>
        <v>11874.418604651157</v>
      </c>
      <c r="AB7" s="11">
        <f t="shared" si="8"/>
        <v>0.65849883930874353</v>
      </c>
    </row>
    <row r="8" spans="1:28" ht="51.6" customHeight="1" x14ac:dyDescent="0.3">
      <c r="A8" s="5">
        <v>7</v>
      </c>
      <c r="B8" s="25"/>
      <c r="C8" s="3"/>
      <c r="D8" s="31"/>
      <c r="E8" s="31"/>
      <c r="F8" s="31"/>
      <c r="G8" s="31"/>
      <c r="H8" s="31" t="s">
        <v>36</v>
      </c>
      <c r="I8" s="13"/>
      <c r="J8" s="6">
        <f t="shared" si="0"/>
        <v>0</v>
      </c>
      <c r="K8" s="6">
        <f t="shared" si="1"/>
        <v>0</v>
      </c>
      <c r="L8" s="6">
        <f t="shared" si="2"/>
        <v>0</v>
      </c>
      <c r="M8" s="6" t="e">
        <f t="shared" si="3"/>
        <v>#DIV/0!</v>
      </c>
      <c r="N8" s="6" t="e">
        <f t="shared" si="4"/>
        <v>#DIV/0!</v>
      </c>
      <c r="O8" s="8" t="s">
        <v>18</v>
      </c>
      <c r="P8" s="26">
        <v>500</v>
      </c>
      <c r="Q8" s="8" t="s">
        <v>18</v>
      </c>
      <c r="R8" s="6" t="e">
        <f t="shared" si="5"/>
        <v>#DIV/0!</v>
      </c>
      <c r="S8" s="2"/>
      <c r="T8" s="7"/>
      <c r="U8" s="17" t="e">
        <f t="shared" si="6"/>
        <v>#DIV/0!</v>
      </c>
      <c r="V8" s="6"/>
      <c r="W8" s="6"/>
      <c r="X8" s="6"/>
      <c r="Y8" s="28"/>
      <c r="Z8" s="9">
        <v>1100</v>
      </c>
      <c r="AA8" s="10" t="e">
        <f t="shared" si="7"/>
        <v>#DIV/0!</v>
      </c>
      <c r="AB8" s="11" t="str">
        <f t="shared" si="8"/>
        <v/>
      </c>
    </row>
    <row r="9" spans="1:28" ht="51.6" customHeight="1" x14ac:dyDescent="0.3">
      <c r="A9" s="5">
        <v>8</v>
      </c>
      <c r="B9" s="25"/>
      <c r="C9" s="3"/>
      <c r="D9" s="31"/>
      <c r="E9" s="31"/>
      <c r="F9" s="31"/>
      <c r="G9" s="31"/>
      <c r="H9" s="31" t="s">
        <v>36</v>
      </c>
      <c r="I9" s="13"/>
      <c r="J9" s="6">
        <f t="shared" si="0"/>
        <v>0</v>
      </c>
      <c r="K9" s="6">
        <f t="shared" si="1"/>
        <v>0</v>
      </c>
      <c r="L9" s="6">
        <f t="shared" si="2"/>
        <v>0</v>
      </c>
      <c r="M9" s="6" t="e">
        <f t="shared" si="3"/>
        <v>#DIV/0!</v>
      </c>
      <c r="N9" s="6" t="e">
        <f t="shared" si="4"/>
        <v>#DIV/0!</v>
      </c>
      <c r="O9" s="8" t="s">
        <v>18</v>
      </c>
      <c r="P9" s="26">
        <v>500</v>
      </c>
      <c r="Q9" s="8" t="s">
        <v>18</v>
      </c>
      <c r="R9" s="6" t="e">
        <f t="shared" si="5"/>
        <v>#DIV/0!</v>
      </c>
      <c r="S9" s="2"/>
      <c r="T9" s="7"/>
      <c r="U9" s="17" t="e">
        <f t="shared" si="6"/>
        <v>#DIV/0!</v>
      </c>
      <c r="V9" s="6"/>
      <c r="W9" s="6"/>
      <c r="X9" s="6"/>
      <c r="Y9" s="28"/>
      <c r="Z9" s="9">
        <v>1200</v>
      </c>
      <c r="AA9" s="10" t="e">
        <f t="shared" si="7"/>
        <v>#DIV/0!</v>
      </c>
      <c r="AB9" s="11" t="str">
        <f t="shared" si="8"/>
        <v/>
      </c>
    </row>
    <row r="10" spans="1:28" ht="51.6" customHeight="1" x14ac:dyDescent="0.3">
      <c r="A10" s="5">
        <v>9</v>
      </c>
      <c r="B10" s="25"/>
      <c r="C10" s="3"/>
      <c r="D10" s="31"/>
      <c r="E10" s="31"/>
      <c r="F10" s="31"/>
      <c r="G10" s="31"/>
      <c r="H10" s="31"/>
      <c r="I10" s="13"/>
      <c r="J10" s="6">
        <f t="shared" si="0"/>
        <v>0</v>
      </c>
      <c r="K10" s="6">
        <f t="shared" si="1"/>
        <v>0</v>
      </c>
      <c r="L10" s="6">
        <f t="shared" si="2"/>
        <v>0</v>
      </c>
      <c r="M10" s="6" t="e">
        <f t="shared" si="3"/>
        <v>#DIV/0!</v>
      </c>
      <c r="N10" s="6" t="e">
        <f t="shared" si="4"/>
        <v>#DIV/0!</v>
      </c>
      <c r="O10" s="8" t="s">
        <v>18</v>
      </c>
      <c r="P10" s="26">
        <v>500</v>
      </c>
      <c r="Q10" s="8" t="s">
        <v>18</v>
      </c>
      <c r="R10" s="6" t="e">
        <f t="shared" si="5"/>
        <v>#DIV/0!</v>
      </c>
      <c r="S10" s="2"/>
      <c r="T10" s="7"/>
      <c r="U10" s="17" t="e">
        <f t="shared" si="6"/>
        <v>#DIV/0!</v>
      </c>
      <c r="V10" s="6"/>
      <c r="W10" s="6"/>
      <c r="X10" s="6"/>
      <c r="Y10" s="28"/>
      <c r="Z10" s="9">
        <v>1350</v>
      </c>
      <c r="AA10" s="10" t="e">
        <f t="shared" si="7"/>
        <v>#DIV/0!</v>
      </c>
      <c r="AB10" s="11" t="str">
        <f t="shared" si="8"/>
        <v/>
      </c>
    </row>
    <row r="11" spans="1:28" ht="51.6" customHeight="1" x14ac:dyDescent="0.3">
      <c r="A11" s="5">
        <v>10</v>
      </c>
      <c r="B11" s="25"/>
      <c r="C11" s="3"/>
      <c r="D11" s="31"/>
      <c r="E11" s="31"/>
      <c r="F11" s="31"/>
      <c r="G11" s="31"/>
      <c r="H11" s="31" t="s">
        <v>36</v>
      </c>
      <c r="I11" s="13"/>
      <c r="J11" s="6">
        <f t="shared" si="0"/>
        <v>0</v>
      </c>
      <c r="K11" s="6">
        <f t="shared" si="1"/>
        <v>0</v>
      </c>
      <c r="L11" s="6">
        <f t="shared" si="2"/>
        <v>0</v>
      </c>
      <c r="M11" s="6" t="e">
        <f t="shared" si="3"/>
        <v>#DIV/0!</v>
      </c>
      <c r="N11" s="6" t="e">
        <f t="shared" si="4"/>
        <v>#DIV/0!</v>
      </c>
      <c r="O11" s="8" t="s">
        <v>18</v>
      </c>
      <c r="P11" s="26">
        <v>500</v>
      </c>
      <c r="Q11" s="8" t="s">
        <v>18</v>
      </c>
      <c r="R11" s="6" t="e">
        <f t="shared" si="5"/>
        <v>#DIV/0!</v>
      </c>
      <c r="S11" s="2"/>
      <c r="T11" s="7"/>
      <c r="U11" s="17" t="e">
        <f t="shared" si="6"/>
        <v>#DIV/0!</v>
      </c>
      <c r="V11" s="6"/>
      <c r="W11" s="6"/>
      <c r="X11" s="6"/>
      <c r="Y11" s="28"/>
      <c r="Z11" s="9">
        <v>1700</v>
      </c>
      <c r="AA11" s="10" t="e">
        <f t="shared" si="7"/>
        <v>#DIV/0!</v>
      </c>
      <c r="AB11" s="11" t="str">
        <f t="shared" si="8"/>
        <v/>
      </c>
    </row>
    <row r="12" spans="1:28" ht="51.6" customHeight="1" x14ac:dyDescent="0.3">
      <c r="A12" s="5">
        <v>11</v>
      </c>
      <c r="B12" s="25"/>
      <c r="C12" s="3"/>
      <c r="D12" s="31"/>
      <c r="E12" s="31"/>
      <c r="F12" s="31"/>
      <c r="G12" s="31"/>
      <c r="H12" s="31" t="s">
        <v>36</v>
      </c>
      <c r="I12" s="13"/>
      <c r="J12" s="6">
        <f t="shared" si="0"/>
        <v>0</v>
      </c>
      <c r="K12" s="6">
        <f t="shared" si="1"/>
        <v>0</v>
      </c>
      <c r="L12" s="6">
        <f t="shared" si="2"/>
        <v>0</v>
      </c>
      <c r="M12" s="6" t="e">
        <f t="shared" si="3"/>
        <v>#DIV/0!</v>
      </c>
      <c r="N12" s="6" t="e">
        <f t="shared" si="4"/>
        <v>#DIV/0!</v>
      </c>
      <c r="O12" s="8" t="s">
        <v>18</v>
      </c>
      <c r="P12" s="26">
        <v>500</v>
      </c>
      <c r="Q12" s="8" t="s">
        <v>18</v>
      </c>
      <c r="R12" s="6" t="e">
        <f t="shared" si="5"/>
        <v>#DIV/0!</v>
      </c>
      <c r="S12" s="2"/>
      <c r="T12" s="7"/>
      <c r="U12" s="17" t="e">
        <f t="shared" si="6"/>
        <v>#DIV/0!</v>
      </c>
      <c r="V12" s="6"/>
      <c r="W12" s="6"/>
      <c r="X12" s="6"/>
      <c r="Y12" s="28"/>
      <c r="Z12" s="9">
        <v>1900</v>
      </c>
      <c r="AA12" s="10" t="e">
        <f t="shared" si="7"/>
        <v>#DIV/0!</v>
      </c>
      <c r="AB12" s="11" t="str">
        <f t="shared" si="8"/>
        <v/>
      </c>
    </row>
    <row r="13" spans="1:28" ht="51.6" customHeight="1" x14ac:dyDescent="0.3">
      <c r="A13" s="5">
        <v>12</v>
      </c>
      <c r="B13" s="25"/>
      <c r="C13" s="3"/>
      <c r="D13" s="31"/>
      <c r="E13" s="31"/>
      <c r="F13" s="31"/>
      <c r="G13" s="31"/>
      <c r="H13" s="31" t="s">
        <v>36</v>
      </c>
      <c r="I13" s="13"/>
      <c r="J13" s="6">
        <f t="shared" si="0"/>
        <v>0</v>
      </c>
      <c r="K13" s="6">
        <f t="shared" si="1"/>
        <v>0</v>
      </c>
      <c r="L13" s="6">
        <f t="shared" si="2"/>
        <v>0</v>
      </c>
      <c r="M13" s="6" t="e">
        <f t="shared" si="3"/>
        <v>#DIV/0!</v>
      </c>
      <c r="N13" s="6" t="e">
        <f t="shared" si="4"/>
        <v>#DIV/0!</v>
      </c>
      <c r="O13" s="8" t="s">
        <v>18</v>
      </c>
      <c r="P13" s="26">
        <v>500</v>
      </c>
      <c r="Q13" s="8" t="s">
        <v>18</v>
      </c>
      <c r="R13" s="6" t="e">
        <f t="shared" si="5"/>
        <v>#DIV/0!</v>
      </c>
      <c r="S13" s="2"/>
      <c r="T13" s="7"/>
      <c r="U13" s="17" t="e">
        <f t="shared" si="6"/>
        <v>#DIV/0!</v>
      </c>
      <c r="V13" s="6"/>
      <c r="W13" s="6"/>
      <c r="X13" s="6"/>
      <c r="Y13" s="28"/>
      <c r="Z13" s="9">
        <v>1800</v>
      </c>
      <c r="AA13" s="10" t="e">
        <f t="shared" si="7"/>
        <v>#DIV/0!</v>
      </c>
      <c r="AB13" s="11" t="str">
        <f t="shared" si="8"/>
        <v/>
      </c>
    </row>
    <row r="14" spans="1:28" ht="51.6" customHeight="1" x14ac:dyDescent="0.3">
      <c r="A14" s="5">
        <v>13</v>
      </c>
      <c r="B14" s="25"/>
      <c r="C14" s="3"/>
      <c r="D14" s="31"/>
      <c r="E14" s="31"/>
      <c r="F14" s="31"/>
      <c r="G14" s="31"/>
      <c r="H14" s="31" t="s">
        <v>36</v>
      </c>
      <c r="I14" s="13"/>
      <c r="J14" s="6">
        <f t="shared" si="0"/>
        <v>0</v>
      </c>
      <c r="K14" s="6">
        <f t="shared" si="1"/>
        <v>0</v>
      </c>
      <c r="L14" s="6">
        <f t="shared" si="2"/>
        <v>0</v>
      </c>
      <c r="M14" s="6" t="e">
        <f t="shared" si="3"/>
        <v>#DIV/0!</v>
      </c>
      <c r="N14" s="6" t="e">
        <f t="shared" si="4"/>
        <v>#DIV/0!</v>
      </c>
      <c r="O14" s="8" t="s">
        <v>18</v>
      </c>
      <c r="P14" s="26">
        <v>500</v>
      </c>
      <c r="Q14" s="8" t="s">
        <v>18</v>
      </c>
      <c r="R14" s="6" t="e">
        <f t="shared" si="5"/>
        <v>#DIV/0!</v>
      </c>
      <c r="S14" s="2"/>
      <c r="T14" s="7"/>
      <c r="U14" s="17" t="e">
        <f t="shared" si="6"/>
        <v>#DIV/0!</v>
      </c>
      <c r="V14" s="6"/>
      <c r="W14" s="6"/>
      <c r="X14" s="6"/>
      <c r="Y14" s="28"/>
      <c r="Z14" s="9">
        <v>2600</v>
      </c>
      <c r="AA14" s="10" t="e">
        <f t="shared" si="7"/>
        <v>#DIV/0!</v>
      </c>
      <c r="AB14" s="11" t="str">
        <f t="shared" si="8"/>
        <v/>
      </c>
    </row>
    <row r="15" spans="1:28" ht="51.6" customHeight="1" x14ac:dyDescent="0.3">
      <c r="A15" s="5">
        <v>14</v>
      </c>
      <c r="B15" s="25"/>
      <c r="C15" s="3"/>
      <c r="D15" s="31"/>
      <c r="E15" s="31"/>
      <c r="F15" s="31"/>
      <c r="G15" s="31"/>
      <c r="H15" s="31" t="s">
        <v>36</v>
      </c>
      <c r="I15" s="13"/>
      <c r="J15" s="6">
        <f t="shared" si="0"/>
        <v>0</v>
      </c>
      <c r="K15" s="6">
        <f t="shared" si="1"/>
        <v>0</v>
      </c>
      <c r="L15" s="6">
        <f t="shared" si="2"/>
        <v>0</v>
      </c>
      <c r="M15" s="6" t="e">
        <f t="shared" si="3"/>
        <v>#DIV/0!</v>
      </c>
      <c r="N15" s="6" t="e">
        <f t="shared" si="4"/>
        <v>#DIV/0!</v>
      </c>
      <c r="O15" s="8" t="s">
        <v>18</v>
      </c>
      <c r="P15" s="26">
        <v>500</v>
      </c>
      <c r="Q15" s="8" t="s">
        <v>18</v>
      </c>
      <c r="R15" s="6" t="e">
        <f t="shared" si="5"/>
        <v>#DIV/0!</v>
      </c>
      <c r="S15" s="2"/>
      <c r="T15" s="7"/>
      <c r="U15" s="17" t="e">
        <f t="shared" si="6"/>
        <v>#DIV/0!</v>
      </c>
      <c r="V15" s="6"/>
      <c r="W15" s="6"/>
      <c r="X15" s="6"/>
      <c r="Y15" s="28"/>
      <c r="Z15" s="9">
        <v>1100</v>
      </c>
      <c r="AA15" s="10" t="e">
        <f t="shared" si="7"/>
        <v>#DIV/0!</v>
      </c>
      <c r="AB15" s="11" t="str">
        <f t="shared" si="8"/>
        <v/>
      </c>
    </row>
    <row r="16" spans="1:28" ht="51.6" customHeight="1" x14ac:dyDescent="0.3">
      <c r="A16" s="5">
        <v>15</v>
      </c>
      <c r="B16" s="25"/>
      <c r="C16" s="3"/>
      <c r="D16" s="31"/>
      <c r="E16" s="31"/>
      <c r="F16" s="31"/>
      <c r="G16" s="31"/>
      <c r="H16" s="31" t="s">
        <v>36</v>
      </c>
      <c r="I16" s="13"/>
      <c r="J16" s="6">
        <f t="shared" si="0"/>
        <v>0</v>
      </c>
      <c r="K16" s="6">
        <f t="shared" si="1"/>
        <v>0</v>
      </c>
      <c r="L16" s="6">
        <f t="shared" si="2"/>
        <v>0</v>
      </c>
      <c r="M16" s="6" t="e">
        <f t="shared" si="3"/>
        <v>#DIV/0!</v>
      </c>
      <c r="N16" s="6" t="e">
        <f t="shared" si="4"/>
        <v>#DIV/0!</v>
      </c>
      <c r="O16" s="8" t="s">
        <v>18</v>
      </c>
      <c r="P16" s="26">
        <v>500</v>
      </c>
      <c r="Q16" s="8" t="s">
        <v>18</v>
      </c>
      <c r="R16" s="6" t="e">
        <f t="shared" si="5"/>
        <v>#DIV/0!</v>
      </c>
      <c r="S16" s="2"/>
      <c r="T16" s="7"/>
      <c r="U16" s="17" t="e">
        <f t="shared" si="6"/>
        <v>#DIV/0!</v>
      </c>
      <c r="V16" s="6"/>
      <c r="W16" s="6"/>
      <c r="X16" s="6"/>
      <c r="Y16" s="28"/>
      <c r="Z16" s="9">
        <v>2300</v>
      </c>
      <c r="AA16" s="10" t="e">
        <f t="shared" si="7"/>
        <v>#DIV/0!</v>
      </c>
      <c r="AB16" s="11" t="str">
        <f t="shared" si="8"/>
        <v/>
      </c>
    </row>
    <row r="17" spans="1:28" ht="51.6" customHeight="1" x14ac:dyDescent="0.3">
      <c r="A17" s="5">
        <v>16</v>
      </c>
      <c r="B17" s="25"/>
      <c r="C17" s="3"/>
      <c r="D17" s="31"/>
      <c r="E17" s="31"/>
      <c r="F17" s="31"/>
      <c r="G17" s="31"/>
      <c r="H17" s="31" t="s">
        <v>36</v>
      </c>
      <c r="I17" s="13"/>
      <c r="J17" s="6">
        <f t="shared" si="0"/>
        <v>0</v>
      </c>
      <c r="K17" s="6">
        <f t="shared" si="1"/>
        <v>0</v>
      </c>
      <c r="L17" s="6">
        <f t="shared" si="2"/>
        <v>0</v>
      </c>
      <c r="M17" s="6" t="e">
        <f t="shared" si="3"/>
        <v>#DIV/0!</v>
      </c>
      <c r="N17" s="6" t="e">
        <f t="shared" si="4"/>
        <v>#DIV/0!</v>
      </c>
      <c r="O17" s="8" t="s">
        <v>18</v>
      </c>
      <c r="P17" s="26">
        <v>500</v>
      </c>
      <c r="Q17" s="8" t="s">
        <v>18</v>
      </c>
      <c r="R17" s="6" t="e">
        <f t="shared" si="5"/>
        <v>#DIV/0!</v>
      </c>
      <c r="S17" s="2"/>
      <c r="T17" s="7"/>
      <c r="U17" s="17" t="e">
        <f t="shared" si="6"/>
        <v>#DIV/0!</v>
      </c>
      <c r="V17" s="6"/>
      <c r="W17" s="6"/>
      <c r="X17" s="6"/>
      <c r="Y17" s="28"/>
      <c r="Z17" s="9">
        <v>1100</v>
      </c>
      <c r="AA17" s="10" t="e">
        <f t="shared" si="7"/>
        <v>#DIV/0!</v>
      </c>
      <c r="AB17" s="11" t="str">
        <f t="shared" si="8"/>
        <v/>
      </c>
    </row>
    <row r="18" spans="1:28" ht="51.6" customHeight="1" x14ac:dyDescent="0.3">
      <c r="A18" s="5">
        <v>17</v>
      </c>
      <c r="B18" s="25"/>
      <c r="C18" s="3"/>
      <c r="D18" s="31"/>
      <c r="E18" s="31"/>
      <c r="F18" s="31"/>
      <c r="G18" s="31"/>
      <c r="H18" s="31" t="s">
        <v>36</v>
      </c>
      <c r="I18" s="13"/>
      <c r="J18" s="6">
        <f t="shared" si="0"/>
        <v>0</v>
      </c>
      <c r="K18" s="6">
        <f t="shared" si="1"/>
        <v>0</v>
      </c>
      <c r="L18" s="6">
        <f t="shared" si="2"/>
        <v>0</v>
      </c>
      <c r="M18" s="6" t="e">
        <f t="shared" si="3"/>
        <v>#DIV/0!</v>
      </c>
      <c r="N18" s="6" t="e">
        <f t="shared" si="4"/>
        <v>#DIV/0!</v>
      </c>
      <c r="O18" s="8" t="s">
        <v>18</v>
      </c>
      <c r="P18" s="26">
        <v>500</v>
      </c>
      <c r="Q18" s="8" t="s">
        <v>18</v>
      </c>
      <c r="R18" s="6" t="e">
        <f t="shared" si="5"/>
        <v>#DIV/0!</v>
      </c>
      <c r="S18" s="2"/>
      <c r="T18" s="7"/>
      <c r="U18" s="17" t="e">
        <f t="shared" si="6"/>
        <v>#DIV/0!</v>
      </c>
      <c r="V18" s="6"/>
      <c r="W18" s="6"/>
      <c r="X18" s="6"/>
      <c r="Y18" s="28"/>
      <c r="Z18" s="9">
        <v>700</v>
      </c>
      <c r="AA18" s="10" t="e">
        <f t="shared" si="7"/>
        <v>#DIV/0!</v>
      </c>
      <c r="AB18" s="11" t="str">
        <f t="shared" si="8"/>
        <v/>
      </c>
    </row>
    <row r="19" spans="1:28" ht="51.6" customHeight="1" x14ac:dyDescent="0.3">
      <c r="A19" s="5">
        <v>18</v>
      </c>
      <c r="B19" s="25"/>
      <c r="C19" s="3"/>
      <c r="D19" s="31"/>
      <c r="E19" s="31"/>
      <c r="F19" s="31"/>
      <c r="G19" s="31"/>
      <c r="H19" s="31" t="s">
        <v>36</v>
      </c>
      <c r="I19" s="13"/>
      <c r="J19" s="6">
        <f t="shared" si="0"/>
        <v>0</v>
      </c>
      <c r="K19" s="6">
        <f t="shared" si="1"/>
        <v>0</v>
      </c>
      <c r="L19" s="6">
        <f t="shared" si="2"/>
        <v>0</v>
      </c>
      <c r="M19" s="6" t="e">
        <f t="shared" si="3"/>
        <v>#DIV/0!</v>
      </c>
      <c r="N19" s="6" t="e">
        <f t="shared" si="4"/>
        <v>#DIV/0!</v>
      </c>
      <c r="O19" s="8" t="s">
        <v>18</v>
      </c>
      <c r="P19" s="26">
        <v>500</v>
      </c>
      <c r="Q19" s="8" t="s">
        <v>18</v>
      </c>
      <c r="R19" s="6" t="e">
        <f t="shared" si="5"/>
        <v>#DIV/0!</v>
      </c>
      <c r="S19" s="2"/>
      <c r="T19" s="7"/>
      <c r="U19" s="17" t="e">
        <f t="shared" si="6"/>
        <v>#DIV/0!</v>
      </c>
      <c r="V19" s="6"/>
      <c r="W19" s="6"/>
      <c r="X19" s="6"/>
      <c r="Y19" s="28"/>
      <c r="Z19" s="9">
        <v>800</v>
      </c>
      <c r="AA19" s="10" t="e">
        <f t="shared" si="7"/>
        <v>#DIV/0!</v>
      </c>
      <c r="AB19" s="11" t="str">
        <f t="shared" si="8"/>
        <v/>
      </c>
    </row>
    <row r="20" spans="1:28" ht="51.6" customHeight="1" x14ac:dyDescent="0.3">
      <c r="A20" s="5">
        <v>19</v>
      </c>
      <c r="B20" s="25"/>
      <c r="C20" s="3"/>
      <c r="D20" s="31"/>
      <c r="E20" s="31"/>
      <c r="F20" s="31"/>
      <c r="G20" s="31"/>
      <c r="H20" s="31" t="s">
        <v>36</v>
      </c>
      <c r="I20" s="13"/>
      <c r="J20" s="6">
        <f t="shared" si="0"/>
        <v>0</v>
      </c>
      <c r="K20" s="6">
        <f t="shared" si="1"/>
        <v>0</v>
      </c>
      <c r="L20" s="6">
        <f t="shared" si="2"/>
        <v>0</v>
      </c>
      <c r="M20" s="6" t="e">
        <f t="shared" si="3"/>
        <v>#DIV/0!</v>
      </c>
      <c r="N20" s="6" t="e">
        <f t="shared" si="4"/>
        <v>#DIV/0!</v>
      </c>
      <c r="O20" s="8" t="s">
        <v>18</v>
      </c>
      <c r="P20" s="26">
        <v>500</v>
      </c>
      <c r="Q20" s="8" t="s">
        <v>18</v>
      </c>
      <c r="R20" s="6" t="e">
        <f t="shared" si="5"/>
        <v>#DIV/0!</v>
      </c>
      <c r="S20" s="2"/>
      <c r="T20" s="7"/>
      <c r="U20" s="17" t="e">
        <f t="shared" si="6"/>
        <v>#DIV/0!</v>
      </c>
      <c r="V20" s="6"/>
      <c r="W20" s="6"/>
      <c r="X20" s="6"/>
      <c r="Y20" s="28"/>
      <c r="Z20" s="9">
        <v>800</v>
      </c>
      <c r="AA20" s="10" t="e">
        <f t="shared" si="7"/>
        <v>#DIV/0!</v>
      </c>
      <c r="AB20" s="11" t="str">
        <f t="shared" si="8"/>
        <v/>
      </c>
    </row>
    <row r="21" spans="1:28" ht="51.6" customHeight="1" x14ac:dyDescent="0.3">
      <c r="A21" s="5">
        <v>20</v>
      </c>
      <c r="B21" s="25"/>
      <c r="C21" s="3"/>
      <c r="D21" s="31"/>
      <c r="E21" s="31"/>
      <c r="F21" s="31"/>
      <c r="G21" s="31"/>
      <c r="H21" s="31" t="s">
        <v>36</v>
      </c>
      <c r="I21" s="13"/>
      <c r="J21" s="6">
        <f t="shared" si="0"/>
        <v>0</v>
      </c>
      <c r="K21" s="6">
        <f t="shared" si="1"/>
        <v>0</v>
      </c>
      <c r="L21" s="6">
        <f t="shared" si="2"/>
        <v>0</v>
      </c>
      <c r="M21" s="6" t="e">
        <f t="shared" si="3"/>
        <v>#DIV/0!</v>
      </c>
      <c r="N21" s="6" t="e">
        <f t="shared" si="4"/>
        <v>#DIV/0!</v>
      </c>
      <c r="O21" s="8" t="s">
        <v>18</v>
      </c>
      <c r="P21" s="26">
        <v>500</v>
      </c>
      <c r="Q21" s="8" t="s">
        <v>18</v>
      </c>
      <c r="R21" s="6" t="e">
        <f t="shared" si="5"/>
        <v>#DIV/0!</v>
      </c>
      <c r="S21" s="2"/>
      <c r="T21" s="7"/>
      <c r="U21" s="17" t="e">
        <f t="shared" si="6"/>
        <v>#DIV/0!</v>
      </c>
      <c r="V21" s="6"/>
      <c r="W21" s="6"/>
      <c r="X21" s="6"/>
      <c r="Y21" s="28"/>
      <c r="Z21" s="9">
        <v>1100</v>
      </c>
      <c r="AA21" s="10" t="e">
        <f t="shared" si="7"/>
        <v>#DIV/0!</v>
      </c>
      <c r="AB21" s="11" t="str">
        <f t="shared" si="8"/>
        <v/>
      </c>
    </row>
    <row r="22" spans="1:28" ht="51.6" customHeight="1" x14ac:dyDescent="0.3">
      <c r="A22" s="5">
        <v>21</v>
      </c>
      <c r="B22" s="25"/>
      <c r="C22" s="3"/>
      <c r="D22" s="31"/>
      <c r="E22" s="31"/>
      <c r="F22" s="31"/>
      <c r="G22" s="31"/>
      <c r="H22" s="31" t="s">
        <v>36</v>
      </c>
      <c r="I22" s="13"/>
      <c r="J22" s="6">
        <f t="shared" si="0"/>
        <v>0</v>
      </c>
      <c r="K22" s="6">
        <f t="shared" si="1"/>
        <v>0</v>
      </c>
      <c r="L22" s="6">
        <f t="shared" si="2"/>
        <v>0</v>
      </c>
      <c r="M22" s="6" t="e">
        <f t="shared" si="3"/>
        <v>#DIV/0!</v>
      </c>
      <c r="N22" s="6" t="e">
        <f t="shared" si="4"/>
        <v>#DIV/0!</v>
      </c>
      <c r="O22" s="8" t="s">
        <v>18</v>
      </c>
      <c r="P22" s="26">
        <v>500</v>
      </c>
      <c r="Q22" s="8" t="s">
        <v>18</v>
      </c>
      <c r="R22" s="6" t="e">
        <f t="shared" si="5"/>
        <v>#DIV/0!</v>
      </c>
      <c r="S22" s="2"/>
      <c r="T22" s="7"/>
      <c r="U22" s="17" t="e">
        <f t="shared" si="6"/>
        <v>#DIV/0!</v>
      </c>
      <c r="V22" s="6"/>
      <c r="W22" s="6"/>
      <c r="X22" s="6"/>
      <c r="Y22" s="28"/>
      <c r="Z22" s="9">
        <v>5400</v>
      </c>
      <c r="AA22" s="10" t="e">
        <f t="shared" si="7"/>
        <v>#DIV/0!</v>
      </c>
      <c r="AB22" s="11" t="str">
        <f t="shared" si="8"/>
        <v/>
      </c>
    </row>
    <row r="23" spans="1:28" ht="51.6" customHeight="1" x14ac:dyDescent="0.3">
      <c r="A23" s="5">
        <v>22</v>
      </c>
      <c r="B23" s="25"/>
      <c r="C23" s="3"/>
      <c r="D23" s="31"/>
      <c r="E23" s="31"/>
      <c r="F23" s="31"/>
      <c r="G23" s="31"/>
      <c r="H23" s="31" t="s">
        <v>29</v>
      </c>
      <c r="I23" s="13"/>
      <c r="J23" s="6">
        <f t="shared" si="0"/>
        <v>0</v>
      </c>
      <c r="K23" s="6">
        <f t="shared" si="1"/>
        <v>0</v>
      </c>
      <c r="L23" s="6">
        <f t="shared" si="2"/>
        <v>0</v>
      </c>
      <c r="M23" s="6" t="e">
        <f t="shared" si="3"/>
        <v>#DIV/0!</v>
      </c>
      <c r="N23" s="6" t="e">
        <f t="shared" si="4"/>
        <v>#DIV/0!</v>
      </c>
      <c r="O23" s="8" t="s">
        <v>18</v>
      </c>
      <c r="P23" s="26">
        <v>500</v>
      </c>
      <c r="Q23" s="8" t="s">
        <v>18</v>
      </c>
      <c r="R23" s="6" t="e">
        <f t="shared" si="5"/>
        <v>#DIV/0!</v>
      </c>
      <c r="S23" s="2"/>
      <c r="T23" s="7"/>
      <c r="U23" s="17" t="e">
        <f t="shared" si="6"/>
        <v>#DIV/0!</v>
      </c>
      <c r="V23" s="6"/>
      <c r="W23" s="6"/>
      <c r="X23" s="6"/>
      <c r="Y23" s="28"/>
      <c r="Z23" s="9">
        <v>6500</v>
      </c>
      <c r="AA23" s="10" t="e">
        <f t="shared" si="7"/>
        <v>#DIV/0!</v>
      </c>
      <c r="AB23" s="11" t="str">
        <f t="shared" si="8"/>
        <v/>
      </c>
    </row>
    <row r="24" spans="1:28" ht="51.6" customHeight="1" x14ac:dyDescent="0.3">
      <c r="A24" s="5">
        <v>23</v>
      </c>
      <c r="B24" s="25"/>
      <c r="C24" s="3"/>
      <c r="D24" s="31"/>
      <c r="E24" s="31"/>
      <c r="F24" s="31"/>
      <c r="G24" s="31"/>
      <c r="H24" s="31" t="s">
        <v>29</v>
      </c>
      <c r="I24" s="13"/>
      <c r="J24" s="6">
        <f t="shared" si="0"/>
        <v>0</v>
      </c>
      <c r="K24" s="6">
        <f t="shared" si="1"/>
        <v>0</v>
      </c>
      <c r="L24" s="6">
        <f t="shared" si="2"/>
        <v>0</v>
      </c>
      <c r="M24" s="6" t="e">
        <f t="shared" si="3"/>
        <v>#DIV/0!</v>
      </c>
      <c r="N24" s="6" t="e">
        <f t="shared" si="4"/>
        <v>#DIV/0!</v>
      </c>
      <c r="O24" s="8" t="s">
        <v>18</v>
      </c>
      <c r="P24" s="26">
        <v>500</v>
      </c>
      <c r="Q24" s="8" t="s">
        <v>18</v>
      </c>
      <c r="R24" s="6" t="e">
        <f t="shared" si="5"/>
        <v>#DIV/0!</v>
      </c>
      <c r="S24" s="2"/>
      <c r="T24" s="7"/>
      <c r="U24" s="17" t="e">
        <f t="shared" si="6"/>
        <v>#DIV/0!</v>
      </c>
      <c r="V24" s="6"/>
      <c r="W24" s="6"/>
      <c r="X24" s="6"/>
      <c r="Y24" s="28"/>
      <c r="Z24" s="9">
        <v>9200</v>
      </c>
      <c r="AA24" s="10" t="e">
        <f t="shared" si="7"/>
        <v>#DIV/0!</v>
      </c>
      <c r="AB24" s="11" t="str">
        <f t="shared" si="8"/>
        <v/>
      </c>
    </row>
    <row r="25" spans="1:28" ht="51.6" customHeight="1" x14ac:dyDescent="0.3">
      <c r="A25" s="5">
        <v>24</v>
      </c>
      <c r="B25" s="25"/>
      <c r="C25" s="3"/>
      <c r="D25" s="31"/>
      <c r="E25" s="31"/>
      <c r="F25" s="31"/>
      <c r="G25" s="31"/>
      <c r="H25" s="31" t="s">
        <v>36</v>
      </c>
      <c r="I25" s="13"/>
      <c r="J25" s="6">
        <f t="shared" si="0"/>
        <v>0</v>
      </c>
      <c r="K25" s="6">
        <f t="shared" si="1"/>
        <v>0</v>
      </c>
      <c r="L25" s="6">
        <f t="shared" si="2"/>
        <v>0</v>
      </c>
      <c r="M25" s="6" t="e">
        <f t="shared" si="3"/>
        <v>#DIV/0!</v>
      </c>
      <c r="N25" s="6" t="e">
        <f t="shared" si="4"/>
        <v>#DIV/0!</v>
      </c>
      <c r="O25" s="8" t="s">
        <v>18</v>
      </c>
      <c r="P25" s="26">
        <v>500</v>
      </c>
      <c r="Q25" s="8" t="s">
        <v>18</v>
      </c>
      <c r="R25" s="6" t="e">
        <f t="shared" si="5"/>
        <v>#DIV/0!</v>
      </c>
      <c r="S25" s="2"/>
      <c r="T25" s="7"/>
      <c r="U25" s="17" t="e">
        <f t="shared" si="6"/>
        <v>#DIV/0!</v>
      </c>
      <c r="V25" s="6"/>
      <c r="W25" s="6"/>
      <c r="X25" s="6"/>
      <c r="Y25" s="28"/>
      <c r="Z25" s="9">
        <v>1300</v>
      </c>
      <c r="AA25" s="10" t="e">
        <f t="shared" si="7"/>
        <v>#DIV/0!</v>
      </c>
      <c r="AB25" s="11" t="str">
        <f t="shared" si="8"/>
        <v/>
      </c>
    </row>
    <row r="26" spans="1:28" ht="51.6" customHeight="1" x14ac:dyDescent="0.3">
      <c r="A26" s="5">
        <v>25</v>
      </c>
      <c r="B26" s="25"/>
      <c r="C26" s="3"/>
      <c r="D26" s="31"/>
      <c r="E26" s="31"/>
      <c r="F26" s="31"/>
      <c r="G26" s="31"/>
      <c r="H26" s="31" t="s">
        <v>36</v>
      </c>
      <c r="I26" s="13"/>
      <c r="J26" s="6">
        <f t="shared" si="0"/>
        <v>0</v>
      </c>
      <c r="K26" s="6">
        <f t="shared" si="1"/>
        <v>0</v>
      </c>
      <c r="L26" s="6">
        <f t="shared" si="2"/>
        <v>0</v>
      </c>
      <c r="M26" s="6" t="e">
        <f t="shared" si="3"/>
        <v>#DIV/0!</v>
      </c>
      <c r="N26" s="6" t="e">
        <f t="shared" si="4"/>
        <v>#DIV/0!</v>
      </c>
      <c r="O26" s="8" t="s">
        <v>18</v>
      </c>
      <c r="P26" s="26">
        <v>500</v>
      </c>
      <c r="Q26" s="8" t="s">
        <v>18</v>
      </c>
      <c r="R26" s="6" t="e">
        <f t="shared" si="5"/>
        <v>#DIV/0!</v>
      </c>
      <c r="S26" s="2"/>
      <c r="T26" s="7"/>
      <c r="U26" s="17" t="e">
        <f t="shared" si="6"/>
        <v>#DIV/0!</v>
      </c>
      <c r="V26" s="6"/>
      <c r="W26" s="6"/>
      <c r="X26" s="6"/>
      <c r="Y26" s="28"/>
      <c r="Z26" s="9">
        <v>1100</v>
      </c>
      <c r="AA26" s="10" t="e">
        <f t="shared" si="7"/>
        <v>#DIV/0!</v>
      </c>
      <c r="AB26" s="11" t="str">
        <f t="shared" si="8"/>
        <v/>
      </c>
    </row>
    <row r="27" spans="1:28" ht="51.6" customHeight="1" x14ac:dyDescent="0.3">
      <c r="A27" s="5">
        <v>26</v>
      </c>
      <c r="B27" s="25"/>
      <c r="C27" s="3"/>
      <c r="D27" s="31"/>
      <c r="E27" s="31"/>
      <c r="F27" s="31"/>
      <c r="G27" s="31"/>
      <c r="H27" s="31" t="s">
        <v>29</v>
      </c>
      <c r="I27" s="13"/>
      <c r="J27" s="6">
        <f t="shared" si="0"/>
        <v>0</v>
      </c>
      <c r="K27" s="6">
        <f t="shared" si="1"/>
        <v>0</v>
      </c>
      <c r="L27" s="6">
        <f t="shared" si="2"/>
        <v>0</v>
      </c>
      <c r="M27" s="6" t="e">
        <f t="shared" si="3"/>
        <v>#DIV/0!</v>
      </c>
      <c r="N27" s="6" t="e">
        <f t="shared" si="4"/>
        <v>#DIV/0!</v>
      </c>
      <c r="O27" s="8" t="s">
        <v>18</v>
      </c>
      <c r="P27" s="26">
        <v>500</v>
      </c>
      <c r="Q27" s="8" t="s">
        <v>18</v>
      </c>
      <c r="R27" s="6" t="e">
        <f t="shared" si="5"/>
        <v>#DIV/0!</v>
      </c>
      <c r="S27" s="2"/>
      <c r="T27" s="7"/>
      <c r="U27" s="17" t="e">
        <f t="shared" si="6"/>
        <v>#DIV/0!</v>
      </c>
      <c r="V27" s="6"/>
      <c r="W27" s="6"/>
      <c r="X27" s="6"/>
      <c r="Y27" s="28"/>
      <c r="Z27" s="9">
        <v>1100</v>
      </c>
      <c r="AA27" s="10" t="e">
        <f t="shared" si="7"/>
        <v>#DIV/0!</v>
      </c>
      <c r="AB27" s="11" t="str">
        <f t="shared" si="8"/>
        <v/>
      </c>
    </row>
    <row r="28" spans="1:28" ht="51.6" customHeight="1" x14ac:dyDescent="0.3">
      <c r="A28" s="5">
        <v>27</v>
      </c>
      <c r="B28" s="25"/>
      <c r="C28" s="4"/>
      <c r="D28" s="31"/>
      <c r="E28" s="31"/>
      <c r="F28" s="31"/>
      <c r="G28" s="31"/>
      <c r="H28" s="31" t="s">
        <v>29</v>
      </c>
      <c r="I28" s="14"/>
      <c r="J28" s="6">
        <f t="shared" si="0"/>
        <v>0</v>
      </c>
      <c r="K28" s="6">
        <f t="shared" si="1"/>
        <v>0</v>
      </c>
      <c r="L28" s="6">
        <f t="shared" si="2"/>
        <v>0</v>
      </c>
      <c r="M28" s="6" t="e">
        <f t="shared" si="3"/>
        <v>#DIV/0!</v>
      </c>
      <c r="N28" s="6" t="e">
        <f t="shared" si="4"/>
        <v>#DIV/0!</v>
      </c>
      <c r="O28" s="8" t="s">
        <v>18</v>
      </c>
      <c r="P28" s="26">
        <v>500</v>
      </c>
      <c r="Q28" s="8" t="s">
        <v>18</v>
      </c>
      <c r="R28" s="6" t="e">
        <f t="shared" si="5"/>
        <v>#DIV/0!</v>
      </c>
      <c r="S28" s="2"/>
      <c r="T28" s="7"/>
      <c r="U28" s="17" t="e">
        <f t="shared" si="6"/>
        <v>#DIV/0!</v>
      </c>
      <c r="V28" s="27"/>
      <c r="W28" s="27"/>
      <c r="X28" s="27"/>
      <c r="Y28" s="27"/>
      <c r="Z28" s="9">
        <v>1700</v>
      </c>
      <c r="AA28" s="10" t="e">
        <f t="shared" si="7"/>
        <v>#DIV/0!</v>
      </c>
      <c r="AB28" s="11" t="str">
        <f t="shared" si="8"/>
        <v/>
      </c>
    </row>
    <row r="29" spans="1:28" ht="21.6" thickBot="1" x14ac:dyDescent="0.45">
      <c r="J29" s="35">
        <f>SUM(J5:J28)</f>
        <v>180600</v>
      </c>
      <c r="K29" s="35">
        <f>SUM(K5:K28)</f>
        <v>1700</v>
      </c>
      <c r="L29" s="35">
        <f>SUM(L5:L28)</f>
        <v>182300</v>
      </c>
      <c r="AA29" s="29" t="e">
        <f>SUM(AA5:AA28)</f>
        <v>#DIV/0!</v>
      </c>
      <c r="AB29" s="30">
        <f>AVERAGE(AB5:AB28)</f>
        <v>3.6123430849650582</v>
      </c>
    </row>
    <row r="30" spans="1:28" ht="15" thickTop="1" x14ac:dyDescent="0.3"/>
    <row r="31" spans="1:28" ht="15" x14ac:dyDescent="0.3">
      <c r="B31" s="1" t="s">
        <v>7</v>
      </c>
      <c r="C31" s="32"/>
      <c r="D31" s="1"/>
      <c r="E31" s="1"/>
      <c r="F31" s="1"/>
      <c r="G31" s="1"/>
      <c r="H31" s="1"/>
      <c r="I31" s="1"/>
      <c r="L31" s="12"/>
      <c r="M31" s="1"/>
    </row>
    <row r="34" spans="15:18" x14ac:dyDescent="0.3">
      <c r="O34" t="s">
        <v>61</v>
      </c>
      <c r="P34" t="s">
        <v>65</v>
      </c>
      <c r="Q34" t="s">
        <v>66</v>
      </c>
      <c r="R34" t="s">
        <v>67</v>
      </c>
    </row>
    <row r="35" spans="15:18" x14ac:dyDescent="0.3">
      <c r="O35" s="36" t="s">
        <v>63</v>
      </c>
    </row>
    <row r="36" spans="15:18" x14ac:dyDescent="0.3">
      <c r="O36" s="36" t="s">
        <v>62</v>
      </c>
    </row>
    <row r="37" spans="15:18" x14ac:dyDescent="0.3">
      <c r="O37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BOYOUTI</vt:lpstr>
      <vt:lpstr>Pack-01</vt:lpstr>
      <vt:lpstr>Eulma business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Bahani Billel</dc:creator>
  <cp:lastModifiedBy>blida computer</cp:lastModifiedBy>
  <cp:lastPrinted>2023-05-01T18:33:23Z</cp:lastPrinted>
  <dcterms:created xsi:type="dcterms:W3CDTF">2015-06-05T18:19:34Z</dcterms:created>
  <dcterms:modified xsi:type="dcterms:W3CDTF">2023-05-21T15:30:41Z</dcterms:modified>
</cp:coreProperties>
</file>