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sebastian/Dropbox/PhD/data/"/>
    </mc:Choice>
  </mc:AlternateContent>
  <xr:revisionPtr revIDLastSave="0" documentId="13_ncr:1_{68681FED-B1F6-FC40-BE52-E4F248B0C0C9}" xr6:coauthVersionLast="36" xr6:coauthVersionMax="36" xr10:uidLastSave="{00000000-0000-0000-0000-000000000000}"/>
  <bookViews>
    <workbookView xWindow="0" yWindow="460" windowWidth="28800" windowHeight="17540" activeTab="2" xr2:uid="{7FDAA2D5-47F1-3F49-8F4D-D2F101ABCAE8}"/>
  </bookViews>
  <sheets>
    <sheet name="Requirements" sheetId="1" r:id="rId1"/>
    <sheet name="Approaches" sheetId="2" r:id="rId2"/>
    <sheet name="Analysis" sheetId="3" r:id="rId3"/>
    <sheet name="Analysis (2)" sheetId="5" r:id="rId4"/>
  </sheets>
  <definedNames>
    <definedName name="_xlnm._FilterDatabase" localSheetId="3" hidden="1">'Analysis (2)'!$A$2:$Z$25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0" i="3" l="1"/>
  <c r="X30" i="3"/>
  <c r="U30" i="3"/>
  <c r="R30" i="3"/>
  <c r="M30" i="3"/>
  <c r="J30" i="3"/>
  <c r="B72" i="3"/>
  <c r="B71" i="3"/>
  <c r="B70" i="3"/>
  <c r="B69" i="3"/>
  <c r="B68" i="3"/>
  <c r="B67" i="3"/>
  <c r="AC31" i="3" l="1"/>
  <c r="AB31" i="3"/>
  <c r="AD64" i="3" l="1"/>
  <c r="J64" i="3"/>
  <c r="AB64" i="3" s="1"/>
  <c r="AD25" i="3" l="1"/>
  <c r="AD24" i="3"/>
  <c r="AD23" i="3"/>
  <c r="AD22" i="3"/>
  <c r="AD21" i="3"/>
  <c r="AD20" i="3"/>
  <c r="AD19" i="3"/>
  <c r="AD18" i="3"/>
  <c r="AD17" i="3"/>
  <c r="AD16" i="3"/>
  <c r="AD15" i="3"/>
  <c r="AD14" i="3"/>
  <c r="AD13" i="3"/>
  <c r="AD12" i="3"/>
  <c r="AD11" i="3"/>
  <c r="AD10" i="3"/>
  <c r="AD9" i="3"/>
  <c r="AD8" i="3"/>
  <c r="AD7" i="3"/>
  <c r="AD6" i="3"/>
  <c r="AD5" i="3"/>
  <c r="AD4" i="3"/>
  <c r="AD3" i="3"/>
  <c r="R28" i="5"/>
  <c r="U28" i="5"/>
  <c r="X28" i="5"/>
  <c r="X27" i="5"/>
  <c r="U27" i="5"/>
  <c r="R27" i="5"/>
  <c r="Q25" i="5"/>
  <c r="N27" i="5" s="1"/>
  <c r="M25" i="5"/>
  <c r="K28" i="5" s="1"/>
  <c r="J25" i="5"/>
  <c r="B58" i="3"/>
  <c r="R25" i="3"/>
  <c r="R24" i="3"/>
  <c r="R29" i="3" s="1"/>
  <c r="M25" i="3"/>
  <c r="M24" i="3"/>
  <c r="M28" i="3" s="1"/>
  <c r="J25" i="3"/>
  <c r="AB25" i="3" s="1"/>
  <c r="B34" i="3"/>
  <c r="X29" i="3"/>
  <c r="U29" i="3"/>
  <c r="X28" i="3"/>
  <c r="U28" i="3"/>
  <c r="M29" i="3" l="1"/>
  <c r="R28" i="3"/>
  <c r="B57" i="3"/>
  <c r="K27" i="5"/>
  <c r="N28" i="5"/>
  <c r="AC25" i="3"/>
  <c r="J24" i="5"/>
  <c r="J23" i="5"/>
  <c r="J22" i="5"/>
  <c r="J21" i="5"/>
  <c r="J20" i="5"/>
  <c r="J19" i="5"/>
  <c r="J18" i="5"/>
  <c r="J17" i="5"/>
  <c r="J16" i="5"/>
  <c r="J15" i="5"/>
  <c r="J14" i="5"/>
  <c r="J13" i="5"/>
  <c r="J12" i="5"/>
  <c r="J11" i="5"/>
  <c r="J10" i="5"/>
  <c r="J9" i="5"/>
  <c r="J8" i="5"/>
  <c r="J7" i="5"/>
  <c r="J6" i="5"/>
  <c r="J5" i="5"/>
  <c r="J4" i="5"/>
  <c r="J3" i="5"/>
  <c r="J3" i="3"/>
  <c r="J4" i="3"/>
  <c r="J5" i="3"/>
  <c r="J6" i="3"/>
  <c r="J7" i="3"/>
  <c r="J8" i="3"/>
  <c r="J9" i="3"/>
  <c r="J10" i="3"/>
  <c r="J11" i="3"/>
  <c r="J12" i="3"/>
  <c r="J13" i="3"/>
  <c r="J14" i="3"/>
  <c r="J15" i="3"/>
  <c r="J16" i="3"/>
  <c r="J17" i="3"/>
  <c r="J18" i="3"/>
  <c r="J19" i="3"/>
  <c r="J20" i="3"/>
  <c r="J21" i="3"/>
  <c r="J22" i="3"/>
  <c r="J23" i="3"/>
  <c r="J24" i="3"/>
  <c r="AB24" i="3" s="1"/>
  <c r="AB8" i="3" l="1"/>
  <c r="AC8" i="3"/>
  <c r="B40" i="3"/>
  <c r="AB23" i="3"/>
  <c r="AC23" i="3"/>
  <c r="B55" i="3"/>
  <c r="AB15" i="3"/>
  <c r="AC15" i="3"/>
  <c r="B47" i="3"/>
  <c r="AB7" i="3"/>
  <c r="B39" i="3"/>
  <c r="AC7" i="3"/>
  <c r="B56" i="3"/>
  <c r="AC22" i="3"/>
  <c r="AB22" i="3"/>
  <c r="B54" i="3"/>
  <c r="B46" i="3"/>
  <c r="AB14" i="3"/>
  <c r="AC14" i="3"/>
  <c r="AC6" i="3"/>
  <c r="AB6" i="3"/>
  <c r="B38" i="3"/>
  <c r="B50" i="3"/>
  <c r="AB18" i="3"/>
  <c r="AC18" i="3"/>
  <c r="AB9" i="3"/>
  <c r="B41" i="3"/>
  <c r="AC9" i="3"/>
  <c r="AB16" i="3"/>
  <c r="AC16" i="3"/>
  <c r="B48" i="3"/>
  <c r="B37" i="3"/>
  <c r="AB5" i="3"/>
  <c r="AC5" i="3"/>
  <c r="B42" i="3"/>
  <c r="AC10" i="3"/>
  <c r="AB10" i="3"/>
  <c r="AB17" i="3"/>
  <c r="B49" i="3"/>
  <c r="AC17" i="3"/>
  <c r="B53" i="3"/>
  <c r="AC21" i="3"/>
  <c r="AB21" i="3"/>
  <c r="AC13" i="3"/>
  <c r="AB13" i="3"/>
  <c r="B45" i="3"/>
  <c r="B52" i="3"/>
  <c r="AB20" i="3"/>
  <c r="AC20" i="3"/>
  <c r="B44" i="3"/>
  <c r="AB12" i="3"/>
  <c r="AC12" i="3"/>
  <c r="B36" i="3"/>
  <c r="AB4" i="3"/>
  <c r="AC4" i="3"/>
  <c r="AC24" i="3"/>
  <c r="AC19" i="3"/>
  <c r="B51" i="3"/>
  <c r="AB19" i="3"/>
  <c r="AC11" i="3"/>
  <c r="AB11" i="3"/>
  <c r="B43" i="3"/>
  <c r="AC3" i="3"/>
  <c r="B35" i="3"/>
  <c r="J28" i="3"/>
  <c r="J29" i="3"/>
  <c r="AB3" i="3"/>
  <c r="H27" i="5"/>
  <c r="H28" i="5"/>
  <c r="AC28" i="3" l="1"/>
  <c r="AB28" i="3"/>
  <c r="W29" i="3" l="1"/>
  <c r="W28" i="3"/>
  <c r="N28" i="3"/>
  <c r="N29" i="3"/>
  <c r="L28" i="3"/>
  <c r="L29" i="3"/>
  <c r="Z29" i="3"/>
  <c r="Z28" i="3"/>
  <c r="Y29" i="3"/>
  <c r="Y28" i="3"/>
  <c r="K29" i="3"/>
  <c r="K28" i="3"/>
  <c r="S28" i="3"/>
  <c r="S29" i="3"/>
  <c r="P29" i="3"/>
  <c r="P28" i="3"/>
  <c r="AA28" i="3"/>
  <c r="AA29" i="3"/>
  <c r="T28" i="3"/>
  <c r="T29" i="3"/>
  <c r="Q28" i="3"/>
  <c r="Q29" i="3"/>
  <c r="G28" i="3"/>
  <c r="B59" i="3" s="1"/>
  <c r="G29" i="3"/>
  <c r="H29" i="3"/>
  <c r="H28" i="3"/>
  <c r="I28" i="3"/>
  <c r="I29" i="3"/>
  <c r="B60"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L4" authorId="0" shapeId="0" xr:uid="{3F68FDAF-9015-EB4C-9D57-96529DC12A32}">
      <text>
        <r>
          <rPr>
            <b/>
            <sz val="10"/>
            <color rgb="FF000000"/>
            <rFont val="Tahoma"/>
            <family val="2"/>
          </rPr>
          <t>Microsoft Office User:</t>
        </r>
        <r>
          <rPr>
            <sz val="10"/>
            <color rgb="FF000000"/>
            <rFont val="Tahoma"/>
            <family val="2"/>
          </rPr>
          <t xml:space="preserve">
</t>
        </r>
        <r>
          <rPr>
            <sz val="10"/>
            <color rgb="FF000000"/>
            <rFont val="Tahoma"/>
            <family val="2"/>
          </rPr>
          <t>Web Designer Tool</t>
        </r>
      </text>
    </comment>
    <comment ref="S6" authorId="0" shapeId="0" xr:uid="{41419DB5-1147-B144-8F16-E4DB8284384D}">
      <text>
        <r>
          <rPr>
            <sz val="10"/>
            <color rgb="FF000000"/>
            <rFont val="Tahoma"/>
            <family val="2"/>
          </rPr>
          <t>but source system is already web</t>
        </r>
      </text>
    </comment>
    <comment ref="L7" authorId="0" shapeId="0" xr:uid="{C633634B-05AE-7F47-8DA2-6EE2861BFEB6}">
      <text>
        <r>
          <rPr>
            <b/>
            <sz val="10"/>
            <color rgb="FF000000"/>
            <rFont val="Tahoma"/>
            <family val="2"/>
          </rPr>
          <t>but wrapped</t>
        </r>
      </text>
    </comment>
    <comment ref="L13" authorId="0" shapeId="0" xr:uid="{6A9A064C-B200-FB44-83C2-4404C718389E}">
      <text>
        <r>
          <rPr>
            <b/>
            <sz val="10"/>
            <color rgb="FF000000"/>
            <rFont val="Tahoma"/>
            <family val="2"/>
          </rPr>
          <t>Microsoft Office User:</t>
        </r>
        <r>
          <rPr>
            <sz val="10"/>
            <color rgb="FF000000"/>
            <rFont val="Tahoma"/>
            <family val="2"/>
          </rPr>
          <t xml:space="preserve">
</t>
        </r>
        <r>
          <rPr>
            <sz val="10"/>
            <color rgb="FF000000"/>
            <rFont val="Tahoma"/>
            <family val="2"/>
          </rPr>
          <t>but limited because it is a web-based TUI representation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R6" authorId="0" shapeId="0" xr:uid="{6DE3F816-1F62-9A4E-B009-350A1BFC6887}">
      <text>
        <r>
          <rPr>
            <sz val="10"/>
            <color rgb="FF000000"/>
            <rFont val="Tahoma"/>
            <family val="2"/>
          </rPr>
          <t>but source system is already web</t>
        </r>
      </text>
    </comment>
    <comment ref="L7" authorId="0" shapeId="0" xr:uid="{BCA3512E-1593-C146-B79E-CCC1B761607F}">
      <text>
        <r>
          <rPr>
            <b/>
            <sz val="10"/>
            <color rgb="FF000000"/>
            <rFont val="Tahoma"/>
            <family val="2"/>
          </rPr>
          <t>but wrapped</t>
        </r>
      </text>
    </comment>
    <comment ref="L13" authorId="0" shapeId="0" xr:uid="{E53720D5-743F-7540-9A91-EA86152397C4}">
      <text>
        <r>
          <rPr>
            <b/>
            <sz val="10"/>
            <color rgb="FF000000"/>
            <rFont val="Tahoma"/>
            <family val="2"/>
          </rPr>
          <t>Microsoft Office User:</t>
        </r>
        <r>
          <rPr>
            <sz val="10"/>
            <color rgb="FF000000"/>
            <rFont val="Tahoma"/>
            <family val="2"/>
          </rPr>
          <t xml:space="preserve">
</t>
        </r>
        <r>
          <rPr>
            <sz val="10"/>
            <color rgb="FF000000"/>
            <rFont val="Tahoma"/>
            <family val="2"/>
          </rPr>
          <t>but limited because it is a web-based TUI representation</t>
        </r>
      </text>
    </comment>
  </commentList>
</comments>
</file>

<file path=xl/sharedStrings.xml><?xml version="1.0" encoding="utf-8"?>
<sst xmlns="http://schemas.openxmlformats.org/spreadsheetml/2006/main" count="634" uniqueCount="279">
  <si>
    <t>Introduction</t>
  </si>
  <si>
    <t>Scenario</t>
  </si>
  <si>
    <t>Requirement</t>
  </si>
  <si>
    <t>ID</t>
  </si>
  <si>
    <t>S1</t>
  </si>
  <si>
    <t>Initial phase (Phase Support)</t>
  </si>
  <si>
    <t>Web Application Target (Target Environment)</t>
  </si>
  <si>
    <t>S2</t>
  </si>
  <si>
    <t>Risk</t>
  </si>
  <si>
    <t>C1</t>
  </si>
  <si>
    <t>C2</t>
  </si>
  <si>
    <t>Experience &amp; Tool Support for SMEs</t>
  </si>
  <si>
    <t>C3</t>
  </si>
  <si>
    <t>C4</t>
  </si>
  <si>
    <t>Stakeholder</t>
  </si>
  <si>
    <t>Company</t>
  </si>
  <si>
    <t>Effort</t>
  </si>
  <si>
    <t>Studies, Gap between Web advantages/Situation</t>
  </si>
  <si>
    <t>x</t>
  </si>
  <si>
    <t xml:space="preserve">Scope, Web Advantages </t>
  </si>
  <si>
    <t>interactive PMS</t>
  </si>
  <si>
    <t>difficult to start, failed attempt</t>
  </si>
  <si>
    <t>Scope Requirements (What)</t>
  </si>
  <si>
    <t>Stakeholder (Company) Requirements (How, Quality)</t>
  </si>
  <si>
    <t>ongoing agile development</t>
  </si>
  <si>
    <t>existing experience and staff</t>
  </si>
  <si>
    <t>existing assets</t>
  </si>
  <si>
    <t>decision making</t>
  </si>
  <si>
    <t>addresses</t>
  </si>
  <si>
    <t>Re-use of legacy assets</t>
  </si>
  <si>
    <t>Risk management</t>
  </si>
  <si>
    <t>Agile Development Process Integration</t>
  </si>
  <si>
    <t>MUST</t>
  </si>
  <si>
    <t>SHOULD</t>
  </si>
  <si>
    <t>Name</t>
  </si>
  <si>
    <t>Author</t>
  </si>
  <si>
    <t>Year</t>
  </si>
  <si>
    <t>Reference</t>
  </si>
  <si>
    <t>S2 Web</t>
  </si>
  <si>
    <t>C1 Risk</t>
  </si>
  <si>
    <t>C2 Reuse</t>
  </si>
  <si>
    <t>C3 Exp</t>
  </si>
  <si>
    <t>C4 Agile</t>
  </si>
  <si>
    <t>S1 Initial</t>
  </si>
  <si>
    <t>Web Engineering Approaches</t>
  </si>
  <si>
    <t>MDWE</t>
  </si>
  <si>
    <t>WebML IFML</t>
  </si>
  <si>
    <t>UWE</t>
  </si>
  <si>
    <t>SHDM</t>
  </si>
  <si>
    <t>M1</t>
  </si>
  <si>
    <t>M2</t>
  </si>
  <si>
    <t>M3</t>
  </si>
  <si>
    <t>Agile Web Engineering</t>
  </si>
  <si>
    <t>AWE</t>
  </si>
  <si>
    <t>MockupDD</t>
  </si>
  <si>
    <t>A1</t>
  </si>
  <si>
    <t>A2</t>
  </si>
  <si>
    <t>Software Migration Approaches</t>
  </si>
  <si>
    <t>General Software Migration Approaches</t>
  </si>
  <si>
    <t>Web Migration Approaches</t>
  </si>
  <si>
    <t>SOA Migration</t>
  </si>
  <si>
    <t>Cloud Migration</t>
  </si>
  <si>
    <t>Web Systems Evolution</t>
  </si>
  <si>
    <t>Web</t>
  </si>
  <si>
    <t>Lucia et al.</t>
  </si>
  <si>
    <t>Comments</t>
  </si>
  <si>
    <t>﻿incremental, wrapping (encapsulation) approach combined with UI reengineering</t>
  </si>
  <si>
    <t>MELIS</t>
  </si>
  <si>
    <t>REMICS</t>
  </si>
  <si>
    <t>SOAMIG</t>
  </si>
  <si>
    <t>serviciFi</t>
  </si>
  <si>
    <t>﻿big-bang, non-incremental reengineering approach, combines technical and economical perspective, approach was created using method engineering, uses concept slicing (program slicing + concept assignment)</t>
  </si>
  <si>
    <t>﻿Marchetto2008</t>
  </si>
  <si>
    <t>Marchetto et al.</t>
  </si>
  <si>
    <t>Khadka et al.</t>
  </si>
  <si>
    <t>N/A</t>
  </si>
  <si>
    <t>Bernhart et al.</t>
  </si>
  <si>
    <t>﻿Bernhart2012</t>
  </si>
  <si>
    <t>﻿incremental reengineering approach, manual legacy analysis for functional requirements, prototypes and testing with users</t>
  </si>
  <si>
    <t>﻿﻿Mohagheghi2010;Mohagheghi2011b</t>
  </si>
  <si>
    <t>Mohagheghi et al.</t>
  </si>
  <si>
    <t>model-driven migration based on ADM, KDM, SoaML; combines reengineering with semi-automatic model- to-model transformation; modernization sprints, meetings, artifacts fromScrum, incremental and agile</t>
  </si>
  <si>
    <t>http://www.eweb.unex.es/eweb/migraria/</t>
  </si>
  <si>
    <t>model-driven systematic semi-automatic process to modernize legacy non-model-based data-driven Web Applications into Rich Internet Applications (RIA)</t>
  </si>
  <si>
    <t>OOH4RIA</t>
  </si>
  <si>
    <t>Sosa et al.</t>
  </si>
  <si>
    <t>IBM SOMA?</t>
  </si>
  <si>
    <t>model-driven SOA migration, migration pilot only focused on technical feasibility</t>
  </si>
  <si>
    <t>S3</t>
  </si>
  <si>
    <t>S4</t>
  </si>
  <si>
    <t>S6</t>
  </si>
  <si>
    <t>COMM</t>
  </si>
  <si>
    <t>BEF MIGR</t>
  </si>
  <si>
    <t>W3C</t>
  </si>
  <si>
    <t>GUI</t>
  </si>
  <si>
    <t>Java WebService</t>
  </si>
  <si>
    <t>Basic</t>
  </si>
  <si>
    <t>Knowledge</t>
  </si>
  <si>
    <t>iterativ, feasibility</t>
  </si>
  <si>
    <t>UIX</t>
  </si>
  <si>
    <t>BUS CASE</t>
  </si>
  <si>
    <t>FUNCTNLTY</t>
  </si>
  <si>
    <t>EXP</t>
  </si>
  <si>
    <t>Tools</t>
  </si>
  <si>
    <t>Process</t>
  </si>
  <si>
    <t>Artifacts</t>
  </si>
  <si>
    <t>Group</t>
  </si>
  <si>
    <t>SOA</t>
  </si>
  <si>
    <t>Cloud</t>
  </si>
  <si>
    <t>SMART</t>
  </si>
  <si>
    <t>Web Designer Tool</t>
  </si>
  <si>
    <t>iterativ, feasibility evaluation</t>
  </si>
  <si>
    <t>Amazon</t>
  </si>
  <si>
    <t>AWS Migration</t>
  </si>
  <si>
    <t>General Cloud</t>
  </si>
  <si>
    <t>too generic</t>
  </si>
  <si>
    <t>pilots, feasibility, portfolio analysis</t>
  </si>
  <si>
    <t>not specific</t>
  </si>
  <si>
    <t>E1</t>
  </si>
  <si>
    <t>WSE</t>
  </si>
  <si>
    <t>complex MDWE</t>
  </si>
  <si>
    <t>incremental</t>
  </si>
  <si>
    <t>wrapper</t>
  </si>
  <si>
    <t>stand-alone</t>
  </si>
  <si>
    <t>﻿Lucia2008;﻿Colosimo2007ControlledExperiments</t>
  </si>
  <si>
    <t>W1</t>
  </si>
  <si>
    <t>Marchetto2008</t>
  </si>
  <si>
    <t>SOA, method invocations replaced by service invocations in Java GUI</t>
  </si>
  <si>
    <t>only functonalities</t>
  </si>
  <si>
    <t>existing GUI</t>
  </si>
  <si>
    <t>no real web migration, experience in legacy sufficient, concrete step-wise process described for developers</t>
  </si>
  <si>
    <t>cost-benefit analysis</t>
  </si>
  <si>
    <t>https://servicifi.wordpress.com</t>
  </si>
  <si>
    <t>Homepage</t>
  </si>
  <si>
    <t>﻿Khadka2011ServiciFi;﻿Khadka2016PHD</t>
  </si>
  <si>
    <t>feasibility, portfolio analysis, iterativ</t>
  </si>
  <si>
    <t>manual concept slicing, manual service identification</t>
  </si>
  <si>
    <t>﻿semi-automatic wrapper approach, Axis2 toolchain to create WSDL, Stubs etc., gives concrete Java tool recommendations, resulting system is desktop GUI with WS backend, typical wrapper approach (limited, but reuse is high), criticism: resulting system is re-packaged legacy system</t>
  </si>
  <si>
    <t>incremental, technical risks assessment</t>
  </si>
  <si>
    <t>yes, but not systematic</t>
  </si>
  <si>
    <t xml:space="preserve">mixed academic team, manual restructuring, manual CSS </t>
  </si>
  <si>
    <t>Method</t>
  </si>
  <si>
    <t>Encapsulation</t>
  </si>
  <si>
    <t>Reengineering</t>
  </si>
  <si>
    <t>Transformation</t>
  </si>
  <si>
    <t>E2</t>
  </si>
  <si>
    <t>MIGRARIA(RIA)</t>
  </si>
  <si>
    <t>﻿Rodriguez-Echeverria et al.</t>
  </si>
  <si>
    <t>RIA</t>
  </si>
  <si>
    <t>KDM, ATL, QVT</t>
  </si>
  <si>
    <t>Perez-Castillo 2011 and 2013</t>
  </si>
  <si>
    <t>MigraSOA</t>
  </si>
  <si>
    <t>SosaSanchez2017MigraSOA;﻿Sosa2014MigraSOA;Sosa2013MigraSOA</t>
  </si>
  <si>
    <t>﻿AmazonWebServices2018Migration</t>
  </si>
  <si>
    <t>Related to</t>
  </si>
  <si>
    <t>MIGRARIA</t>
  </si>
  <si>
    <t>SMART (﻿We found this process especially relevant in our context)</t>
  </si>
  <si>
    <t>SOA-MF</t>
  </si>
  <si>
    <t>XIRUP from MOMOCS?</t>
  </si>
  <si>
    <t>highly complex due to plethora of model-driven tools and techniques</t>
  </si>
  <si>
    <t>SaaS (Service Cloud Paradigm)</t>
  </si>
  <si>
    <t>no explicitey, but trivial</t>
  </si>
  <si>
    <t>Legacy</t>
  </si>
  <si>
    <t>Legacy Web Applications</t>
  </si>
  <si>
    <t>Java Desktop GUI MVC</t>
  </si>
  <si>
    <t>monolithic software from financial services domain</t>
  </si>
  <si>
    <t>monolithic multi-user COBOL legacy systems</t>
  </si>
  <si>
    <t>WeB MVC</t>
  </si>
  <si>
    <t>Winter et al.</t>
  </si>
  <si>
    <t>﻿Winter2011SOAMIG;﻿Zillmann2011SOAMIG</t>
  </si>
  <si>
    <t>Java</t>
  </si>
  <si>
    <t>Lewis et al.</t>
  </si>
  <si>
    <t>Lewis2008SMART; Lewis2005SMART</t>
  </si>
  <si>
    <t>incremental, feasiblility, pilots</t>
  </si>
  <si>
    <t>Razavian et al.</t>
  </si>
  <si>
    <t>NOT AN APPROACH BUT A REFERENCE FRAMEWORK FOR SOA MIGRATION</t>
  </si>
  <si>
    <t>S5</t>
  </si>
  <si>
    <t>SAPIENSA</t>
  </si>
  <si>
    <t>https://www.nwo.nl/en/research-and-results/research-projects/i/19/4019.html</t>
  </si>
  <si>
    <t>Razavian2010SAPIENSA;Razavian2013PHD;Razavian2012;Razavian2014a;Razavian2009</t>
  </si>
  <si>
    <t>https://web.archive.org/web/20130511080350/http://www.momocs.org:80/</t>
  </si>
  <si>
    <t>http://www.artist-project.eu/</t>
  </si>
  <si>
    <t>https://hal.inria.fr/hal-00869276/document</t>
  </si>
  <si>
    <t>W2</t>
  </si>
  <si>
    <t>Karampaglis</t>
  </si>
  <si>
    <t>TUIMigrate</t>
  </si>
  <si>
    <t>C++ Turbo-Vision TUI</t>
  </si>
  <si>
    <t>Chen et al.</t>
  </si>
  <si>
    <t>Bodhuin et al</t>
  </si>
  <si>
    <t>W3</t>
  </si>
  <si>
    <t>M&amp;S SW</t>
  </si>
  <si>
    <t>COBOL TUI</t>
  </si>
  <si>
    <t>W4</t>
  </si>
  <si>
    <t>Distante et al.</t>
  </si>
  <si>
    <t>CelLEST</t>
  </si>
  <si>
    <t>Stroulia et al.</t>
  </si>
  <si>
    <t>data-intensive</t>
  </si>
  <si>
    <t>UWA methodology</t>
  </si>
  <si>
    <t>E3</t>
  </si>
  <si>
    <t>RE-UWA</t>
  </si>
  <si>
    <t>Kienle et al.</t>
  </si>
  <si>
    <t>W5</t>
  </si>
  <si>
    <t>manual task modeling! Expert Reviews required but based on legacy experience</t>
  </si>
  <si>
    <t>Mainframe with TUI</t>
  </si>
  <si>
    <t>Meng2011</t>
  </si>
  <si>
    <t>﻿Wang2014</t>
  </si>
  <si>
    <t>DAS</t>
  </si>
  <si>
    <t>GUI Desktop Applications</t>
  </si>
  <si>
    <t>﻿Gaps2Ws</t>
  </si>
  <si>
    <t>Grechanik</t>
  </si>
  <si>
    <t>Grechanik2007</t>
  </si>
  <si>
    <t>Gaps2Ws</t>
  </si>
  <si>
    <t>W6</t>
  </si>
  <si>
    <t>﻿Chen2016</t>
  </si>
  <si>
    <t>GUI Desktop Applications, monolithic</t>
  </si>
  <si>
    <t>S7</t>
  </si>
  <si>
    <t>Web Services</t>
  </si>
  <si>
    <t>AMS</t>
  </si>
  <si>
    <t>COM GUI Applications</t>
  </si>
  <si>
    <t>Meng et al.</t>
  </si>
  <si>
    <t xml:space="preserve">Wang et al. </t>
  </si>
  <si>
    <t>Guacamole</t>
  </si>
  <si>
    <t>NCHC</t>
  </si>
  <si>
    <t>Desktop GUI</t>
  </si>
  <si>
    <t>﻿Ahmad2014</t>
  </si>
  <si>
    <t>CloudMig</t>
  </si>
  <si>
    <t>https://sourceforge.net/projects/cloudmigxpress/</t>
  </si>
  <si>
    <t>L2CMH</t>
  </si>
  <si>
    <t>C5</t>
  </si>
  <si>
    <t>feasibility</t>
  </si>
  <si>
    <t>graph-based modeling and transformations</t>
  </si>
  <si>
    <t>Ahmad &amp; Babar</t>
  </si>
  <si>
    <t>https://web.archive.org/web/20180504233035/http://www.artist-project.eu/</t>
  </si>
  <si>
    <t>https://cordis.europa.eu/project/rcn/105117_en.html</t>
  </si>
  <si>
    <t>C6</t>
  </si>
  <si>
    <t>ARTIST</t>
  </si>
  <si>
    <t>complex MDRE and MDWE</t>
  </si>
  <si>
    <t>Frey et al.</t>
  </si>
  <si>
    <t>C7</t>
  </si>
  <si>
    <t>CloudMIG</t>
  </si>
  <si>
    <t>complex MDRE and transformations</t>
  </si>
  <si>
    <t>Enterprise Software (ERP) COTS</t>
  </si>
  <si>
    <t>Cloud SaaS</t>
  </si>
  <si>
    <t>OUT OF SCOPE</t>
  </si>
  <si>
    <t>MARBLE</t>
  </si>
  <si>
    <t>Only reverse engineering (business process recovery), no migration</t>
  </si>
  <si>
    <t>S8</t>
  </si>
  <si>
    <t>PRECISO</t>
  </si>
  <si>
    <t>Perez-Castillo</t>
  </si>
  <si>
    <t>Relational DB</t>
  </si>
  <si>
    <t>SOAP</t>
  </si>
  <si>
    <t>reverse engineering only</t>
  </si>
  <si>
    <t>CSV</t>
  </si>
  <si>
    <t>UWA/UWAT+</t>
  </si>
  <si>
    <t>SUBTOTAL AVG</t>
  </si>
  <si>
    <t>AVERAGE</t>
  </si>
  <si>
    <t>Score</t>
  </si>
  <si>
    <t>AVG</t>
  </si>
  <si>
    <t>SUM</t>
  </si>
  <si>
    <t>Target</t>
  </si>
  <si>
    <t>comment</t>
  </si>
  <si>
    <t>MD</t>
  </si>
  <si>
    <t>C8</t>
  </si>
  <si>
    <t>SaaS</t>
  </si>
  <si>
    <t>experimentation, feasibility</t>
  </si>
  <si>
    <t>IC4</t>
  </si>
  <si>
    <t>Fowley et al.</t>
  </si>
  <si>
    <t>Fowley2018Experimentation;Fowley2017CloudSME;Jamshidi2015;Fowley2018Licensing</t>
  </si>
  <si>
    <t>23 Aproaches</t>
  </si>
  <si>
    <t>Cajcas2019</t>
  </si>
  <si>
    <t>Cajas et al.</t>
  </si>
  <si>
    <t>Cajas2019</t>
  </si>
  <si>
    <t>Mobile</t>
  </si>
  <si>
    <t>not complex enough</t>
  </si>
  <si>
    <t>AWSM</t>
  </si>
  <si>
    <t>Desktop</t>
  </si>
  <si>
    <t>Web Application</t>
  </si>
  <si>
    <t>RANK</t>
  </si>
  <si>
    <t>Rank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</si>
</sst>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2"/>
      <color theme="1"/>
      <name val="Calibri"/>
      <family val="2"/>
      <scheme val="minor"/>
    </font>
    <font>
      <sz val="10"/>
      <color rgb="FF000000"/>
      <name val="Tahoma"/>
      <family val="2"/>
    </font>
    <font>
      <b/>
      <sz val="10"/>
      <color rgb="FF000000"/>
      <name val="Tahoma"/>
      <family val="2"/>
    </font>
    <font>
      <u/>
      <sz val="12"/>
      <color theme="10"/>
      <name val="Calibri"/>
      <family val="2"/>
      <scheme val="minor"/>
    </font>
    <font>
      <b/>
      <sz val="12"/>
      <color rgb="FF000000"/>
      <name val="Calibri"/>
      <family val="2"/>
      <scheme val="minor"/>
    </font>
    <font>
      <sz val="12"/>
      <color rgb="FF000000"/>
      <name val="Calibri"/>
      <family val="2"/>
      <scheme val="minor"/>
    </font>
    <font>
      <b/>
      <sz val="12"/>
      <color theme="2"/>
      <name val="Calibri"/>
      <family val="2"/>
      <scheme val="minor"/>
    </font>
    <font>
      <sz val="12"/>
      <color theme="2"/>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1" fillId="0" borderId="0" xfId="0" applyFont="1"/>
    <xf numFmtId="0" fontId="1" fillId="0" borderId="0" xfId="0" applyFont="1" applyAlignment="1"/>
    <xf numFmtId="0" fontId="0" fillId="0" borderId="0" xfId="0" applyAlignment="1"/>
    <xf numFmtId="0" fontId="0" fillId="0" borderId="0" xfId="0" applyAlignment="1">
      <alignment horizontal="center"/>
    </xf>
    <xf numFmtId="0" fontId="1" fillId="0" borderId="0" xfId="0" applyFont="1" applyAlignment="1">
      <alignment horizontal="center"/>
    </xf>
    <xf numFmtId="0" fontId="0" fillId="0" borderId="0" xfId="0" applyFont="1"/>
    <xf numFmtId="0" fontId="0" fillId="2" borderId="0" xfId="0" applyFill="1"/>
    <xf numFmtId="0" fontId="0" fillId="3" borderId="0" xfId="0" applyFill="1"/>
    <xf numFmtId="0" fontId="1" fillId="0" borderId="0" xfId="0" applyFont="1" applyFill="1"/>
    <xf numFmtId="0" fontId="5" fillId="0" borderId="0" xfId="0" applyFont="1"/>
    <xf numFmtId="0" fontId="4" fillId="0" borderId="0" xfId="1"/>
    <xf numFmtId="0" fontId="6" fillId="0" borderId="0" xfId="0" applyFont="1"/>
    <xf numFmtId="0" fontId="0" fillId="4" borderId="0" xfId="0" applyFill="1"/>
    <xf numFmtId="0" fontId="1" fillId="4" borderId="0" xfId="0" applyFont="1" applyFill="1"/>
    <xf numFmtId="0" fontId="0" fillId="5" borderId="0" xfId="0" applyFill="1"/>
    <xf numFmtId="0" fontId="0" fillId="0" borderId="0" xfId="0" applyFill="1"/>
    <xf numFmtId="0" fontId="1" fillId="6" borderId="0" xfId="0" applyFont="1" applyFill="1"/>
    <xf numFmtId="0" fontId="0" fillId="6" borderId="0" xfId="0" applyFill="1"/>
    <xf numFmtId="0" fontId="0" fillId="6" borderId="0" xfId="0" applyFont="1" applyFill="1"/>
    <xf numFmtId="0" fontId="5" fillId="6" borderId="0" xfId="0" applyFont="1" applyFill="1"/>
    <xf numFmtId="0" fontId="6" fillId="6" borderId="0" xfId="0" applyFont="1" applyFill="1"/>
    <xf numFmtId="0" fontId="1" fillId="7" borderId="0" xfId="0" applyFont="1" applyFill="1"/>
    <xf numFmtId="0" fontId="7" fillId="0" borderId="0" xfId="0" applyFont="1"/>
    <xf numFmtId="0" fontId="8" fillId="0" borderId="0" xfId="0" applyFont="1"/>
    <xf numFmtId="0" fontId="0" fillId="8" borderId="0" xfId="0" applyFill="1"/>
    <xf numFmtId="0" fontId="1" fillId="8" borderId="0" xfId="0" applyFont="1" applyFill="1"/>
    <xf numFmtId="0" fontId="1" fillId="0" borderId="0" xfId="0" applyFont="1" applyAlignment="1"/>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www.artist-project.eu/" TargetMode="External"/><Relationship Id="rId1" Type="http://schemas.openxmlformats.org/officeDocument/2006/relationships/hyperlink" Target="https://www.nwo.nl/en/research-and-results/research-projects/i/19/4019.html"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A5A81-685A-EA43-8B26-8830A6249EF5}">
  <dimension ref="A1:J10"/>
  <sheetViews>
    <sheetView zoomScale="143" workbookViewId="0">
      <selection activeCell="J4" sqref="J4"/>
    </sheetView>
  </sheetViews>
  <sheetFormatPr baseColWidth="10" defaultRowHeight="16"/>
  <cols>
    <col min="1" max="1" width="3.33203125" customWidth="1"/>
    <col min="2" max="2" width="38.83203125" customWidth="1"/>
    <col min="3" max="3" width="11.6640625" customWidth="1"/>
    <col min="4" max="4" width="5.33203125" customWidth="1"/>
    <col min="5" max="5" width="4.1640625" customWidth="1"/>
    <col min="6" max="7" width="2.83203125" customWidth="1"/>
    <col min="8" max="8" width="40.6640625" customWidth="1"/>
    <col min="9" max="9" width="26.83203125" customWidth="1"/>
  </cols>
  <sheetData>
    <row r="1" spans="1:10">
      <c r="D1" s="27" t="s">
        <v>28</v>
      </c>
      <c r="E1" s="28"/>
      <c r="F1" s="28"/>
      <c r="G1" s="28"/>
    </row>
    <row r="2" spans="1:10" s="1" customFormat="1" ht="37" customHeight="1">
      <c r="A2" s="1" t="s">
        <v>3</v>
      </c>
      <c r="B2" s="1" t="s">
        <v>2</v>
      </c>
      <c r="C2" s="1" t="s">
        <v>14</v>
      </c>
      <c r="D2" s="1" t="s">
        <v>16</v>
      </c>
      <c r="E2" s="1" t="s">
        <v>8</v>
      </c>
      <c r="F2" s="1" t="s">
        <v>4</v>
      </c>
      <c r="G2" s="1" t="s">
        <v>7</v>
      </c>
      <c r="H2" s="1" t="s">
        <v>0</v>
      </c>
      <c r="I2" s="1" t="s">
        <v>1</v>
      </c>
    </row>
    <row r="3" spans="1:10" s="3" customFormat="1" ht="16" customHeight="1">
      <c r="A3" s="2" t="s">
        <v>22</v>
      </c>
      <c r="D3" s="4"/>
      <c r="E3" s="4"/>
      <c r="F3" s="4"/>
      <c r="G3" s="4"/>
    </row>
    <row r="4" spans="1:10">
      <c r="A4" t="s">
        <v>4</v>
      </c>
      <c r="B4" t="s">
        <v>5</v>
      </c>
      <c r="D4" s="4"/>
      <c r="E4" s="4" t="s">
        <v>18</v>
      </c>
      <c r="F4" s="4"/>
      <c r="G4" s="4"/>
      <c r="H4" t="s">
        <v>17</v>
      </c>
      <c r="I4" t="s">
        <v>21</v>
      </c>
      <c r="J4" s="4" t="s">
        <v>32</v>
      </c>
    </row>
    <row r="5" spans="1:10">
      <c r="A5" t="s">
        <v>7</v>
      </c>
      <c r="B5" t="s">
        <v>6</v>
      </c>
      <c r="D5" s="4"/>
      <c r="E5" s="4"/>
      <c r="F5" s="4"/>
      <c r="G5" s="4"/>
      <c r="H5" t="s">
        <v>19</v>
      </c>
      <c r="I5" t="s">
        <v>20</v>
      </c>
      <c r="J5" s="4" t="s">
        <v>32</v>
      </c>
    </row>
    <row r="6" spans="1:10" s="2" customFormat="1">
      <c r="A6" s="2" t="s">
        <v>23</v>
      </c>
      <c r="D6" s="5"/>
      <c r="E6" s="5"/>
      <c r="F6" s="5"/>
      <c r="G6" s="5"/>
    </row>
    <row r="7" spans="1:10">
      <c r="A7" t="s">
        <v>9</v>
      </c>
      <c r="B7" t="s">
        <v>30</v>
      </c>
      <c r="C7" t="s">
        <v>15</v>
      </c>
      <c r="D7" s="4"/>
      <c r="E7" s="4" t="s">
        <v>18</v>
      </c>
      <c r="F7" s="4" t="s">
        <v>18</v>
      </c>
      <c r="G7" s="4"/>
      <c r="I7" t="s">
        <v>27</v>
      </c>
      <c r="J7" s="4" t="s">
        <v>33</v>
      </c>
    </row>
    <row r="8" spans="1:10">
      <c r="A8" t="s">
        <v>10</v>
      </c>
      <c r="B8" t="s">
        <v>29</v>
      </c>
      <c r="C8" t="s">
        <v>15</v>
      </c>
      <c r="D8" s="4" t="s">
        <v>18</v>
      </c>
      <c r="E8" s="4" t="s">
        <v>18</v>
      </c>
      <c r="F8" s="4" t="s">
        <v>18</v>
      </c>
      <c r="G8" s="4"/>
      <c r="I8" t="s">
        <v>26</v>
      </c>
      <c r="J8" s="4" t="s">
        <v>33</v>
      </c>
    </row>
    <row r="9" spans="1:10">
      <c r="A9" t="s">
        <v>12</v>
      </c>
      <c r="B9" t="s">
        <v>11</v>
      </c>
      <c r="C9" t="s">
        <v>15</v>
      </c>
      <c r="D9" s="4" t="s">
        <v>18</v>
      </c>
      <c r="E9" s="4" t="s">
        <v>18</v>
      </c>
      <c r="F9" s="4"/>
      <c r="G9" s="4" t="s">
        <v>18</v>
      </c>
      <c r="I9" t="s">
        <v>25</v>
      </c>
      <c r="J9" s="4" t="s">
        <v>33</v>
      </c>
    </row>
    <row r="10" spans="1:10">
      <c r="A10" t="s">
        <v>13</v>
      </c>
      <c r="B10" t="s">
        <v>31</v>
      </c>
      <c r="C10" t="s">
        <v>15</v>
      </c>
      <c r="D10" s="4" t="s">
        <v>18</v>
      </c>
      <c r="E10" s="4"/>
      <c r="F10" s="4" t="s">
        <v>18</v>
      </c>
      <c r="G10" s="4"/>
      <c r="I10" t="s">
        <v>24</v>
      </c>
      <c r="J10" s="4" t="s">
        <v>33</v>
      </c>
    </row>
  </sheetData>
  <mergeCells count="1">
    <mergeCell ref="D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DCAAD-F98A-774C-A117-B258EFBDF9F6}">
  <dimension ref="A1:O55"/>
  <sheetViews>
    <sheetView zoomScale="173" workbookViewId="0">
      <selection activeCell="F41" sqref="F41"/>
    </sheetView>
  </sheetViews>
  <sheetFormatPr baseColWidth="10" defaultRowHeight="16"/>
  <cols>
    <col min="1" max="1" width="5.1640625" style="6" customWidth="1"/>
  </cols>
  <sheetData>
    <row r="1" spans="1:14" s="1" customFormat="1">
      <c r="A1" s="1" t="s">
        <v>3</v>
      </c>
      <c r="B1" s="1" t="s">
        <v>34</v>
      </c>
      <c r="C1" s="1" t="s">
        <v>35</v>
      </c>
      <c r="D1" s="1" t="s">
        <v>36</v>
      </c>
      <c r="E1" s="1" t="s">
        <v>43</v>
      </c>
      <c r="F1" s="1" t="s">
        <v>38</v>
      </c>
      <c r="G1" s="1" t="s">
        <v>39</v>
      </c>
      <c r="H1" s="1" t="s">
        <v>40</v>
      </c>
      <c r="I1" s="1" t="s">
        <v>41</v>
      </c>
      <c r="J1" s="1" t="s">
        <v>42</v>
      </c>
      <c r="K1" s="1" t="s">
        <v>133</v>
      </c>
      <c r="L1" s="1" t="s">
        <v>37</v>
      </c>
      <c r="M1" s="1" t="s">
        <v>154</v>
      </c>
      <c r="N1" s="1" t="s">
        <v>65</v>
      </c>
    </row>
    <row r="2" spans="1:14">
      <c r="A2" s="1" t="s">
        <v>44</v>
      </c>
    </row>
    <row r="3" spans="1:14">
      <c r="A3" s="1" t="s">
        <v>45</v>
      </c>
    </row>
    <row r="4" spans="1:14">
      <c r="A4" s="6" t="s">
        <v>49</v>
      </c>
      <c r="B4" s="6" t="s">
        <v>46</v>
      </c>
    </row>
    <row r="5" spans="1:14">
      <c r="A5" s="6" t="s">
        <v>50</v>
      </c>
      <c r="B5" s="6" t="s">
        <v>47</v>
      </c>
    </row>
    <row r="6" spans="1:14">
      <c r="A6" s="6" t="s">
        <v>51</v>
      </c>
      <c r="B6" s="6" t="s">
        <v>48</v>
      </c>
    </row>
    <row r="7" spans="1:14">
      <c r="B7" s="6" t="s">
        <v>84</v>
      </c>
    </row>
    <row r="8" spans="1:14">
      <c r="B8" s="6" t="s">
        <v>86</v>
      </c>
    </row>
    <row r="9" spans="1:14">
      <c r="A9" s="6" t="s">
        <v>52</v>
      </c>
    </row>
    <row r="10" spans="1:14">
      <c r="A10" s="6" t="s">
        <v>55</v>
      </c>
      <c r="B10" t="s">
        <v>53</v>
      </c>
    </row>
    <row r="11" spans="1:14">
      <c r="A11" s="6" t="s">
        <v>56</v>
      </c>
      <c r="B11" t="s">
        <v>54</v>
      </c>
    </row>
    <row r="13" spans="1:14">
      <c r="A13" s="1" t="s">
        <v>57</v>
      </c>
    </row>
    <row r="14" spans="1:14">
      <c r="A14" s="1" t="s">
        <v>58</v>
      </c>
    </row>
    <row r="15" spans="1:14">
      <c r="B15" t="s">
        <v>158</v>
      </c>
      <c r="K15" t="s">
        <v>180</v>
      </c>
    </row>
    <row r="17" spans="1:14">
      <c r="A17" s="1" t="s">
        <v>59</v>
      </c>
    </row>
    <row r="18" spans="1:14">
      <c r="A18" s="1" t="s">
        <v>60</v>
      </c>
    </row>
    <row r="19" spans="1:14">
      <c r="A19" s="1" t="s">
        <v>4</v>
      </c>
      <c r="B19" t="s">
        <v>109</v>
      </c>
      <c r="C19" t="s">
        <v>171</v>
      </c>
      <c r="D19">
        <v>2005</v>
      </c>
      <c r="L19" t="s">
        <v>172</v>
      </c>
    </row>
    <row r="20" spans="1:14">
      <c r="A20" s="1" t="s">
        <v>7</v>
      </c>
      <c r="B20" t="s">
        <v>70</v>
      </c>
      <c r="C20" t="s">
        <v>74</v>
      </c>
      <c r="D20">
        <v>2011</v>
      </c>
      <c r="K20" t="s">
        <v>132</v>
      </c>
      <c r="L20" t="s">
        <v>134</v>
      </c>
      <c r="N20" t="s">
        <v>71</v>
      </c>
    </row>
    <row r="21" spans="1:14">
      <c r="A21" s="1" t="s">
        <v>88</v>
      </c>
      <c r="B21" t="s">
        <v>75</v>
      </c>
      <c r="C21" t="s">
        <v>73</v>
      </c>
      <c r="D21">
        <v>2008</v>
      </c>
      <c r="L21" t="s">
        <v>72</v>
      </c>
      <c r="N21" t="s">
        <v>137</v>
      </c>
    </row>
    <row r="22" spans="1:14" s="13" customFormat="1">
      <c r="A22" s="14" t="s">
        <v>89</v>
      </c>
      <c r="C22" s="13" t="s">
        <v>76</v>
      </c>
      <c r="D22" s="13">
        <v>2012</v>
      </c>
      <c r="L22" s="13" t="s">
        <v>77</v>
      </c>
      <c r="N22" s="13" t="s">
        <v>78</v>
      </c>
    </row>
    <row r="23" spans="1:14">
      <c r="A23" s="1" t="s">
        <v>90</v>
      </c>
      <c r="B23" t="s">
        <v>69</v>
      </c>
      <c r="C23" t="s">
        <v>168</v>
      </c>
      <c r="D23">
        <v>2011</v>
      </c>
      <c r="L23" t="s">
        <v>169</v>
      </c>
      <c r="N23" t="s">
        <v>87</v>
      </c>
    </row>
    <row r="24" spans="1:14">
      <c r="A24" s="1" t="s">
        <v>176</v>
      </c>
      <c r="B24" t="s">
        <v>177</v>
      </c>
      <c r="C24" t="s">
        <v>174</v>
      </c>
      <c r="D24">
        <v>2009</v>
      </c>
      <c r="K24" s="11" t="s">
        <v>178</v>
      </c>
      <c r="L24" t="s">
        <v>179</v>
      </c>
    </row>
    <row r="26" spans="1:14">
      <c r="A26" s="1" t="s">
        <v>215</v>
      </c>
      <c r="B26" t="s">
        <v>208</v>
      </c>
      <c r="C26" t="s">
        <v>209</v>
      </c>
      <c r="D26">
        <v>2007</v>
      </c>
      <c r="L26" t="s">
        <v>210</v>
      </c>
    </row>
    <row r="27" spans="1:14">
      <c r="A27" s="1" t="s">
        <v>246</v>
      </c>
      <c r="B27" t="s">
        <v>247</v>
      </c>
      <c r="C27" t="s">
        <v>248</v>
      </c>
      <c r="D27">
        <v>2009</v>
      </c>
    </row>
    <row r="29" spans="1:14">
      <c r="A29" s="1" t="s">
        <v>61</v>
      </c>
    </row>
    <row r="30" spans="1:14">
      <c r="A30" s="1" t="s">
        <v>9</v>
      </c>
      <c r="B30" t="s">
        <v>68</v>
      </c>
      <c r="C30" t="s">
        <v>80</v>
      </c>
      <c r="D30">
        <v>2011</v>
      </c>
      <c r="L30" t="s">
        <v>79</v>
      </c>
      <c r="M30" t="s">
        <v>156</v>
      </c>
      <c r="N30" t="s">
        <v>81</v>
      </c>
    </row>
    <row r="31" spans="1:14">
      <c r="A31" s="1" t="s">
        <v>10</v>
      </c>
      <c r="B31" t="s">
        <v>113</v>
      </c>
      <c r="C31" t="s">
        <v>112</v>
      </c>
      <c r="D31">
        <v>2018</v>
      </c>
      <c r="L31" t="s">
        <v>153</v>
      </c>
    </row>
    <row r="32" spans="1:14">
      <c r="A32" s="1" t="s">
        <v>12</v>
      </c>
      <c r="B32" t="s">
        <v>217</v>
      </c>
      <c r="C32" t="s">
        <v>219</v>
      </c>
      <c r="D32">
        <v>2011</v>
      </c>
      <c r="L32" t="s">
        <v>204</v>
      </c>
    </row>
    <row r="33" spans="1:15">
      <c r="A33" s="1" t="s">
        <v>13</v>
      </c>
      <c r="B33" t="s">
        <v>221</v>
      </c>
      <c r="C33" t="s">
        <v>220</v>
      </c>
      <c r="D33">
        <v>2014</v>
      </c>
      <c r="L33" t="s">
        <v>205</v>
      </c>
    </row>
    <row r="34" spans="1:15">
      <c r="A34" s="1" t="s">
        <v>228</v>
      </c>
      <c r="B34" s="12" t="s">
        <v>227</v>
      </c>
      <c r="C34" t="s">
        <v>231</v>
      </c>
      <c r="D34">
        <v>2014</v>
      </c>
      <c r="L34" t="s">
        <v>224</v>
      </c>
    </row>
    <row r="35" spans="1:15">
      <c r="A35" s="1" t="s">
        <v>238</v>
      </c>
      <c r="B35" t="s">
        <v>225</v>
      </c>
      <c r="C35" t="s">
        <v>237</v>
      </c>
      <c r="D35">
        <v>2010</v>
      </c>
      <c r="J35" t="s">
        <v>226</v>
      </c>
    </row>
    <row r="36" spans="1:15">
      <c r="A36" s="1" t="s">
        <v>234</v>
      </c>
      <c r="B36" t="s">
        <v>235</v>
      </c>
      <c r="I36" t="s">
        <v>233</v>
      </c>
      <c r="J36" t="s">
        <v>182</v>
      </c>
      <c r="K36" s="11" t="s">
        <v>181</v>
      </c>
      <c r="L36" t="s">
        <v>232</v>
      </c>
    </row>
    <row r="37" spans="1:15">
      <c r="A37" s="1" t="s">
        <v>262</v>
      </c>
      <c r="B37" t="s">
        <v>265</v>
      </c>
      <c r="C37" t="s">
        <v>266</v>
      </c>
      <c r="D37">
        <v>2017</v>
      </c>
      <c r="K37" s="11"/>
      <c r="L37" t="s">
        <v>267</v>
      </c>
    </row>
    <row r="38" spans="1:15">
      <c r="A38" s="1" t="s">
        <v>62</v>
      </c>
    </row>
    <row r="39" spans="1:15">
      <c r="A39" s="1" t="s">
        <v>118</v>
      </c>
      <c r="B39" t="s">
        <v>146</v>
      </c>
      <c r="C39" t="s">
        <v>147</v>
      </c>
      <c r="D39">
        <v>2010</v>
      </c>
      <c r="M39" t="s">
        <v>151</v>
      </c>
    </row>
    <row r="40" spans="1:15">
      <c r="A40" s="1" t="s">
        <v>145</v>
      </c>
      <c r="B40" t="s">
        <v>151</v>
      </c>
      <c r="C40" t="s">
        <v>85</v>
      </c>
      <c r="D40">
        <v>2013</v>
      </c>
      <c r="L40" t="s">
        <v>152</v>
      </c>
      <c r="M40" t="s">
        <v>155</v>
      </c>
      <c r="N40" t="s">
        <v>83</v>
      </c>
      <c r="O40" t="s">
        <v>82</v>
      </c>
    </row>
    <row r="41" spans="1:15">
      <c r="A41" s="1" t="s">
        <v>198</v>
      </c>
      <c r="B41" t="s">
        <v>199</v>
      </c>
      <c r="C41" t="s">
        <v>200</v>
      </c>
      <c r="D41">
        <v>2009</v>
      </c>
    </row>
    <row r="42" spans="1:15">
      <c r="A42" s="23" t="s">
        <v>198</v>
      </c>
      <c r="B42" s="24" t="s">
        <v>269</v>
      </c>
      <c r="C42" s="24" t="s">
        <v>270</v>
      </c>
      <c r="D42" s="24">
        <v>2019</v>
      </c>
      <c r="E42" s="24" t="s">
        <v>273</v>
      </c>
      <c r="L42" t="s">
        <v>271</v>
      </c>
    </row>
    <row r="44" spans="1:15">
      <c r="A44" s="1" t="s">
        <v>63</v>
      </c>
    </row>
    <row r="45" spans="1:15">
      <c r="A45" s="1" t="s">
        <v>125</v>
      </c>
      <c r="B45" t="s">
        <v>67</v>
      </c>
      <c r="C45" t="s">
        <v>64</v>
      </c>
      <c r="D45">
        <v>2008</v>
      </c>
      <c r="L45" t="s">
        <v>124</v>
      </c>
      <c r="N45" t="s">
        <v>66</v>
      </c>
    </row>
    <row r="46" spans="1:15">
      <c r="A46" s="1" t="s">
        <v>183</v>
      </c>
      <c r="B46" t="s">
        <v>185</v>
      </c>
      <c r="C46" t="s">
        <v>184</v>
      </c>
      <c r="D46">
        <v>2012</v>
      </c>
    </row>
    <row r="47" spans="1:15">
      <c r="A47" s="1" t="s">
        <v>212</v>
      </c>
      <c r="B47" t="s">
        <v>206</v>
      </c>
      <c r="C47" t="s">
        <v>187</v>
      </c>
      <c r="D47">
        <v>2016</v>
      </c>
      <c r="L47" t="s">
        <v>213</v>
      </c>
    </row>
    <row r="48" spans="1:15">
      <c r="A48" s="1" t="s">
        <v>189</v>
      </c>
      <c r="B48" t="s">
        <v>188</v>
      </c>
      <c r="C48" t="s">
        <v>188</v>
      </c>
      <c r="D48">
        <v>2002</v>
      </c>
    </row>
    <row r="49" spans="1:6">
      <c r="A49" s="1" t="s">
        <v>192</v>
      </c>
      <c r="B49" t="s">
        <v>193</v>
      </c>
      <c r="C49" t="s">
        <v>193</v>
      </c>
      <c r="D49">
        <v>2002</v>
      </c>
    </row>
    <row r="50" spans="1:6">
      <c r="A50" s="1" t="s">
        <v>201</v>
      </c>
      <c r="B50" t="s">
        <v>194</v>
      </c>
      <c r="C50" t="s">
        <v>195</v>
      </c>
      <c r="D50">
        <v>2002</v>
      </c>
    </row>
    <row r="53" spans="1:6">
      <c r="A53" s="1" t="s">
        <v>243</v>
      </c>
    </row>
    <row r="54" spans="1:6">
      <c r="A54" s="1"/>
      <c r="B54" t="s">
        <v>244</v>
      </c>
      <c r="C54" t="s">
        <v>150</v>
      </c>
      <c r="F54" t="s">
        <v>245</v>
      </c>
    </row>
    <row r="55" spans="1:6">
      <c r="A55" s="1"/>
      <c r="B55" t="s">
        <v>157</v>
      </c>
      <c r="C55" t="s">
        <v>174</v>
      </c>
      <c r="D55">
        <v>2010</v>
      </c>
      <c r="F55" t="s">
        <v>175</v>
      </c>
    </row>
  </sheetData>
  <hyperlinks>
    <hyperlink ref="K24" r:id="rId1" xr:uid="{FB87A6E0-B5C1-3445-AACE-B23FBCC03654}"/>
    <hyperlink ref="K36" r:id="rId2" xr:uid="{9CA39EA7-4B39-134C-9EF8-B1FA972359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EE984-EBDB-3A48-8215-E208AA07F582}">
  <dimension ref="A1:AD72"/>
  <sheetViews>
    <sheetView tabSelected="1" workbookViewId="0">
      <selection activeCell="V30" sqref="V30"/>
    </sheetView>
  </sheetViews>
  <sheetFormatPr baseColWidth="10" defaultRowHeight="16"/>
  <cols>
    <col min="1" max="1" width="3.33203125" customWidth="1"/>
    <col min="2" max="2" width="15.33203125" customWidth="1"/>
    <col min="3" max="7" width="6.1640625" customWidth="1"/>
    <col min="10" max="10" width="4.83203125" style="1" customWidth="1"/>
    <col min="13" max="13" width="4.83203125" style="1" customWidth="1"/>
    <col min="18" max="18" width="4.83203125" style="1" customWidth="1"/>
    <col min="21" max="21" width="4.83203125" style="1" customWidth="1"/>
    <col min="24" max="24" width="4.83203125" style="1" customWidth="1"/>
    <col min="27" max="27" width="4.83203125" style="1" customWidth="1"/>
  </cols>
  <sheetData>
    <row r="1" spans="1:30">
      <c r="A1" t="s">
        <v>3</v>
      </c>
      <c r="B1" t="s">
        <v>34</v>
      </c>
      <c r="C1" t="s">
        <v>106</v>
      </c>
      <c r="D1" t="s">
        <v>141</v>
      </c>
      <c r="E1" t="s">
        <v>162</v>
      </c>
      <c r="F1" t="s">
        <v>259</v>
      </c>
      <c r="G1" t="s">
        <v>261</v>
      </c>
      <c r="H1" s="1" t="s">
        <v>43</v>
      </c>
      <c r="K1" s="1" t="s">
        <v>38</v>
      </c>
      <c r="N1" s="1" t="s">
        <v>39</v>
      </c>
      <c r="O1" s="1"/>
      <c r="P1" s="1"/>
      <c r="S1" s="1" t="s">
        <v>40</v>
      </c>
      <c r="V1" s="1" t="s">
        <v>41</v>
      </c>
      <c r="Y1" s="1" t="s">
        <v>42</v>
      </c>
      <c r="AB1" t="s">
        <v>257</v>
      </c>
      <c r="AC1" s="1" t="s">
        <v>256</v>
      </c>
    </row>
    <row r="2" spans="1:30">
      <c r="H2" s="7" t="s">
        <v>92</v>
      </c>
      <c r="I2" s="8" t="s">
        <v>91</v>
      </c>
      <c r="J2" s="1" t="s">
        <v>4</v>
      </c>
      <c r="K2" s="7" t="s">
        <v>93</v>
      </c>
      <c r="L2" s="8" t="s">
        <v>94</v>
      </c>
      <c r="M2" s="1" t="s">
        <v>7</v>
      </c>
      <c r="N2" s="7" t="s">
        <v>96</v>
      </c>
      <c r="O2" s="7" t="s">
        <v>260</v>
      </c>
      <c r="P2" s="8" t="s">
        <v>100</v>
      </c>
      <c r="Q2" s="8" t="s">
        <v>97</v>
      </c>
      <c r="R2" s="9" t="s">
        <v>9</v>
      </c>
      <c r="S2" s="8" t="s">
        <v>101</v>
      </c>
      <c r="T2" s="8" t="s">
        <v>99</v>
      </c>
      <c r="U2" s="9" t="s">
        <v>10</v>
      </c>
      <c r="V2" s="7" t="s">
        <v>102</v>
      </c>
      <c r="W2" s="8" t="s">
        <v>103</v>
      </c>
      <c r="X2" s="9" t="s">
        <v>12</v>
      </c>
      <c r="Y2" s="8" t="s">
        <v>104</v>
      </c>
      <c r="Z2" s="8" t="s">
        <v>105</v>
      </c>
      <c r="AA2" s="9" t="s">
        <v>13</v>
      </c>
    </row>
    <row r="3" spans="1:30">
      <c r="A3" t="s">
        <v>90</v>
      </c>
      <c r="B3" t="s">
        <v>69</v>
      </c>
      <c r="C3" t="s">
        <v>107</v>
      </c>
      <c r="D3" t="s">
        <v>144</v>
      </c>
      <c r="E3" t="s">
        <v>170</v>
      </c>
      <c r="F3" t="s">
        <v>95</v>
      </c>
      <c r="G3">
        <v>1</v>
      </c>
      <c r="H3">
        <v>1</v>
      </c>
      <c r="I3">
        <v>0</v>
      </c>
      <c r="J3" s="1">
        <f t="shared" ref="J3:J25" si="0">IF(H3=0, 0, (H3+I3)/2)</f>
        <v>0.5</v>
      </c>
      <c r="K3">
        <v>1</v>
      </c>
      <c r="L3">
        <v>0</v>
      </c>
      <c r="M3" s="1">
        <v>0.5</v>
      </c>
      <c r="N3">
        <v>1</v>
      </c>
      <c r="O3" t="s">
        <v>98</v>
      </c>
      <c r="P3">
        <v>0</v>
      </c>
      <c r="Q3">
        <v>1</v>
      </c>
      <c r="R3" s="1">
        <v>0.5</v>
      </c>
      <c r="S3">
        <v>1</v>
      </c>
      <c r="T3">
        <v>0</v>
      </c>
      <c r="U3" s="1">
        <v>0.5</v>
      </c>
      <c r="V3" t="s">
        <v>159</v>
      </c>
      <c r="W3">
        <v>1</v>
      </c>
      <c r="X3" s="1">
        <v>0</v>
      </c>
      <c r="Y3">
        <v>0</v>
      </c>
      <c r="Z3">
        <v>0</v>
      </c>
      <c r="AA3" s="1">
        <v>0</v>
      </c>
      <c r="AB3">
        <f>AVERAGE(J3,M3,R3,U3,X3,AA3)</f>
        <v>0.33333333333333331</v>
      </c>
      <c r="AC3">
        <f>J3+M3+R3+U3+X3+AA3</f>
        <v>2</v>
      </c>
      <c r="AD3" t="str">
        <f>B3</f>
        <v>SOAMIG</v>
      </c>
    </row>
    <row r="4" spans="1:30">
      <c r="A4" t="s">
        <v>9</v>
      </c>
      <c r="B4" t="s">
        <v>68</v>
      </c>
      <c r="C4" t="s">
        <v>108</v>
      </c>
      <c r="D4" t="s">
        <v>144</v>
      </c>
      <c r="E4" t="s">
        <v>75</v>
      </c>
      <c r="F4" t="s">
        <v>160</v>
      </c>
      <c r="G4">
        <v>1</v>
      </c>
      <c r="H4">
        <v>1</v>
      </c>
      <c r="I4">
        <v>0</v>
      </c>
      <c r="J4" s="1">
        <f t="shared" si="0"/>
        <v>0.5</v>
      </c>
      <c r="K4">
        <v>1</v>
      </c>
      <c r="L4">
        <v>1</v>
      </c>
      <c r="M4" s="1">
        <v>1</v>
      </c>
      <c r="N4">
        <v>1</v>
      </c>
      <c r="O4" t="s">
        <v>111</v>
      </c>
      <c r="P4">
        <v>0</v>
      </c>
      <c r="Q4">
        <v>1</v>
      </c>
      <c r="R4" s="9">
        <v>0.5</v>
      </c>
      <c r="S4">
        <v>1</v>
      </c>
      <c r="T4">
        <v>0</v>
      </c>
      <c r="U4" s="1">
        <v>0.5</v>
      </c>
      <c r="V4" t="s">
        <v>159</v>
      </c>
      <c r="W4">
        <v>1</v>
      </c>
      <c r="X4" s="1">
        <v>0</v>
      </c>
      <c r="Y4" t="s">
        <v>161</v>
      </c>
      <c r="Z4">
        <v>1</v>
      </c>
      <c r="AA4" s="1">
        <v>0.5</v>
      </c>
      <c r="AB4" s="1">
        <f>AVERAGE(J4,M4,R4,U4,X4,AA4)</f>
        <v>0.5</v>
      </c>
      <c r="AC4" s="1">
        <f t="shared" ref="AC4:AC25" si="1">J4+M4+R4+U4+X4+AA4</f>
        <v>3</v>
      </c>
      <c r="AD4" s="1" t="str">
        <f t="shared" ref="AD4:AD25" si="2">B4</f>
        <v>REMICS</v>
      </c>
    </row>
    <row r="5" spans="1:30">
      <c r="A5" t="s">
        <v>10</v>
      </c>
      <c r="B5" t="s">
        <v>113</v>
      </c>
      <c r="C5" t="s">
        <v>108</v>
      </c>
      <c r="D5" t="s">
        <v>75</v>
      </c>
      <c r="E5" t="s">
        <v>75</v>
      </c>
      <c r="F5" t="s">
        <v>114</v>
      </c>
      <c r="G5">
        <v>0</v>
      </c>
      <c r="H5">
        <v>1</v>
      </c>
      <c r="I5">
        <v>1</v>
      </c>
      <c r="J5" s="1">
        <f t="shared" si="0"/>
        <v>1</v>
      </c>
      <c r="K5">
        <v>0</v>
      </c>
      <c r="L5">
        <v>0</v>
      </c>
      <c r="M5" s="1">
        <v>0</v>
      </c>
      <c r="N5">
        <v>1</v>
      </c>
      <c r="O5" t="s">
        <v>116</v>
      </c>
      <c r="P5">
        <v>1</v>
      </c>
      <c r="Q5" t="s">
        <v>115</v>
      </c>
      <c r="R5" s="1">
        <v>0.5</v>
      </c>
      <c r="S5" t="s">
        <v>117</v>
      </c>
      <c r="T5">
        <v>0</v>
      </c>
      <c r="U5" s="1">
        <v>0</v>
      </c>
      <c r="V5">
        <v>0</v>
      </c>
      <c r="W5">
        <v>1</v>
      </c>
      <c r="X5" s="1">
        <v>0</v>
      </c>
      <c r="Y5">
        <v>0</v>
      </c>
      <c r="Z5">
        <v>0</v>
      </c>
      <c r="AA5" s="1">
        <v>0</v>
      </c>
      <c r="AB5">
        <f t="shared" ref="AB5:AB25" si="3">AVERAGE(J5,M5,R5,U5,X5,AA5)</f>
        <v>0.25</v>
      </c>
      <c r="AC5">
        <f t="shared" si="1"/>
        <v>1.5</v>
      </c>
      <c r="AD5" t="str">
        <f t="shared" si="2"/>
        <v>AWS Migration</v>
      </c>
    </row>
    <row r="6" spans="1:30">
      <c r="A6" t="s">
        <v>145</v>
      </c>
      <c r="B6" t="s">
        <v>151</v>
      </c>
      <c r="C6" t="s">
        <v>119</v>
      </c>
      <c r="D6" t="s">
        <v>144</v>
      </c>
      <c r="E6" t="s">
        <v>167</v>
      </c>
      <c r="G6">
        <v>1</v>
      </c>
      <c r="H6" s="15">
        <v>0</v>
      </c>
      <c r="I6">
        <v>0</v>
      </c>
      <c r="J6" s="1">
        <f t="shared" si="0"/>
        <v>0</v>
      </c>
      <c r="K6">
        <v>1</v>
      </c>
      <c r="L6">
        <v>1</v>
      </c>
      <c r="M6" s="1">
        <v>1</v>
      </c>
      <c r="N6">
        <v>0</v>
      </c>
      <c r="P6">
        <v>0</v>
      </c>
      <c r="Q6">
        <v>1</v>
      </c>
      <c r="R6" s="1">
        <v>0</v>
      </c>
      <c r="S6" s="13">
        <v>1</v>
      </c>
      <c r="T6">
        <v>1</v>
      </c>
      <c r="U6" s="1">
        <v>1</v>
      </c>
      <c r="V6" t="s">
        <v>120</v>
      </c>
      <c r="W6">
        <v>1</v>
      </c>
      <c r="X6" s="1">
        <v>0</v>
      </c>
      <c r="Y6">
        <v>0</v>
      </c>
      <c r="Z6">
        <v>0</v>
      </c>
      <c r="AA6" s="1">
        <v>0</v>
      </c>
      <c r="AB6">
        <f t="shared" si="3"/>
        <v>0.33333333333333331</v>
      </c>
      <c r="AC6">
        <f t="shared" si="1"/>
        <v>2</v>
      </c>
      <c r="AD6" s="6" t="str">
        <f t="shared" si="2"/>
        <v>MigraSOA</v>
      </c>
    </row>
    <row r="7" spans="1:30">
      <c r="A7" t="s">
        <v>125</v>
      </c>
      <c r="B7" t="s">
        <v>67</v>
      </c>
      <c r="C7" t="s">
        <v>63</v>
      </c>
      <c r="D7" t="s">
        <v>142</v>
      </c>
      <c r="E7" t="s">
        <v>166</v>
      </c>
      <c r="G7">
        <v>1</v>
      </c>
      <c r="H7" s="16">
        <v>1</v>
      </c>
      <c r="I7">
        <v>0</v>
      </c>
      <c r="J7" s="1">
        <f t="shared" si="0"/>
        <v>0.5</v>
      </c>
      <c r="K7">
        <v>1</v>
      </c>
      <c r="L7" s="13">
        <v>0</v>
      </c>
      <c r="M7" s="1">
        <v>0.5</v>
      </c>
      <c r="N7">
        <v>1</v>
      </c>
      <c r="O7" t="s">
        <v>138</v>
      </c>
      <c r="P7">
        <v>0</v>
      </c>
      <c r="Q7">
        <v>0</v>
      </c>
      <c r="R7" s="1">
        <v>0.5</v>
      </c>
      <c r="S7" t="s">
        <v>122</v>
      </c>
      <c r="T7" t="s">
        <v>139</v>
      </c>
      <c r="U7" s="1">
        <v>1</v>
      </c>
      <c r="V7" t="s">
        <v>140</v>
      </c>
      <c r="W7">
        <v>1</v>
      </c>
      <c r="X7" s="1">
        <v>0</v>
      </c>
      <c r="Y7" t="s">
        <v>123</v>
      </c>
      <c r="Z7">
        <v>0</v>
      </c>
      <c r="AA7" s="1">
        <v>0</v>
      </c>
      <c r="AB7">
        <f t="shared" si="3"/>
        <v>0.41666666666666669</v>
      </c>
      <c r="AC7">
        <f t="shared" si="1"/>
        <v>2.5</v>
      </c>
      <c r="AD7" t="str">
        <f t="shared" si="2"/>
        <v>MELIS</v>
      </c>
    </row>
    <row r="8" spans="1:30">
      <c r="A8" s="6" t="s">
        <v>7</v>
      </c>
      <c r="B8" t="s">
        <v>70</v>
      </c>
      <c r="C8" t="s">
        <v>107</v>
      </c>
      <c r="D8" t="s">
        <v>143</v>
      </c>
      <c r="E8" t="s">
        <v>165</v>
      </c>
      <c r="F8" t="s">
        <v>107</v>
      </c>
      <c r="G8">
        <v>0</v>
      </c>
      <c r="H8">
        <v>1</v>
      </c>
      <c r="I8">
        <v>0</v>
      </c>
      <c r="J8" s="1">
        <f t="shared" si="0"/>
        <v>0.5</v>
      </c>
      <c r="K8">
        <v>1</v>
      </c>
      <c r="L8">
        <v>0</v>
      </c>
      <c r="M8" s="1">
        <v>0.5</v>
      </c>
      <c r="N8">
        <v>1</v>
      </c>
      <c r="O8" t="s">
        <v>135</v>
      </c>
      <c r="P8" t="s">
        <v>131</v>
      </c>
      <c r="Q8">
        <v>0</v>
      </c>
      <c r="R8" s="1">
        <v>1</v>
      </c>
      <c r="S8">
        <v>1</v>
      </c>
      <c r="T8">
        <v>0</v>
      </c>
      <c r="U8" s="1">
        <v>0.5</v>
      </c>
      <c r="V8" t="s">
        <v>136</v>
      </c>
      <c r="W8">
        <v>0</v>
      </c>
      <c r="X8" s="1">
        <v>0</v>
      </c>
      <c r="Y8" t="s">
        <v>123</v>
      </c>
      <c r="Z8">
        <v>0</v>
      </c>
      <c r="AA8" s="1">
        <v>0</v>
      </c>
      <c r="AB8">
        <f t="shared" si="3"/>
        <v>0.41666666666666669</v>
      </c>
      <c r="AC8">
        <f t="shared" si="1"/>
        <v>2.5</v>
      </c>
      <c r="AD8" t="str">
        <f t="shared" si="2"/>
        <v>serviciFi</v>
      </c>
    </row>
    <row r="9" spans="1:30">
      <c r="A9" s="6" t="s">
        <v>88</v>
      </c>
      <c r="B9" t="s">
        <v>126</v>
      </c>
      <c r="C9" t="s">
        <v>107</v>
      </c>
      <c r="D9" t="s">
        <v>142</v>
      </c>
      <c r="E9" t="s">
        <v>164</v>
      </c>
      <c r="F9" t="s">
        <v>127</v>
      </c>
      <c r="G9">
        <v>0</v>
      </c>
      <c r="H9" s="15">
        <v>0</v>
      </c>
      <c r="I9">
        <v>0</v>
      </c>
      <c r="J9" s="1">
        <f t="shared" si="0"/>
        <v>0</v>
      </c>
      <c r="K9">
        <v>1</v>
      </c>
      <c r="L9">
        <v>0</v>
      </c>
      <c r="M9" s="1">
        <v>0.5</v>
      </c>
      <c r="N9">
        <v>0</v>
      </c>
      <c r="O9" t="s">
        <v>121</v>
      </c>
      <c r="P9">
        <v>0</v>
      </c>
      <c r="Q9" t="s">
        <v>128</v>
      </c>
      <c r="R9" s="1">
        <v>0</v>
      </c>
      <c r="S9">
        <v>1</v>
      </c>
      <c r="T9" t="s">
        <v>129</v>
      </c>
      <c r="U9" s="1">
        <v>1</v>
      </c>
      <c r="V9" t="s">
        <v>130</v>
      </c>
      <c r="W9">
        <v>1</v>
      </c>
      <c r="X9" s="1">
        <v>1</v>
      </c>
      <c r="Y9">
        <v>0</v>
      </c>
      <c r="Z9">
        <v>0</v>
      </c>
      <c r="AA9" s="1">
        <v>0</v>
      </c>
      <c r="AB9">
        <f t="shared" si="3"/>
        <v>0.41666666666666669</v>
      </c>
      <c r="AC9" s="1">
        <f t="shared" si="1"/>
        <v>2.5</v>
      </c>
      <c r="AD9" t="str">
        <f t="shared" si="2"/>
        <v>Marchetto2008</v>
      </c>
    </row>
    <row r="10" spans="1:30">
      <c r="A10" s="6" t="s">
        <v>118</v>
      </c>
      <c r="B10" t="s">
        <v>155</v>
      </c>
      <c r="C10" t="s">
        <v>119</v>
      </c>
      <c r="D10" t="s">
        <v>144</v>
      </c>
      <c r="E10" t="s">
        <v>163</v>
      </c>
      <c r="F10" t="s">
        <v>148</v>
      </c>
      <c r="G10">
        <v>1</v>
      </c>
      <c r="H10" s="15">
        <v>0</v>
      </c>
      <c r="I10">
        <v>0</v>
      </c>
      <c r="J10" s="1">
        <f t="shared" si="0"/>
        <v>0</v>
      </c>
      <c r="K10">
        <v>1</v>
      </c>
      <c r="L10">
        <v>1</v>
      </c>
      <c r="M10" s="1">
        <v>1</v>
      </c>
      <c r="N10">
        <v>0</v>
      </c>
      <c r="P10">
        <v>0</v>
      </c>
      <c r="Q10">
        <v>1</v>
      </c>
      <c r="R10" s="1">
        <v>0</v>
      </c>
      <c r="S10">
        <v>1</v>
      </c>
      <c r="T10">
        <v>1</v>
      </c>
      <c r="U10" s="1">
        <v>1</v>
      </c>
      <c r="V10" t="s">
        <v>149</v>
      </c>
      <c r="W10">
        <v>0</v>
      </c>
      <c r="X10" s="1">
        <v>0</v>
      </c>
      <c r="Y10">
        <v>0</v>
      </c>
      <c r="Z10">
        <v>0</v>
      </c>
      <c r="AA10" s="1">
        <v>0</v>
      </c>
      <c r="AB10">
        <f t="shared" si="3"/>
        <v>0.33333333333333331</v>
      </c>
      <c r="AC10">
        <f t="shared" si="1"/>
        <v>2</v>
      </c>
      <c r="AD10" t="str">
        <f t="shared" si="2"/>
        <v>MIGRARIA</v>
      </c>
    </row>
    <row r="11" spans="1:30">
      <c r="A11" s="6" t="s">
        <v>4</v>
      </c>
      <c r="B11" t="s">
        <v>109</v>
      </c>
      <c r="C11" t="s">
        <v>107</v>
      </c>
      <c r="D11" t="s">
        <v>75</v>
      </c>
      <c r="E11" t="s">
        <v>75</v>
      </c>
      <c r="F11" t="s">
        <v>107</v>
      </c>
      <c r="G11">
        <v>0</v>
      </c>
      <c r="H11">
        <v>1</v>
      </c>
      <c r="I11">
        <v>0</v>
      </c>
      <c r="J11" s="1">
        <f t="shared" si="0"/>
        <v>0.5</v>
      </c>
      <c r="K11">
        <v>1</v>
      </c>
      <c r="L11">
        <v>0</v>
      </c>
      <c r="M11" s="10">
        <v>0.5</v>
      </c>
      <c r="N11">
        <v>1</v>
      </c>
      <c r="O11" t="s">
        <v>173</v>
      </c>
      <c r="P11">
        <v>1</v>
      </c>
      <c r="Q11">
        <v>1</v>
      </c>
      <c r="R11" s="1">
        <v>1</v>
      </c>
      <c r="S11">
        <v>1</v>
      </c>
      <c r="T11">
        <v>0</v>
      </c>
      <c r="U11" s="10">
        <v>0.5</v>
      </c>
      <c r="V11">
        <v>1</v>
      </c>
      <c r="W11">
        <v>1</v>
      </c>
      <c r="X11" s="1">
        <v>1</v>
      </c>
      <c r="Y11">
        <v>0</v>
      </c>
      <c r="Z11">
        <v>0</v>
      </c>
      <c r="AA11" s="1">
        <v>0</v>
      </c>
      <c r="AB11" s="1">
        <f t="shared" si="3"/>
        <v>0.58333333333333337</v>
      </c>
      <c r="AC11" s="1">
        <f t="shared" si="1"/>
        <v>3.5</v>
      </c>
      <c r="AD11" t="str">
        <f t="shared" si="2"/>
        <v>SMART</v>
      </c>
    </row>
    <row r="12" spans="1:30">
      <c r="A12" s="6" t="s">
        <v>176</v>
      </c>
      <c r="B12" t="s">
        <v>177</v>
      </c>
      <c r="C12" t="s">
        <v>107</v>
      </c>
      <c r="D12" t="s">
        <v>144</v>
      </c>
      <c r="E12" t="s">
        <v>75</v>
      </c>
      <c r="F12" t="s">
        <v>107</v>
      </c>
      <c r="G12">
        <v>1</v>
      </c>
      <c r="H12">
        <v>1</v>
      </c>
      <c r="I12">
        <v>0</v>
      </c>
      <c r="J12" s="1">
        <f t="shared" si="0"/>
        <v>0.5</v>
      </c>
      <c r="K12">
        <v>1</v>
      </c>
      <c r="L12">
        <v>0</v>
      </c>
      <c r="M12" s="10">
        <v>0.5</v>
      </c>
      <c r="N12">
        <v>0</v>
      </c>
      <c r="O12" t="s">
        <v>121</v>
      </c>
      <c r="P12">
        <v>0</v>
      </c>
      <c r="Q12">
        <v>1</v>
      </c>
      <c r="R12" s="1">
        <v>0</v>
      </c>
      <c r="S12">
        <v>1</v>
      </c>
      <c r="T12">
        <v>0</v>
      </c>
      <c r="U12" s="10">
        <v>0.5</v>
      </c>
      <c r="V12">
        <v>1</v>
      </c>
      <c r="W12">
        <v>0</v>
      </c>
      <c r="X12" s="1">
        <v>0.5</v>
      </c>
      <c r="Y12">
        <v>0</v>
      </c>
      <c r="Z12">
        <v>0</v>
      </c>
      <c r="AA12" s="1">
        <v>0</v>
      </c>
      <c r="AB12">
        <f t="shared" si="3"/>
        <v>0.33333333333333331</v>
      </c>
      <c r="AC12">
        <f t="shared" si="1"/>
        <v>2</v>
      </c>
      <c r="AD12" t="str">
        <f t="shared" si="2"/>
        <v>SAPIENSA</v>
      </c>
    </row>
    <row r="13" spans="1:30">
      <c r="A13" s="6" t="s">
        <v>183</v>
      </c>
      <c r="B13" s="12" t="s">
        <v>185</v>
      </c>
      <c r="C13" t="s">
        <v>63</v>
      </c>
      <c r="D13" t="s">
        <v>144</v>
      </c>
      <c r="E13" t="s">
        <v>186</v>
      </c>
      <c r="G13">
        <v>0</v>
      </c>
      <c r="H13">
        <v>0</v>
      </c>
      <c r="I13">
        <v>0</v>
      </c>
      <c r="J13" s="1">
        <f t="shared" si="0"/>
        <v>0</v>
      </c>
      <c r="K13">
        <v>1</v>
      </c>
      <c r="L13" s="13">
        <v>0</v>
      </c>
      <c r="M13" s="10">
        <v>0.5</v>
      </c>
      <c r="N13">
        <v>0</v>
      </c>
      <c r="P13">
        <v>0</v>
      </c>
      <c r="Q13">
        <v>0</v>
      </c>
      <c r="R13" s="1">
        <v>0</v>
      </c>
      <c r="S13">
        <v>1</v>
      </c>
      <c r="T13">
        <v>1</v>
      </c>
      <c r="U13" s="1">
        <v>1</v>
      </c>
      <c r="V13">
        <v>1</v>
      </c>
      <c r="W13">
        <v>1</v>
      </c>
      <c r="X13" s="1">
        <v>1</v>
      </c>
      <c r="Y13">
        <v>0</v>
      </c>
      <c r="Z13">
        <v>0</v>
      </c>
      <c r="AA13" s="1">
        <v>0</v>
      </c>
      <c r="AB13">
        <f t="shared" si="3"/>
        <v>0.41666666666666669</v>
      </c>
      <c r="AC13">
        <f t="shared" si="1"/>
        <v>2.5</v>
      </c>
      <c r="AD13" t="str">
        <f t="shared" si="2"/>
        <v>TUIMigrate</v>
      </c>
    </row>
    <row r="14" spans="1:30">
      <c r="A14" s="6" t="s">
        <v>189</v>
      </c>
      <c r="B14" t="s">
        <v>190</v>
      </c>
      <c r="C14" t="s">
        <v>63</v>
      </c>
      <c r="D14" t="s">
        <v>142</v>
      </c>
      <c r="E14" t="s">
        <v>191</v>
      </c>
      <c r="G14">
        <v>0</v>
      </c>
      <c r="H14" s="15">
        <v>0</v>
      </c>
      <c r="I14">
        <v>0</v>
      </c>
      <c r="J14" s="1">
        <f t="shared" si="0"/>
        <v>0</v>
      </c>
      <c r="K14">
        <v>1</v>
      </c>
      <c r="L14">
        <v>0</v>
      </c>
      <c r="M14" s="10">
        <v>0.5</v>
      </c>
      <c r="N14">
        <v>0</v>
      </c>
      <c r="O14" t="s">
        <v>121</v>
      </c>
      <c r="P14">
        <v>0</v>
      </c>
      <c r="Q14">
        <v>0</v>
      </c>
      <c r="R14" s="1">
        <v>0</v>
      </c>
      <c r="S14">
        <v>1</v>
      </c>
      <c r="T14">
        <v>1</v>
      </c>
      <c r="U14" s="1">
        <v>1</v>
      </c>
      <c r="V14">
        <v>1</v>
      </c>
      <c r="W14">
        <v>1</v>
      </c>
      <c r="X14" s="1">
        <v>1</v>
      </c>
      <c r="Y14">
        <v>0</v>
      </c>
      <c r="Z14">
        <v>0</v>
      </c>
      <c r="AA14" s="1">
        <v>0</v>
      </c>
      <c r="AB14">
        <f t="shared" si="3"/>
        <v>0.41666666666666669</v>
      </c>
      <c r="AC14">
        <f t="shared" si="1"/>
        <v>2.5</v>
      </c>
      <c r="AD14" t="str">
        <f t="shared" si="2"/>
        <v>M&amp;S SW</v>
      </c>
    </row>
    <row r="15" spans="1:30">
      <c r="A15" s="6" t="s">
        <v>192</v>
      </c>
      <c r="B15" s="12" t="s">
        <v>253</v>
      </c>
      <c r="C15" t="s">
        <v>63</v>
      </c>
      <c r="D15" t="s">
        <v>143</v>
      </c>
      <c r="E15" t="s">
        <v>196</v>
      </c>
      <c r="G15">
        <v>1</v>
      </c>
      <c r="H15">
        <v>1</v>
      </c>
      <c r="I15">
        <v>0</v>
      </c>
      <c r="J15" s="1">
        <f t="shared" si="0"/>
        <v>0.5</v>
      </c>
      <c r="K15">
        <v>1</v>
      </c>
      <c r="L15">
        <v>1</v>
      </c>
      <c r="M15" s="1">
        <v>1</v>
      </c>
      <c r="N15">
        <v>0</v>
      </c>
      <c r="P15">
        <v>0</v>
      </c>
      <c r="Q15">
        <v>1</v>
      </c>
      <c r="R15" s="1">
        <v>0</v>
      </c>
      <c r="S15">
        <v>1</v>
      </c>
      <c r="T15">
        <v>1</v>
      </c>
      <c r="U15" s="1">
        <v>1</v>
      </c>
      <c r="V15" t="s">
        <v>197</v>
      </c>
      <c r="W15">
        <v>0</v>
      </c>
      <c r="X15" s="1">
        <v>0</v>
      </c>
      <c r="Y15">
        <v>0</v>
      </c>
      <c r="Z15">
        <v>0</v>
      </c>
      <c r="AA15" s="1">
        <v>0</v>
      </c>
      <c r="AB15" s="1">
        <f t="shared" si="3"/>
        <v>0.41666666666666669</v>
      </c>
      <c r="AC15" s="1">
        <f t="shared" si="1"/>
        <v>2.5</v>
      </c>
      <c r="AD15" s="1" t="str">
        <f t="shared" si="2"/>
        <v>UWA/UWAT+</v>
      </c>
    </row>
    <row r="16" spans="1:30">
      <c r="A16" s="6" t="s">
        <v>201</v>
      </c>
      <c r="B16" s="12" t="s">
        <v>194</v>
      </c>
      <c r="C16" t="s">
        <v>63</v>
      </c>
      <c r="D16" t="s">
        <v>142</v>
      </c>
      <c r="E16" t="s">
        <v>203</v>
      </c>
      <c r="G16">
        <v>1</v>
      </c>
      <c r="H16" s="15">
        <v>0</v>
      </c>
      <c r="I16">
        <v>0</v>
      </c>
      <c r="J16" s="1">
        <f t="shared" si="0"/>
        <v>0</v>
      </c>
      <c r="K16">
        <v>1</v>
      </c>
      <c r="L16">
        <v>0</v>
      </c>
      <c r="M16" s="10">
        <v>0.5</v>
      </c>
      <c r="N16">
        <v>0</v>
      </c>
      <c r="P16">
        <v>0</v>
      </c>
      <c r="Q16">
        <v>1</v>
      </c>
      <c r="R16" s="1">
        <v>0</v>
      </c>
      <c r="S16">
        <v>1</v>
      </c>
      <c r="T16">
        <v>1</v>
      </c>
      <c r="U16" s="1">
        <v>1</v>
      </c>
      <c r="V16" s="13" t="s">
        <v>202</v>
      </c>
      <c r="W16">
        <v>1</v>
      </c>
      <c r="X16" s="1">
        <v>0</v>
      </c>
      <c r="Y16">
        <v>0</v>
      </c>
      <c r="Z16">
        <v>0</v>
      </c>
      <c r="AA16" s="1">
        <v>0</v>
      </c>
      <c r="AB16">
        <f t="shared" si="3"/>
        <v>0.25</v>
      </c>
      <c r="AC16">
        <f t="shared" si="1"/>
        <v>1.5</v>
      </c>
      <c r="AD16" s="6" t="str">
        <f t="shared" si="2"/>
        <v>CelLEST</v>
      </c>
    </row>
    <row r="17" spans="1:30">
      <c r="A17" s="6" t="s">
        <v>212</v>
      </c>
      <c r="B17" s="12" t="s">
        <v>206</v>
      </c>
      <c r="C17" t="s">
        <v>63</v>
      </c>
      <c r="D17" t="s">
        <v>142</v>
      </c>
      <c r="E17" t="s">
        <v>207</v>
      </c>
      <c r="G17">
        <v>0</v>
      </c>
      <c r="H17">
        <v>0</v>
      </c>
      <c r="I17">
        <v>0</v>
      </c>
      <c r="J17" s="1">
        <f t="shared" si="0"/>
        <v>0</v>
      </c>
      <c r="K17">
        <v>1</v>
      </c>
      <c r="L17" s="13">
        <v>0</v>
      </c>
      <c r="M17" s="10">
        <v>0.5</v>
      </c>
      <c r="N17">
        <v>0</v>
      </c>
      <c r="P17">
        <v>0</v>
      </c>
      <c r="Q17">
        <v>0</v>
      </c>
      <c r="R17" s="1">
        <v>0</v>
      </c>
      <c r="S17">
        <v>1</v>
      </c>
      <c r="T17">
        <v>1</v>
      </c>
      <c r="U17" s="1">
        <v>1</v>
      </c>
      <c r="V17">
        <v>1</v>
      </c>
      <c r="W17">
        <v>1</v>
      </c>
      <c r="X17" s="1">
        <v>1</v>
      </c>
      <c r="Y17">
        <v>0</v>
      </c>
      <c r="Z17">
        <v>0</v>
      </c>
      <c r="AA17" s="1">
        <v>0</v>
      </c>
      <c r="AB17">
        <f t="shared" si="3"/>
        <v>0.41666666666666669</v>
      </c>
      <c r="AC17">
        <f t="shared" si="1"/>
        <v>2.5</v>
      </c>
      <c r="AD17" t="str">
        <f t="shared" si="2"/>
        <v>DAS</v>
      </c>
    </row>
    <row r="18" spans="1:30">
      <c r="A18" s="6" t="s">
        <v>215</v>
      </c>
      <c r="B18" s="12" t="s">
        <v>211</v>
      </c>
      <c r="C18" t="s">
        <v>107</v>
      </c>
      <c r="D18" t="s">
        <v>142</v>
      </c>
      <c r="E18" t="s">
        <v>214</v>
      </c>
      <c r="F18" t="s">
        <v>216</v>
      </c>
      <c r="G18">
        <v>0</v>
      </c>
      <c r="H18">
        <v>0</v>
      </c>
      <c r="I18">
        <v>0</v>
      </c>
      <c r="J18" s="1">
        <f t="shared" si="0"/>
        <v>0</v>
      </c>
      <c r="K18">
        <v>1</v>
      </c>
      <c r="L18">
        <v>0</v>
      </c>
      <c r="M18" s="10">
        <v>0.5</v>
      </c>
      <c r="N18">
        <v>0</v>
      </c>
      <c r="P18">
        <v>0</v>
      </c>
      <c r="Q18">
        <v>0</v>
      </c>
      <c r="R18" s="1">
        <v>0</v>
      </c>
      <c r="S18">
        <v>1</v>
      </c>
      <c r="T18">
        <v>0</v>
      </c>
      <c r="U18" s="10">
        <v>0.5</v>
      </c>
      <c r="V18">
        <v>1</v>
      </c>
      <c r="W18">
        <v>1</v>
      </c>
      <c r="X18" s="1">
        <v>1</v>
      </c>
      <c r="Y18">
        <v>0</v>
      </c>
      <c r="Z18">
        <v>0</v>
      </c>
      <c r="AA18" s="1">
        <v>0</v>
      </c>
      <c r="AB18">
        <f t="shared" si="3"/>
        <v>0.33333333333333331</v>
      </c>
      <c r="AC18">
        <f t="shared" si="1"/>
        <v>2</v>
      </c>
      <c r="AD18" t="str">
        <f t="shared" si="2"/>
        <v>Gaps2Ws</v>
      </c>
    </row>
    <row r="19" spans="1:30">
      <c r="A19" s="6" t="s">
        <v>12</v>
      </c>
      <c r="B19" s="12" t="s">
        <v>217</v>
      </c>
      <c r="C19" t="s">
        <v>108</v>
      </c>
      <c r="D19" t="s">
        <v>142</v>
      </c>
      <c r="E19" t="s">
        <v>218</v>
      </c>
      <c r="G19">
        <v>0</v>
      </c>
      <c r="H19">
        <v>0</v>
      </c>
      <c r="I19">
        <v>0</v>
      </c>
      <c r="J19" s="1">
        <f t="shared" si="0"/>
        <v>0</v>
      </c>
      <c r="K19">
        <v>1</v>
      </c>
      <c r="L19">
        <v>0</v>
      </c>
      <c r="M19" s="10">
        <v>0.5</v>
      </c>
      <c r="N19">
        <v>0</v>
      </c>
      <c r="P19">
        <v>0</v>
      </c>
      <c r="Q19">
        <v>0</v>
      </c>
      <c r="R19" s="1">
        <v>0</v>
      </c>
      <c r="S19">
        <v>1</v>
      </c>
      <c r="T19">
        <v>1</v>
      </c>
      <c r="U19" s="1">
        <v>1</v>
      </c>
      <c r="V19">
        <v>1</v>
      </c>
      <c r="W19">
        <v>1</v>
      </c>
      <c r="X19" s="1">
        <v>1</v>
      </c>
      <c r="Y19">
        <v>0</v>
      </c>
      <c r="Z19">
        <v>0</v>
      </c>
      <c r="AA19" s="1">
        <v>0</v>
      </c>
      <c r="AB19">
        <f t="shared" si="3"/>
        <v>0.41666666666666669</v>
      </c>
      <c r="AC19">
        <f t="shared" si="1"/>
        <v>2.5</v>
      </c>
      <c r="AD19" t="str">
        <f t="shared" si="2"/>
        <v>AMS</v>
      </c>
    </row>
    <row r="20" spans="1:30">
      <c r="A20" s="6" t="s">
        <v>13</v>
      </c>
      <c r="B20" s="12" t="s">
        <v>222</v>
      </c>
      <c r="C20" t="s">
        <v>108</v>
      </c>
      <c r="D20" t="s">
        <v>142</v>
      </c>
      <c r="E20" t="s">
        <v>223</v>
      </c>
      <c r="G20">
        <v>0</v>
      </c>
      <c r="H20">
        <v>0</v>
      </c>
      <c r="I20">
        <v>0</v>
      </c>
      <c r="J20" s="1">
        <f t="shared" si="0"/>
        <v>0</v>
      </c>
      <c r="K20">
        <v>1</v>
      </c>
      <c r="L20" s="13">
        <v>0</v>
      </c>
      <c r="M20" s="10">
        <v>0.5</v>
      </c>
      <c r="N20">
        <v>0</v>
      </c>
      <c r="P20">
        <v>0</v>
      </c>
      <c r="Q20">
        <v>0</v>
      </c>
      <c r="R20" s="1">
        <v>0</v>
      </c>
      <c r="S20">
        <v>1</v>
      </c>
      <c r="T20">
        <v>1</v>
      </c>
      <c r="U20" s="1">
        <v>1</v>
      </c>
      <c r="V20">
        <v>1</v>
      </c>
      <c r="W20">
        <v>1</v>
      </c>
      <c r="X20" s="1">
        <v>1</v>
      </c>
      <c r="Y20">
        <v>0</v>
      </c>
      <c r="Z20">
        <v>0</v>
      </c>
      <c r="AA20" s="1">
        <v>0</v>
      </c>
      <c r="AB20">
        <f t="shared" si="3"/>
        <v>0.41666666666666669</v>
      </c>
      <c r="AC20">
        <f t="shared" si="1"/>
        <v>2.5</v>
      </c>
      <c r="AD20" t="str">
        <f t="shared" si="2"/>
        <v>NCHC</v>
      </c>
    </row>
    <row r="21" spans="1:30">
      <c r="A21" s="6" t="s">
        <v>228</v>
      </c>
      <c r="B21" s="12" t="s">
        <v>227</v>
      </c>
      <c r="C21" t="s">
        <v>108</v>
      </c>
      <c r="D21" t="s">
        <v>144</v>
      </c>
      <c r="F21" t="s">
        <v>108</v>
      </c>
      <c r="G21">
        <v>1</v>
      </c>
      <c r="H21">
        <v>1</v>
      </c>
      <c r="I21">
        <v>0</v>
      </c>
      <c r="J21" s="1">
        <f t="shared" si="0"/>
        <v>0.5</v>
      </c>
      <c r="K21">
        <v>1</v>
      </c>
      <c r="L21">
        <v>0</v>
      </c>
      <c r="M21" s="10">
        <v>0.5</v>
      </c>
      <c r="N21">
        <v>1</v>
      </c>
      <c r="O21" t="s">
        <v>229</v>
      </c>
      <c r="P21">
        <v>0</v>
      </c>
      <c r="Q21">
        <v>1</v>
      </c>
      <c r="R21" s="1">
        <v>0.5</v>
      </c>
      <c r="S21">
        <v>1</v>
      </c>
      <c r="T21">
        <v>0</v>
      </c>
      <c r="U21" s="10">
        <v>0.5</v>
      </c>
      <c r="V21" t="s">
        <v>230</v>
      </c>
      <c r="W21">
        <v>0</v>
      </c>
      <c r="X21" s="1">
        <v>0</v>
      </c>
      <c r="Y21">
        <v>0</v>
      </c>
      <c r="Z21">
        <v>0</v>
      </c>
      <c r="AA21" s="1">
        <v>0</v>
      </c>
      <c r="AB21">
        <f t="shared" si="3"/>
        <v>0.33333333333333331</v>
      </c>
      <c r="AC21">
        <f t="shared" si="1"/>
        <v>2</v>
      </c>
      <c r="AD21" t="str">
        <f t="shared" si="2"/>
        <v>L2CMH</v>
      </c>
    </row>
    <row r="22" spans="1:30">
      <c r="A22" s="6" t="s">
        <v>234</v>
      </c>
      <c r="B22" s="12" t="s">
        <v>235</v>
      </c>
      <c r="C22" t="s">
        <v>108</v>
      </c>
      <c r="D22" t="s">
        <v>144</v>
      </c>
      <c r="F22" t="s">
        <v>108</v>
      </c>
      <c r="G22">
        <v>1</v>
      </c>
      <c r="H22">
        <v>1</v>
      </c>
      <c r="I22" s="13">
        <v>1</v>
      </c>
      <c r="J22" s="1">
        <f t="shared" si="0"/>
        <v>1</v>
      </c>
      <c r="K22">
        <v>1</v>
      </c>
      <c r="L22">
        <v>0</v>
      </c>
      <c r="M22" s="10">
        <v>0.5</v>
      </c>
      <c r="N22">
        <v>1</v>
      </c>
      <c r="P22">
        <v>1</v>
      </c>
      <c r="Q22">
        <v>1</v>
      </c>
      <c r="R22" s="1">
        <v>1</v>
      </c>
      <c r="S22">
        <v>1</v>
      </c>
      <c r="T22">
        <v>0</v>
      </c>
      <c r="U22" s="1">
        <v>0.5</v>
      </c>
      <c r="V22" t="s">
        <v>236</v>
      </c>
      <c r="W22">
        <v>1</v>
      </c>
      <c r="X22" s="1">
        <v>0</v>
      </c>
      <c r="Y22">
        <v>0</v>
      </c>
      <c r="Z22">
        <v>0</v>
      </c>
      <c r="AA22" s="1">
        <v>0</v>
      </c>
      <c r="AB22" s="1">
        <f t="shared" si="3"/>
        <v>0.5</v>
      </c>
      <c r="AC22" s="1">
        <f t="shared" si="1"/>
        <v>3</v>
      </c>
      <c r="AD22" s="1" t="str">
        <f t="shared" si="2"/>
        <v>ARTIST</v>
      </c>
    </row>
    <row r="23" spans="1:30">
      <c r="A23" s="6" t="s">
        <v>238</v>
      </c>
      <c r="B23" s="12" t="s">
        <v>239</v>
      </c>
      <c r="C23" t="s">
        <v>108</v>
      </c>
      <c r="D23" t="s">
        <v>144</v>
      </c>
      <c r="E23" t="s">
        <v>241</v>
      </c>
      <c r="F23" t="s">
        <v>242</v>
      </c>
      <c r="G23">
        <v>1</v>
      </c>
      <c r="H23" s="15">
        <v>0</v>
      </c>
      <c r="I23">
        <v>0</v>
      </c>
      <c r="J23" s="1">
        <f t="shared" si="0"/>
        <v>0</v>
      </c>
      <c r="K23">
        <v>1</v>
      </c>
      <c r="L23">
        <v>1</v>
      </c>
      <c r="M23" s="10">
        <v>1</v>
      </c>
      <c r="N23">
        <v>0</v>
      </c>
      <c r="P23">
        <v>0</v>
      </c>
      <c r="Q23">
        <v>1</v>
      </c>
      <c r="R23" s="1">
        <v>0</v>
      </c>
      <c r="S23">
        <v>1</v>
      </c>
      <c r="T23">
        <v>0</v>
      </c>
      <c r="U23" s="1">
        <v>0.5</v>
      </c>
      <c r="V23" t="s">
        <v>240</v>
      </c>
      <c r="X23" s="1">
        <v>0</v>
      </c>
      <c r="Y23">
        <v>0</v>
      </c>
      <c r="Z23">
        <v>0</v>
      </c>
      <c r="AA23" s="1">
        <v>0</v>
      </c>
      <c r="AB23">
        <f t="shared" si="3"/>
        <v>0.25</v>
      </c>
      <c r="AC23">
        <f t="shared" si="1"/>
        <v>1.5</v>
      </c>
      <c r="AD23" t="str">
        <f t="shared" si="2"/>
        <v>CloudMIG</v>
      </c>
    </row>
    <row r="24" spans="1:30">
      <c r="A24" s="6" t="s">
        <v>246</v>
      </c>
      <c r="B24" s="12" t="s">
        <v>247</v>
      </c>
      <c r="C24" t="s">
        <v>107</v>
      </c>
      <c r="D24" t="s">
        <v>142</v>
      </c>
      <c r="E24" t="s">
        <v>249</v>
      </c>
      <c r="F24" t="s">
        <v>250</v>
      </c>
      <c r="G24">
        <v>1</v>
      </c>
      <c r="H24">
        <v>0</v>
      </c>
      <c r="I24">
        <v>0</v>
      </c>
      <c r="J24" s="1">
        <f t="shared" si="0"/>
        <v>0</v>
      </c>
      <c r="K24">
        <v>1</v>
      </c>
      <c r="L24">
        <v>0</v>
      </c>
      <c r="M24" s="1">
        <f t="shared" ref="M24:M25" si="4">IF(K24=0, 0, (K24+L24)/2)</f>
        <v>0.5</v>
      </c>
      <c r="N24">
        <v>0</v>
      </c>
      <c r="P24">
        <v>0</v>
      </c>
      <c r="Q24">
        <v>1</v>
      </c>
      <c r="R24" s="1">
        <f t="shared" ref="R24:R25" si="5">IF(P24=0, 0, (P24+Q24)/2)</f>
        <v>0</v>
      </c>
      <c r="S24">
        <v>0</v>
      </c>
      <c r="T24">
        <v>0</v>
      </c>
      <c r="U24" s="1">
        <v>0</v>
      </c>
      <c r="V24">
        <v>1</v>
      </c>
      <c r="W24">
        <v>1</v>
      </c>
      <c r="X24" s="1">
        <v>1</v>
      </c>
      <c r="Y24">
        <v>0</v>
      </c>
      <c r="Z24">
        <v>0</v>
      </c>
      <c r="AA24" s="1">
        <v>0</v>
      </c>
      <c r="AB24">
        <f t="shared" si="3"/>
        <v>0.25</v>
      </c>
      <c r="AC24">
        <f t="shared" si="1"/>
        <v>1.5</v>
      </c>
      <c r="AD24" t="str">
        <f t="shared" si="2"/>
        <v>PRECISO</v>
      </c>
    </row>
    <row r="25" spans="1:30">
      <c r="A25" s="6" t="s">
        <v>262</v>
      </c>
      <c r="B25" s="12" t="s">
        <v>265</v>
      </c>
      <c r="C25" t="s">
        <v>108</v>
      </c>
      <c r="D25" t="s">
        <v>143</v>
      </c>
      <c r="F25" t="s">
        <v>263</v>
      </c>
      <c r="G25">
        <v>0</v>
      </c>
      <c r="H25">
        <v>1</v>
      </c>
      <c r="I25">
        <v>0</v>
      </c>
      <c r="J25" s="1">
        <f t="shared" si="0"/>
        <v>0.5</v>
      </c>
      <c r="K25">
        <v>1</v>
      </c>
      <c r="L25">
        <v>1</v>
      </c>
      <c r="M25" s="1">
        <f t="shared" si="4"/>
        <v>1</v>
      </c>
      <c r="N25">
        <v>1</v>
      </c>
      <c r="O25" t="s">
        <v>264</v>
      </c>
      <c r="P25">
        <v>1</v>
      </c>
      <c r="Q25">
        <v>0</v>
      </c>
      <c r="R25" s="1">
        <f t="shared" si="5"/>
        <v>0.5</v>
      </c>
      <c r="S25">
        <v>1</v>
      </c>
      <c r="T25">
        <v>0</v>
      </c>
      <c r="U25" s="1">
        <v>0.5</v>
      </c>
      <c r="V25">
        <v>0</v>
      </c>
      <c r="W25">
        <v>0</v>
      </c>
      <c r="X25" s="1">
        <v>0</v>
      </c>
      <c r="Y25">
        <v>0</v>
      </c>
      <c r="Z25">
        <v>0</v>
      </c>
      <c r="AA25" s="1">
        <v>0</v>
      </c>
      <c r="AB25" s="1">
        <f t="shared" si="3"/>
        <v>0.41666666666666669</v>
      </c>
      <c r="AC25" s="1">
        <f t="shared" si="1"/>
        <v>2.5</v>
      </c>
      <c r="AD25" s="1" t="str">
        <f t="shared" si="2"/>
        <v>IC4</v>
      </c>
    </row>
    <row r="26" spans="1:30">
      <c r="A26" s="6"/>
      <c r="B26" s="12"/>
      <c r="AB26" s="6"/>
    </row>
    <row r="28" spans="1:30">
      <c r="B28" s="12"/>
      <c r="E28" s="1" t="s">
        <v>257</v>
      </c>
      <c r="F28" s="1"/>
      <c r="G28">
        <f>AVERAGE(G3:G26)</f>
        <v>0.52173913043478259</v>
      </c>
      <c r="H28">
        <f>AVERAGE(H3:H26)</f>
        <v>0.47826086956521741</v>
      </c>
      <c r="I28">
        <f>AVERAGE(I3:I26)</f>
        <v>8.6956521739130432E-2</v>
      </c>
      <c r="J28">
        <f t="shared" ref="J28:X28" si="6">AVERAGE(J3:J24)</f>
        <v>0.27272727272727271</v>
      </c>
      <c r="K28">
        <f>AVERAGE(K3:K26)</f>
        <v>0.95652173913043481</v>
      </c>
      <c r="L28">
        <f>AVERAGE(L3:L26)</f>
        <v>0.2608695652173913</v>
      </c>
      <c r="M28">
        <f t="shared" si="6"/>
        <v>0.59090909090909094</v>
      </c>
      <c r="N28">
        <f>AVERAGE(N3:N26)</f>
        <v>0.39130434782608697</v>
      </c>
      <c r="P28">
        <f>AVERAGE(P3:P26)</f>
        <v>0.18181818181818182</v>
      </c>
      <c r="Q28">
        <f>AVERAGE(Q3:Q26)</f>
        <v>0.5714285714285714</v>
      </c>
      <c r="R28">
        <f t="shared" si="6"/>
        <v>0.25</v>
      </c>
      <c r="S28">
        <f>AVERAGE(S3:S26)</f>
        <v>0.95238095238095233</v>
      </c>
      <c r="T28">
        <f>AVERAGE(T3:T26)</f>
        <v>0.42857142857142855</v>
      </c>
      <c r="U28">
        <f t="shared" si="6"/>
        <v>0.70454545454545459</v>
      </c>
      <c r="V28">
        <v>0.5</v>
      </c>
      <c r="W28">
        <f>AVERAGE(W3:W26)</f>
        <v>0.72727272727272729</v>
      </c>
      <c r="X28">
        <f t="shared" si="6"/>
        <v>0.43181818181818182</v>
      </c>
      <c r="Y28">
        <f>AVERAGE(Y3:Y26)</f>
        <v>0</v>
      </c>
      <c r="Z28">
        <f>AVERAGE(Z3:Z26)</f>
        <v>4.3478260869565216E-2</v>
      </c>
      <c r="AA28">
        <f>AVERAGE(AA3:AA26)</f>
        <v>2.1739130434782608E-2</v>
      </c>
      <c r="AB28">
        <f>AVERAGE(AB3:AB25)</f>
        <v>0.38043478260869573</v>
      </c>
      <c r="AC28">
        <f>AVERAGE(AC3:AC25)</f>
        <v>2.2826086956521738</v>
      </c>
    </row>
    <row r="29" spans="1:30">
      <c r="B29" s="12" t="s">
        <v>268</v>
      </c>
      <c r="E29" s="1" t="s">
        <v>258</v>
      </c>
      <c r="F29" s="1"/>
      <c r="G29">
        <f>SUM(G3:G26)</f>
        <v>12</v>
      </c>
      <c r="H29">
        <f>SUM(H3:H26)</f>
        <v>11</v>
      </c>
      <c r="I29">
        <f>SUM(I3:I26)</f>
        <v>2</v>
      </c>
      <c r="J29">
        <f t="shared" ref="J29:X29" si="7">SUM(J3:J24)</f>
        <v>6</v>
      </c>
      <c r="K29">
        <f>SUM(K3:K26)</f>
        <v>22</v>
      </c>
      <c r="L29">
        <f>SUM(L3:L26)</f>
        <v>6</v>
      </c>
      <c r="M29">
        <f t="shared" si="7"/>
        <v>13</v>
      </c>
      <c r="N29">
        <f>SUM(N3:N26)</f>
        <v>9</v>
      </c>
      <c r="P29">
        <f>SUM(P3:P26)</f>
        <v>4</v>
      </c>
      <c r="Q29">
        <f>SUM(Q3:Q26)</f>
        <v>12</v>
      </c>
      <c r="R29">
        <f t="shared" si="7"/>
        <v>5.5</v>
      </c>
      <c r="S29">
        <f>SUM(S3:S26)</f>
        <v>20</v>
      </c>
      <c r="T29">
        <f>SUM(T3:T26)</f>
        <v>9</v>
      </c>
      <c r="U29">
        <f t="shared" si="7"/>
        <v>15.5</v>
      </c>
      <c r="V29">
        <v>11</v>
      </c>
      <c r="W29">
        <f>SUM(W3:W26)</f>
        <v>16</v>
      </c>
      <c r="X29">
        <f t="shared" si="7"/>
        <v>9.5</v>
      </c>
      <c r="Y29">
        <f>SUM(Y3:Y26)</f>
        <v>0</v>
      </c>
      <c r="Z29">
        <f>SUM(Z3:Z26)</f>
        <v>1</v>
      </c>
      <c r="AA29">
        <f>SUM(AA3:AA26)</f>
        <v>0.5</v>
      </c>
    </row>
    <row r="30" spans="1:30">
      <c r="E30" s="1" t="s">
        <v>277</v>
      </c>
      <c r="J30" s="1">
        <f>RANK(J29,$B$67:$B$72)</f>
        <v>4</v>
      </c>
      <c r="M30" s="1">
        <f>RANK(M29,$B$67:$B$72)</f>
        <v>2</v>
      </c>
      <c r="R30" s="1">
        <f>RANK(R29,$B$67:$B$72)</f>
        <v>5</v>
      </c>
      <c r="U30" s="1">
        <f>RANK(U29,$B$67:$B$72)</f>
        <v>1</v>
      </c>
      <c r="X30" s="1">
        <f>RANK(X29,$B$67:$B$72)</f>
        <v>3</v>
      </c>
      <c r="AA30" s="1">
        <f>RANK(AA29,$B$67:$B$72)</f>
        <v>6</v>
      </c>
    </row>
    <row r="31" spans="1:30" s="25" customFormat="1">
      <c r="B31" s="26" t="s">
        <v>274</v>
      </c>
      <c r="C31" s="25" t="s">
        <v>63</v>
      </c>
      <c r="D31" s="25" t="s">
        <v>143</v>
      </c>
      <c r="E31" s="25" t="s">
        <v>275</v>
      </c>
      <c r="F31" s="25" t="s">
        <v>276</v>
      </c>
      <c r="H31" s="25">
        <v>1</v>
      </c>
      <c r="I31" s="25">
        <v>1</v>
      </c>
      <c r="J31" s="26">
        <v>1</v>
      </c>
      <c r="K31" s="25">
        <v>1</v>
      </c>
      <c r="L31" s="25">
        <v>1</v>
      </c>
      <c r="M31" s="26">
        <v>1</v>
      </c>
      <c r="N31" s="25">
        <v>1</v>
      </c>
      <c r="P31" s="25">
        <v>1</v>
      </c>
      <c r="Q31" s="25">
        <v>1</v>
      </c>
      <c r="R31" s="26">
        <v>1</v>
      </c>
      <c r="S31" s="25">
        <v>1</v>
      </c>
      <c r="T31" s="25">
        <v>1</v>
      </c>
      <c r="U31" s="26">
        <v>1</v>
      </c>
      <c r="V31" s="25">
        <v>0</v>
      </c>
      <c r="W31" s="25">
        <v>1</v>
      </c>
      <c r="X31" s="26">
        <v>0.5</v>
      </c>
      <c r="Y31" s="25">
        <v>1</v>
      </c>
      <c r="Z31" s="25">
        <v>1</v>
      </c>
      <c r="AA31" s="26">
        <v>0.5</v>
      </c>
      <c r="AB31" s="26">
        <f t="shared" ref="AB31" si="8">AVERAGE(J31,M31,R31,U31,X31,AA31)</f>
        <v>0.83333333333333337</v>
      </c>
      <c r="AC31" s="26">
        <f t="shared" ref="AC31" si="9">J31+M31+R31+U31+X31+AA31</f>
        <v>5</v>
      </c>
    </row>
    <row r="32" spans="1:30">
      <c r="H32" s="15" t="s">
        <v>251</v>
      </c>
    </row>
    <row r="33" spans="2:2">
      <c r="B33" s="1" t="s">
        <v>252</v>
      </c>
    </row>
    <row r="34" spans="2:2">
      <c r="B34" t="str">
        <f>CONCATENATE("id",";","name",";","target",";","method",";","md",";","init",";","web",";","risk",";","reuse",";","exp",";","agile")</f>
        <v>id;name;target;method;md;init;web;risk;reuse;exp;agile</v>
      </c>
    </row>
    <row r="35" spans="2:2">
      <c r="B35" t="str">
        <f t="shared" ref="B35:B58" si="10">CONCATENATE(A3,";",B3,";",C3,";",D3,";",G3,";",J3,";",M3,";",R3,";",U3,";",X3,";",AA3)</f>
        <v>S6;SOAMIG;SOA;Transformation;1;0,5;0,5;0,5;0,5;0;0</v>
      </c>
    </row>
    <row r="36" spans="2:2">
      <c r="B36" t="str">
        <f t="shared" si="10"/>
        <v>C1;REMICS;Cloud;Transformation;1;0,5;1;0,5;0,5;0;0,5</v>
      </c>
    </row>
    <row r="37" spans="2:2">
      <c r="B37" t="str">
        <f t="shared" si="10"/>
        <v>C2;AWS Migration;Cloud;N/A;0;1;0;0,5;0;0;0</v>
      </c>
    </row>
    <row r="38" spans="2:2">
      <c r="B38" t="str">
        <f t="shared" si="10"/>
        <v>E2;MigraSOA;WSE;Transformation;1;0;1;0;1;0;0</v>
      </c>
    </row>
    <row r="39" spans="2:2">
      <c r="B39" t="str">
        <f t="shared" si="10"/>
        <v>W1;MELIS;Web;Encapsulation;1;0,5;0,5;0,5;1;0;0</v>
      </c>
    </row>
    <row r="40" spans="2:2">
      <c r="B40" t="str">
        <f t="shared" si="10"/>
        <v>S2;serviciFi;SOA;Reengineering;0;0,5;0,5;1;0,5;0;0</v>
      </c>
    </row>
    <row r="41" spans="2:2">
      <c r="B41" t="str">
        <f t="shared" si="10"/>
        <v>S3;Marchetto2008;SOA;Encapsulation;0;0;0,5;0;1;1;0</v>
      </c>
    </row>
    <row r="42" spans="2:2">
      <c r="B42" t="str">
        <f t="shared" si="10"/>
        <v>E1;MIGRARIA;WSE;Transformation;1;0;1;0;1;0;0</v>
      </c>
    </row>
    <row r="43" spans="2:2">
      <c r="B43" t="str">
        <f t="shared" si="10"/>
        <v>S1;SMART;SOA;N/A;0;0,5;0,5;1;0,5;1;0</v>
      </c>
    </row>
    <row r="44" spans="2:2">
      <c r="B44" t="str">
        <f t="shared" si="10"/>
        <v>S5;SAPIENSA;SOA;Transformation;1;0,5;0,5;0;0,5;0,5;0</v>
      </c>
    </row>
    <row r="45" spans="2:2">
      <c r="B45" t="str">
        <f t="shared" si="10"/>
        <v>W2;TUIMigrate;Web;Transformation;0;0;0,5;0;1;1;0</v>
      </c>
    </row>
    <row r="46" spans="2:2">
      <c r="B46" t="str">
        <f t="shared" si="10"/>
        <v>W3;M&amp;S SW;Web;Encapsulation;0;0;0,5;0;1;1;0</v>
      </c>
    </row>
    <row r="47" spans="2:2">
      <c r="B47" t="str">
        <f t="shared" si="10"/>
        <v>W4;UWA/UWAT+;Web;Reengineering;1;0,5;1;0;1;0;0</v>
      </c>
    </row>
    <row r="48" spans="2:2">
      <c r="B48" t="str">
        <f t="shared" si="10"/>
        <v>W5;CelLEST;Web;Encapsulation;1;0;0,5;0;1;0;0</v>
      </c>
    </row>
    <row r="49" spans="1:30">
      <c r="B49" t="str">
        <f t="shared" si="10"/>
        <v>W6;DAS;Web;Encapsulation;0;0;0,5;0;1;1;0</v>
      </c>
    </row>
    <row r="50" spans="1:30">
      <c r="B50" t="str">
        <f t="shared" si="10"/>
        <v>S7;Gaps2Ws;SOA;Encapsulation;0;0;0,5;0;0,5;1;0</v>
      </c>
    </row>
    <row r="51" spans="1:30">
      <c r="B51" t="str">
        <f t="shared" si="10"/>
        <v>C3;AMS;Cloud;Encapsulation;0;0;0,5;0;1;1;0</v>
      </c>
    </row>
    <row r="52" spans="1:30">
      <c r="B52" t="str">
        <f t="shared" si="10"/>
        <v>C4;NCHC;Cloud;Encapsulation;0;0;0,5;0;1;1;0</v>
      </c>
    </row>
    <row r="53" spans="1:30">
      <c r="B53" t="str">
        <f t="shared" si="10"/>
        <v>C5;L2CMH;Cloud;Transformation;1;0,5;0,5;0,5;0,5;0;0</v>
      </c>
    </row>
    <row r="54" spans="1:30">
      <c r="B54" t="str">
        <f t="shared" si="10"/>
        <v>C6;ARTIST;Cloud;Transformation;1;1;0,5;1;0,5;0;0</v>
      </c>
    </row>
    <row r="55" spans="1:30">
      <c r="B55" t="str">
        <f t="shared" si="10"/>
        <v>C7;CloudMIG;Cloud;Transformation;1;0;1;0;0,5;0;0</v>
      </c>
    </row>
    <row r="56" spans="1:30">
      <c r="B56" t="str">
        <f t="shared" si="10"/>
        <v>S8;PRECISO;SOA;Encapsulation;1;0;0,5;0;0;1;0</v>
      </c>
    </row>
    <row r="57" spans="1:30">
      <c r="B57" t="str">
        <f t="shared" si="10"/>
        <v>C8;IC4;Cloud;Reengineering;0;0,5;1;0,5;0,5;0;0</v>
      </c>
    </row>
    <row r="58" spans="1:30">
      <c r="B58" t="str">
        <f t="shared" si="10"/>
        <v>;;;;;;;;;;</v>
      </c>
    </row>
    <row r="59" spans="1:30">
      <c r="B59" t="str">
        <f t="shared" ref="B59:B60" si="11">CONCATENATE(A28,";",B28,";",C28,";",D28,";",G28,";",J28,";",M28,";",R28,";",U28,";",X28,";",AA28)</f>
        <v>;;;;0,521739130434783;0,272727272727273;0,590909090909091;0,25;0,704545454545455;0,431818181818182;0,0217391304347826</v>
      </c>
    </row>
    <row r="60" spans="1:30">
      <c r="B60" t="str">
        <f t="shared" si="11"/>
        <v>;23 Aproaches;;;12;6;13;5,5;15,5;9,5;0,5</v>
      </c>
    </row>
    <row r="64" spans="1:30">
      <c r="A64" s="6" t="s">
        <v>198</v>
      </c>
      <c r="B64" s="12" t="s">
        <v>271</v>
      </c>
      <c r="C64" t="s">
        <v>119</v>
      </c>
      <c r="D64" t="s">
        <v>143</v>
      </c>
      <c r="E64" t="s">
        <v>63</v>
      </c>
      <c r="F64" t="s">
        <v>272</v>
      </c>
      <c r="G64">
        <v>0</v>
      </c>
      <c r="H64">
        <v>0</v>
      </c>
      <c r="I64">
        <v>0</v>
      </c>
      <c r="J64" s="1">
        <f>IF(H64=0, 0, (H64+I64)/2)</f>
        <v>0</v>
      </c>
      <c r="K64">
        <v>1</v>
      </c>
      <c r="L64">
        <v>1</v>
      </c>
      <c r="M64" s="1">
        <v>1</v>
      </c>
      <c r="N64">
        <v>0</v>
      </c>
      <c r="O64">
        <v>0</v>
      </c>
      <c r="P64">
        <v>0</v>
      </c>
      <c r="Q64">
        <v>0</v>
      </c>
      <c r="R64" s="1">
        <v>0</v>
      </c>
      <c r="S64">
        <v>1</v>
      </c>
      <c r="T64">
        <v>1</v>
      </c>
      <c r="U64" s="1">
        <v>1</v>
      </c>
      <c r="V64">
        <v>0</v>
      </c>
      <c r="W64">
        <v>0</v>
      </c>
      <c r="X64" s="1">
        <v>0</v>
      </c>
      <c r="Y64">
        <v>0</v>
      </c>
      <c r="Z64">
        <v>0</v>
      </c>
      <c r="AA64" s="1">
        <v>0</v>
      </c>
      <c r="AB64" s="6">
        <f>AVERAGE(J64,M64,R64,U64,X64,AA64)</f>
        <v>0.33333333333333331</v>
      </c>
      <c r="AD64" t="str">
        <f>B64</f>
        <v>Cajas2019</v>
      </c>
    </row>
    <row r="66" spans="2:2">
      <c r="B66" s="1" t="s">
        <v>278</v>
      </c>
    </row>
    <row r="67" spans="2:2">
      <c r="B67">
        <f>J29</f>
        <v>6</v>
      </c>
    </row>
    <row r="68" spans="2:2">
      <c r="B68">
        <f>M29</f>
        <v>13</v>
      </c>
    </row>
    <row r="69" spans="2:2">
      <c r="B69">
        <f>R29</f>
        <v>5.5</v>
      </c>
    </row>
    <row r="70" spans="2:2">
      <c r="B70">
        <f>U29</f>
        <v>15.5</v>
      </c>
    </row>
    <row r="71" spans="2:2">
      <c r="B71">
        <f>X29</f>
        <v>9.5</v>
      </c>
    </row>
    <row r="72" spans="2:2">
      <c r="B72">
        <f>AA29</f>
        <v>0.5</v>
      </c>
    </row>
  </sheetData>
  <conditionalFormatting sqref="J28 M28 R28 U28 X28 AA28">
    <cfRule type="colorScale" priority="4">
      <colorScale>
        <cfvo type="min"/>
        <cfvo type="percentile" val="50"/>
        <cfvo type="max"/>
        <color rgb="FFF8696B"/>
        <color rgb="FFFFEB84"/>
        <color rgb="FF63BE7B"/>
      </colorScale>
    </cfRule>
  </conditionalFormatting>
  <conditionalFormatting sqref="M29 J29 R29 U29 X29 AA29">
    <cfRule type="colorScale" priority="3">
      <colorScale>
        <cfvo type="min"/>
        <cfvo type="percentile" val="50"/>
        <cfvo type="max"/>
        <color rgb="FFF8696B"/>
        <color rgb="FFFFEB84"/>
        <color rgb="FF63BE7B"/>
      </colorScale>
    </cfRule>
  </conditionalFormatting>
  <conditionalFormatting sqref="J30 M30 R30 U30 X30 AA30">
    <cfRule type="colorScale" priority="2">
      <colorScale>
        <cfvo type="min"/>
        <cfvo type="percentile" val="50"/>
        <cfvo type="max"/>
        <color rgb="FFF8696B"/>
        <color rgb="FFFFEB84"/>
        <color rgb="FF63BE7B"/>
      </colorScale>
    </cfRule>
  </conditionalFormatting>
  <conditionalFormatting sqref="M30 J30 R30 U30 X30 AA30">
    <cfRule type="colorScale" priority="1">
      <colorScale>
        <cfvo type="min"/>
        <cfvo type="percentile" val="50"/>
        <cfvo type="max"/>
        <color rgb="FF63BE7B"/>
        <color rgb="FFFFEB84"/>
        <color rgb="FFF8696B"/>
      </colorScale>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0F19C-57CB-1E45-8970-4F0CB3DAAC31}">
  <dimension ref="A1:Z30"/>
  <sheetViews>
    <sheetView workbookViewId="0">
      <selection activeCell="D12" sqref="D12"/>
    </sheetView>
  </sheetViews>
  <sheetFormatPr baseColWidth="10" defaultRowHeight="16"/>
  <cols>
    <col min="1" max="1" width="3.33203125" style="18" customWidth="1"/>
    <col min="2" max="2" width="15.33203125" style="18" customWidth="1"/>
    <col min="3" max="7" width="6.1640625" style="18" customWidth="1"/>
    <col min="8" max="9" width="10.83203125" style="18"/>
    <col min="10" max="10" width="4" style="17" customWidth="1"/>
    <col min="11" max="12" width="10.83203125" style="18"/>
    <col min="13" max="13" width="4" style="17" customWidth="1"/>
    <col min="14" max="16" width="10.83203125" style="18"/>
    <col min="17" max="17" width="4.1640625" style="17" customWidth="1"/>
    <col min="18" max="19" width="10.83203125" style="18"/>
    <col min="20" max="20" width="3.83203125" style="17" customWidth="1"/>
    <col min="21" max="22" width="10.83203125" style="18"/>
    <col min="23" max="23" width="4.33203125" style="17" customWidth="1"/>
    <col min="24" max="25" width="10.83203125" style="18"/>
    <col min="26" max="26" width="4" style="17" customWidth="1"/>
    <col min="27" max="16384" width="10.83203125" style="18"/>
  </cols>
  <sheetData>
    <row r="1" spans="1:26">
      <c r="A1" s="18" t="s">
        <v>3</v>
      </c>
      <c r="B1" s="18" t="s">
        <v>34</v>
      </c>
      <c r="C1" s="18" t="s">
        <v>106</v>
      </c>
      <c r="D1" s="18" t="s">
        <v>141</v>
      </c>
      <c r="E1" s="18" t="s">
        <v>162</v>
      </c>
      <c r="F1" s="18" t="s">
        <v>259</v>
      </c>
      <c r="G1" s="18" t="s">
        <v>261</v>
      </c>
      <c r="H1" s="17" t="s">
        <v>43</v>
      </c>
      <c r="K1" s="17" t="s">
        <v>38</v>
      </c>
      <c r="N1" s="17" t="s">
        <v>39</v>
      </c>
      <c r="O1" s="17"/>
      <c r="R1" s="17" t="s">
        <v>40</v>
      </c>
      <c r="U1" s="17" t="s">
        <v>41</v>
      </c>
      <c r="X1" s="17" t="s">
        <v>42</v>
      </c>
    </row>
    <row r="2" spans="1:26">
      <c r="A2" s="18" t="s">
        <v>3</v>
      </c>
      <c r="B2" s="18" t="s">
        <v>34</v>
      </c>
      <c r="C2" s="18" t="s">
        <v>106</v>
      </c>
      <c r="D2" s="18" t="s">
        <v>141</v>
      </c>
      <c r="E2" s="18" t="s">
        <v>162</v>
      </c>
      <c r="H2" s="18" t="s">
        <v>92</v>
      </c>
      <c r="I2" s="18" t="s">
        <v>91</v>
      </c>
      <c r="J2" s="17" t="s">
        <v>4</v>
      </c>
      <c r="K2" s="18" t="s">
        <v>93</v>
      </c>
      <c r="L2" s="18" t="s">
        <v>94</v>
      </c>
      <c r="M2" s="17" t="s">
        <v>7</v>
      </c>
      <c r="N2" s="18" t="s">
        <v>96</v>
      </c>
      <c r="O2" s="18" t="s">
        <v>100</v>
      </c>
      <c r="P2" s="18" t="s">
        <v>97</v>
      </c>
      <c r="Q2" s="17" t="s">
        <v>9</v>
      </c>
      <c r="R2" s="18" t="s">
        <v>101</v>
      </c>
      <c r="S2" s="18" t="s">
        <v>99</v>
      </c>
      <c r="T2" s="17" t="s">
        <v>10</v>
      </c>
      <c r="U2" s="18" t="s">
        <v>102</v>
      </c>
      <c r="V2" s="18" t="s">
        <v>103</v>
      </c>
      <c r="W2" s="17" t="s">
        <v>12</v>
      </c>
      <c r="X2" s="18" t="s">
        <v>104</v>
      </c>
      <c r="Y2" s="18" t="s">
        <v>105</v>
      </c>
      <c r="Z2" s="17" t="s">
        <v>13</v>
      </c>
    </row>
    <row r="3" spans="1:26">
      <c r="A3" s="18" t="s">
        <v>90</v>
      </c>
      <c r="B3" s="18" t="s">
        <v>69</v>
      </c>
      <c r="C3" s="18" t="s">
        <v>107</v>
      </c>
      <c r="D3" s="18" t="s">
        <v>144</v>
      </c>
      <c r="E3" s="18" t="s">
        <v>170</v>
      </c>
      <c r="F3" s="18" t="s">
        <v>95</v>
      </c>
      <c r="G3" s="18">
        <v>1</v>
      </c>
      <c r="H3" s="18">
        <v>1</v>
      </c>
      <c r="I3" s="18">
        <v>0</v>
      </c>
      <c r="J3" s="17">
        <f t="shared" ref="J3:J25" si="0">IF(H3=0, 0, (H3+I3)/2)</f>
        <v>0.5</v>
      </c>
      <c r="K3" s="18" t="s">
        <v>95</v>
      </c>
      <c r="L3" s="18">
        <v>0</v>
      </c>
      <c r="M3" s="17">
        <v>0.5</v>
      </c>
      <c r="N3" s="18" t="s">
        <v>98</v>
      </c>
      <c r="O3" s="18">
        <v>0</v>
      </c>
      <c r="P3" s="18">
        <v>1</v>
      </c>
      <c r="Q3" s="17">
        <v>0.5</v>
      </c>
      <c r="R3" s="18">
        <v>1</v>
      </c>
      <c r="S3" s="18">
        <v>0</v>
      </c>
      <c r="T3" s="17">
        <v>0.5</v>
      </c>
      <c r="U3" s="18" t="s">
        <v>159</v>
      </c>
      <c r="V3" s="18">
        <v>1</v>
      </c>
      <c r="W3" s="17">
        <v>0</v>
      </c>
      <c r="X3" s="18">
        <v>0</v>
      </c>
      <c r="Y3" s="18">
        <v>0</v>
      </c>
      <c r="Z3" s="17">
        <v>0</v>
      </c>
    </row>
    <row r="4" spans="1:26">
      <c r="A4" s="18" t="s">
        <v>9</v>
      </c>
      <c r="B4" s="18" t="s">
        <v>68</v>
      </c>
      <c r="C4" s="18" t="s">
        <v>108</v>
      </c>
      <c r="D4" s="18" t="s">
        <v>144</v>
      </c>
      <c r="E4" s="18" t="s">
        <v>75</v>
      </c>
      <c r="F4" s="18" t="s">
        <v>160</v>
      </c>
      <c r="G4" s="18">
        <v>1</v>
      </c>
      <c r="H4" s="18">
        <v>1</v>
      </c>
      <c r="I4" s="18">
        <v>0</v>
      </c>
      <c r="J4" s="17">
        <f t="shared" si="0"/>
        <v>0.5</v>
      </c>
      <c r="K4" s="18" t="s">
        <v>160</v>
      </c>
      <c r="L4" s="18" t="s">
        <v>110</v>
      </c>
      <c r="M4" s="17">
        <v>1</v>
      </c>
      <c r="N4" s="18" t="s">
        <v>111</v>
      </c>
      <c r="O4" s="18">
        <v>0</v>
      </c>
      <c r="P4" s="18">
        <v>1</v>
      </c>
      <c r="Q4" s="17">
        <v>0.5</v>
      </c>
      <c r="R4" s="18">
        <v>1</v>
      </c>
      <c r="S4" s="18">
        <v>0</v>
      </c>
      <c r="T4" s="17">
        <v>0.5</v>
      </c>
      <c r="U4" s="18" t="s">
        <v>159</v>
      </c>
      <c r="V4" s="18">
        <v>1</v>
      </c>
      <c r="W4" s="17">
        <v>0</v>
      </c>
      <c r="X4" s="18" t="s">
        <v>161</v>
      </c>
      <c r="Y4" s="18">
        <v>1</v>
      </c>
      <c r="Z4" s="17">
        <v>1</v>
      </c>
    </row>
    <row r="5" spans="1:26">
      <c r="A5" s="18" t="s">
        <v>10</v>
      </c>
      <c r="B5" s="18" t="s">
        <v>113</v>
      </c>
      <c r="C5" s="18" t="s">
        <v>108</v>
      </c>
      <c r="D5" s="18" t="s">
        <v>75</v>
      </c>
      <c r="E5" s="18" t="s">
        <v>75</v>
      </c>
      <c r="F5" s="18" t="s">
        <v>114</v>
      </c>
      <c r="G5" s="18">
        <v>0</v>
      </c>
      <c r="H5" s="18">
        <v>1</v>
      </c>
      <c r="I5" s="18">
        <v>1</v>
      </c>
      <c r="J5" s="17">
        <f t="shared" si="0"/>
        <v>1</v>
      </c>
      <c r="K5" s="18" t="s">
        <v>114</v>
      </c>
      <c r="L5" s="18">
        <v>0</v>
      </c>
      <c r="M5" s="17">
        <v>0</v>
      </c>
      <c r="N5" s="18" t="s">
        <v>116</v>
      </c>
      <c r="O5" s="18">
        <v>1</v>
      </c>
      <c r="P5" s="18" t="s">
        <v>115</v>
      </c>
      <c r="Q5" s="17">
        <v>0.5</v>
      </c>
      <c r="R5" s="18" t="s">
        <v>117</v>
      </c>
      <c r="S5" s="18">
        <v>0</v>
      </c>
      <c r="T5" s="17">
        <v>0</v>
      </c>
      <c r="U5" s="18">
        <v>0</v>
      </c>
      <c r="V5" s="18">
        <v>1</v>
      </c>
      <c r="W5" s="17">
        <v>0</v>
      </c>
      <c r="X5" s="18">
        <v>0</v>
      </c>
      <c r="Y5" s="18">
        <v>0</v>
      </c>
      <c r="Z5" s="17">
        <v>0</v>
      </c>
    </row>
    <row r="6" spans="1:26">
      <c r="A6" s="18" t="s">
        <v>145</v>
      </c>
      <c r="B6" s="18" t="s">
        <v>151</v>
      </c>
      <c r="C6" s="18" t="s">
        <v>119</v>
      </c>
      <c r="D6" s="18" t="s">
        <v>144</v>
      </c>
      <c r="E6" s="18" t="s">
        <v>167</v>
      </c>
      <c r="G6" s="18">
        <v>1</v>
      </c>
      <c r="H6" s="18">
        <v>0</v>
      </c>
      <c r="I6" s="18">
        <v>0</v>
      </c>
      <c r="J6" s="17">
        <f t="shared" si="0"/>
        <v>0</v>
      </c>
      <c r="K6" s="18">
        <v>1</v>
      </c>
      <c r="L6" s="18">
        <v>1</v>
      </c>
      <c r="M6" s="17">
        <v>1</v>
      </c>
      <c r="N6" s="18">
        <v>0</v>
      </c>
      <c r="O6" s="18">
        <v>0</v>
      </c>
      <c r="P6" s="18">
        <v>1</v>
      </c>
      <c r="Q6" s="17">
        <v>0</v>
      </c>
      <c r="R6" s="18">
        <v>1</v>
      </c>
      <c r="S6" s="18">
        <v>1</v>
      </c>
      <c r="T6" s="17">
        <v>1</v>
      </c>
      <c r="U6" s="18" t="s">
        <v>120</v>
      </c>
      <c r="V6" s="18">
        <v>1</v>
      </c>
      <c r="W6" s="17">
        <v>0</v>
      </c>
      <c r="X6" s="18">
        <v>0</v>
      </c>
      <c r="Y6" s="18">
        <v>0</v>
      </c>
      <c r="Z6" s="17">
        <v>0</v>
      </c>
    </row>
    <row r="7" spans="1:26">
      <c r="A7" s="18" t="s">
        <v>125</v>
      </c>
      <c r="B7" s="18" t="s">
        <v>67</v>
      </c>
      <c r="C7" s="18" t="s">
        <v>63</v>
      </c>
      <c r="D7" s="18" t="s">
        <v>142</v>
      </c>
      <c r="E7" s="18" t="s">
        <v>166</v>
      </c>
      <c r="G7" s="18">
        <v>1</v>
      </c>
      <c r="H7" s="18">
        <v>1</v>
      </c>
      <c r="I7" s="18">
        <v>0</v>
      </c>
      <c r="J7" s="17">
        <f t="shared" si="0"/>
        <v>0.5</v>
      </c>
      <c r="K7" s="18">
        <v>1</v>
      </c>
      <c r="L7" s="18">
        <v>0</v>
      </c>
      <c r="M7" s="17">
        <v>0.5</v>
      </c>
      <c r="N7" s="18" t="s">
        <v>138</v>
      </c>
      <c r="O7" s="18">
        <v>0</v>
      </c>
      <c r="P7" s="18">
        <v>0</v>
      </c>
      <c r="Q7" s="17">
        <v>0.5</v>
      </c>
      <c r="R7" s="18" t="s">
        <v>122</v>
      </c>
      <c r="S7" s="18" t="s">
        <v>139</v>
      </c>
      <c r="T7" s="17">
        <v>1</v>
      </c>
      <c r="U7" s="18" t="s">
        <v>140</v>
      </c>
      <c r="V7" s="18">
        <v>1</v>
      </c>
      <c r="W7" s="17">
        <v>0</v>
      </c>
      <c r="X7" s="18" t="s">
        <v>123</v>
      </c>
      <c r="Y7" s="18">
        <v>0</v>
      </c>
      <c r="Z7" s="17">
        <v>0</v>
      </c>
    </row>
    <row r="8" spans="1:26">
      <c r="A8" s="19" t="s">
        <v>7</v>
      </c>
      <c r="B8" s="18" t="s">
        <v>70</v>
      </c>
      <c r="C8" s="18" t="s">
        <v>107</v>
      </c>
      <c r="D8" s="18" t="s">
        <v>143</v>
      </c>
      <c r="E8" s="18" t="s">
        <v>165</v>
      </c>
      <c r="F8" s="18" t="s">
        <v>107</v>
      </c>
      <c r="G8" s="18">
        <v>0</v>
      </c>
      <c r="H8" s="18">
        <v>1</v>
      </c>
      <c r="I8" s="18">
        <v>0</v>
      </c>
      <c r="J8" s="17">
        <f t="shared" si="0"/>
        <v>0.5</v>
      </c>
      <c r="K8" s="18" t="s">
        <v>107</v>
      </c>
      <c r="L8" s="18">
        <v>0</v>
      </c>
      <c r="M8" s="17">
        <v>0.5</v>
      </c>
      <c r="N8" s="18" t="s">
        <v>135</v>
      </c>
      <c r="O8" s="18" t="s">
        <v>131</v>
      </c>
      <c r="P8" s="18">
        <v>0</v>
      </c>
      <c r="Q8" s="17">
        <v>1</v>
      </c>
      <c r="R8" s="18">
        <v>1</v>
      </c>
      <c r="S8" s="18">
        <v>0</v>
      </c>
      <c r="T8" s="17">
        <v>0.5</v>
      </c>
      <c r="U8" s="18" t="s">
        <v>136</v>
      </c>
      <c r="V8" s="18">
        <v>0</v>
      </c>
      <c r="W8" s="17">
        <v>0</v>
      </c>
      <c r="X8" s="18" t="s">
        <v>123</v>
      </c>
      <c r="Y8" s="18">
        <v>0</v>
      </c>
      <c r="Z8" s="17">
        <v>0</v>
      </c>
    </row>
    <row r="9" spans="1:26">
      <c r="A9" s="19" t="s">
        <v>88</v>
      </c>
      <c r="B9" s="18" t="s">
        <v>126</v>
      </c>
      <c r="C9" s="18" t="s">
        <v>107</v>
      </c>
      <c r="D9" s="18" t="s">
        <v>142</v>
      </c>
      <c r="E9" s="18" t="s">
        <v>164</v>
      </c>
      <c r="F9" s="18" t="s">
        <v>127</v>
      </c>
      <c r="G9" s="18">
        <v>0</v>
      </c>
      <c r="H9" s="18">
        <v>0</v>
      </c>
      <c r="I9" s="18">
        <v>0</v>
      </c>
      <c r="J9" s="17">
        <f t="shared" si="0"/>
        <v>0</v>
      </c>
      <c r="K9" s="18" t="s">
        <v>127</v>
      </c>
      <c r="L9" s="18">
        <v>0</v>
      </c>
      <c r="M9" s="17">
        <v>0.5</v>
      </c>
      <c r="N9" s="18" t="s">
        <v>121</v>
      </c>
      <c r="O9" s="18">
        <v>0</v>
      </c>
      <c r="P9" s="18" t="s">
        <v>128</v>
      </c>
      <c r="Q9" s="17">
        <v>0</v>
      </c>
      <c r="R9" s="18">
        <v>1</v>
      </c>
      <c r="S9" s="18" t="s">
        <v>129</v>
      </c>
      <c r="T9" s="17">
        <v>1</v>
      </c>
      <c r="U9" s="18" t="s">
        <v>130</v>
      </c>
      <c r="V9" s="18">
        <v>1</v>
      </c>
      <c r="W9" s="17">
        <v>1</v>
      </c>
      <c r="X9" s="18">
        <v>0</v>
      </c>
      <c r="Y9" s="18">
        <v>0</v>
      </c>
      <c r="Z9" s="17">
        <v>0</v>
      </c>
    </row>
    <row r="10" spans="1:26">
      <c r="A10" s="19" t="s">
        <v>118</v>
      </c>
      <c r="B10" s="18" t="s">
        <v>155</v>
      </c>
      <c r="C10" s="18" t="s">
        <v>119</v>
      </c>
      <c r="D10" s="18" t="s">
        <v>144</v>
      </c>
      <c r="E10" s="18" t="s">
        <v>163</v>
      </c>
      <c r="F10" s="18" t="s">
        <v>148</v>
      </c>
      <c r="G10" s="18">
        <v>1</v>
      </c>
      <c r="H10" s="18">
        <v>0</v>
      </c>
      <c r="I10" s="18">
        <v>0</v>
      </c>
      <c r="J10" s="17">
        <f t="shared" si="0"/>
        <v>0</v>
      </c>
      <c r="K10" s="18" t="s">
        <v>148</v>
      </c>
      <c r="L10" s="18">
        <v>1</v>
      </c>
      <c r="M10" s="17">
        <v>1</v>
      </c>
      <c r="N10" s="18">
        <v>0</v>
      </c>
      <c r="O10" s="18">
        <v>0</v>
      </c>
      <c r="P10" s="18">
        <v>1</v>
      </c>
      <c r="Q10" s="17">
        <v>0</v>
      </c>
      <c r="R10" s="18">
        <v>1</v>
      </c>
      <c r="S10" s="18">
        <v>1</v>
      </c>
      <c r="T10" s="17">
        <v>1</v>
      </c>
      <c r="U10" s="18" t="s">
        <v>149</v>
      </c>
      <c r="V10" s="18">
        <v>0</v>
      </c>
      <c r="W10" s="17">
        <v>0</v>
      </c>
      <c r="X10" s="18">
        <v>0</v>
      </c>
      <c r="Y10" s="18">
        <v>0</v>
      </c>
      <c r="Z10" s="17">
        <v>0</v>
      </c>
    </row>
    <row r="11" spans="1:26">
      <c r="A11" s="19" t="s">
        <v>4</v>
      </c>
      <c r="B11" s="18" t="s">
        <v>109</v>
      </c>
      <c r="C11" s="18" t="s">
        <v>107</v>
      </c>
      <c r="D11" s="18" t="s">
        <v>75</v>
      </c>
      <c r="E11" s="18" t="s">
        <v>75</v>
      </c>
      <c r="F11" s="18" t="s">
        <v>107</v>
      </c>
      <c r="G11" s="18">
        <v>0</v>
      </c>
      <c r="H11" s="18">
        <v>1</v>
      </c>
      <c r="I11" s="18">
        <v>0</v>
      </c>
      <c r="J11" s="17">
        <f t="shared" si="0"/>
        <v>0.5</v>
      </c>
      <c r="K11" s="18" t="s">
        <v>107</v>
      </c>
      <c r="L11" s="18">
        <v>0</v>
      </c>
      <c r="M11" s="20">
        <v>0.5</v>
      </c>
      <c r="N11" s="18" t="s">
        <v>173</v>
      </c>
      <c r="O11" s="18">
        <v>1</v>
      </c>
      <c r="P11" s="18">
        <v>1</v>
      </c>
      <c r="Q11" s="17">
        <v>1</v>
      </c>
      <c r="R11" s="18">
        <v>1</v>
      </c>
      <c r="S11" s="18">
        <v>0</v>
      </c>
      <c r="T11" s="20">
        <v>0.5</v>
      </c>
      <c r="U11" s="18">
        <v>1</v>
      </c>
      <c r="V11" s="18">
        <v>1</v>
      </c>
      <c r="W11" s="17">
        <v>1</v>
      </c>
      <c r="X11" s="18">
        <v>0</v>
      </c>
      <c r="Y11" s="18">
        <v>0</v>
      </c>
      <c r="Z11" s="17">
        <v>0</v>
      </c>
    </row>
    <row r="12" spans="1:26">
      <c r="A12" s="19" t="s">
        <v>176</v>
      </c>
      <c r="B12" s="18" t="s">
        <v>177</v>
      </c>
      <c r="C12" s="18" t="s">
        <v>107</v>
      </c>
      <c r="D12" s="18" t="s">
        <v>144</v>
      </c>
      <c r="E12" s="18" t="s">
        <v>75</v>
      </c>
      <c r="F12" s="18" t="s">
        <v>107</v>
      </c>
      <c r="G12" s="18">
        <v>1</v>
      </c>
      <c r="H12" s="18">
        <v>1</v>
      </c>
      <c r="I12" s="18">
        <v>0</v>
      </c>
      <c r="J12" s="17">
        <f t="shared" si="0"/>
        <v>0.5</v>
      </c>
      <c r="K12" s="18" t="s">
        <v>107</v>
      </c>
      <c r="L12" s="18">
        <v>0</v>
      </c>
      <c r="M12" s="20">
        <v>0.5</v>
      </c>
      <c r="N12" s="18" t="s">
        <v>121</v>
      </c>
      <c r="O12" s="18">
        <v>0</v>
      </c>
      <c r="P12" s="18">
        <v>1</v>
      </c>
      <c r="Q12" s="17">
        <v>0</v>
      </c>
      <c r="R12" s="18">
        <v>1</v>
      </c>
      <c r="S12" s="18">
        <v>0</v>
      </c>
      <c r="T12" s="20">
        <v>0.5</v>
      </c>
      <c r="U12" s="18">
        <v>1</v>
      </c>
      <c r="V12" s="18">
        <v>0</v>
      </c>
      <c r="W12" s="17">
        <v>0.5</v>
      </c>
      <c r="X12" s="18">
        <v>0</v>
      </c>
      <c r="Y12" s="18">
        <v>0</v>
      </c>
      <c r="Z12" s="17">
        <v>0</v>
      </c>
    </row>
    <row r="13" spans="1:26">
      <c r="A13" s="19" t="s">
        <v>183</v>
      </c>
      <c r="B13" s="21" t="s">
        <v>185</v>
      </c>
      <c r="C13" s="18" t="s">
        <v>63</v>
      </c>
      <c r="D13" s="18" t="s">
        <v>144</v>
      </c>
      <c r="E13" s="18" t="s">
        <v>186</v>
      </c>
      <c r="G13" s="18">
        <v>0</v>
      </c>
      <c r="H13" s="18">
        <v>0</v>
      </c>
      <c r="I13" s="18">
        <v>0</v>
      </c>
      <c r="J13" s="17">
        <f t="shared" si="0"/>
        <v>0</v>
      </c>
      <c r="K13" s="18">
        <v>1</v>
      </c>
      <c r="L13" s="18">
        <v>0</v>
      </c>
      <c r="M13" s="20">
        <v>0.5</v>
      </c>
      <c r="N13" s="18">
        <v>0</v>
      </c>
      <c r="O13" s="18">
        <v>0</v>
      </c>
      <c r="P13" s="18">
        <v>0</v>
      </c>
      <c r="Q13" s="17">
        <v>0</v>
      </c>
      <c r="R13" s="18">
        <v>1</v>
      </c>
      <c r="S13" s="18">
        <v>1</v>
      </c>
      <c r="T13" s="17">
        <v>1</v>
      </c>
      <c r="U13" s="18">
        <v>1</v>
      </c>
      <c r="V13" s="18">
        <v>1</v>
      </c>
      <c r="W13" s="17">
        <v>1</v>
      </c>
      <c r="X13" s="18">
        <v>0</v>
      </c>
      <c r="Y13" s="18">
        <v>0</v>
      </c>
      <c r="Z13" s="17">
        <v>0</v>
      </c>
    </row>
    <row r="14" spans="1:26">
      <c r="A14" s="19" t="s">
        <v>189</v>
      </c>
      <c r="B14" s="18" t="s">
        <v>190</v>
      </c>
      <c r="C14" s="18" t="s">
        <v>63</v>
      </c>
      <c r="D14" s="18" t="s">
        <v>142</v>
      </c>
      <c r="E14" s="18" t="s">
        <v>191</v>
      </c>
      <c r="G14" s="18">
        <v>0</v>
      </c>
      <c r="H14" s="18">
        <v>0</v>
      </c>
      <c r="I14" s="18">
        <v>0</v>
      </c>
      <c r="J14" s="17">
        <f t="shared" si="0"/>
        <v>0</v>
      </c>
      <c r="K14" s="18">
        <v>1</v>
      </c>
      <c r="L14" s="18">
        <v>0</v>
      </c>
      <c r="M14" s="20">
        <v>0.5</v>
      </c>
      <c r="N14" s="18" t="s">
        <v>121</v>
      </c>
      <c r="O14" s="18">
        <v>0</v>
      </c>
      <c r="P14" s="18">
        <v>0</v>
      </c>
      <c r="Q14" s="17">
        <v>0</v>
      </c>
      <c r="R14" s="18">
        <v>1</v>
      </c>
      <c r="S14" s="18">
        <v>1</v>
      </c>
      <c r="T14" s="17">
        <v>1</v>
      </c>
      <c r="U14" s="18">
        <v>1</v>
      </c>
      <c r="V14" s="18">
        <v>1</v>
      </c>
      <c r="W14" s="17">
        <v>1</v>
      </c>
      <c r="X14" s="18">
        <v>0</v>
      </c>
      <c r="Y14" s="18">
        <v>0</v>
      </c>
      <c r="Z14" s="17">
        <v>0</v>
      </c>
    </row>
    <row r="15" spans="1:26">
      <c r="A15" s="19" t="s">
        <v>192</v>
      </c>
      <c r="B15" s="21" t="s">
        <v>253</v>
      </c>
      <c r="C15" s="18" t="s">
        <v>63</v>
      </c>
      <c r="D15" s="18" t="s">
        <v>143</v>
      </c>
      <c r="E15" s="18" t="s">
        <v>196</v>
      </c>
      <c r="G15" s="18">
        <v>1</v>
      </c>
      <c r="H15" s="18">
        <v>1</v>
      </c>
      <c r="I15" s="18">
        <v>0</v>
      </c>
      <c r="J15" s="17">
        <f t="shared" si="0"/>
        <v>0.5</v>
      </c>
      <c r="K15" s="18">
        <v>1</v>
      </c>
      <c r="L15" s="18">
        <v>1</v>
      </c>
      <c r="M15" s="17">
        <v>1</v>
      </c>
      <c r="N15" s="18">
        <v>0</v>
      </c>
      <c r="O15" s="18">
        <v>0</v>
      </c>
      <c r="P15" s="18">
        <v>1</v>
      </c>
      <c r="Q15" s="17">
        <v>0</v>
      </c>
      <c r="R15" s="18">
        <v>1</v>
      </c>
      <c r="S15" s="18">
        <v>1</v>
      </c>
      <c r="T15" s="17">
        <v>1</v>
      </c>
      <c r="U15" s="18" t="s">
        <v>197</v>
      </c>
      <c r="V15" s="18">
        <v>0</v>
      </c>
      <c r="W15" s="17">
        <v>0</v>
      </c>
      <c r="X15" s="18">
        <v>0</v>
      </c>
      <c r="Y15" s="18">
        <v>0</v>
      </c>
      <c r="Z15" s="17">
        <v>0</v>
      </c>
    </row>
    <row r="16" spans="1:26">
      <c r="A16" s="19" t="s">
        <v>201</v>
      </c>
      <c r="B16" s="21" t="s">
        <v>194</v>
      </c>
      <c r="C16" s="18" t="s">
        <v>63</v>
      </c>
      <c r="D16" s="18" t="s">
        <v>142</v>
      </c>
      <c r="E16" s="18" t="s">
        <v>203</v>
      </c>
      <c r="G16" s="18">
        <v>1</v>
      </c>
      <c r="H16" s="18">
        <v>0</v>
      </c>
      <c r="I16" s="18">
        <v>0</v>
      </c>
      <c r="J16" s="17">
        <f t="shared" si="0"/>
        <v>0</v>
      </c>
      <c r="K16" s="18">
        <v>1</v>
      </c>
      <c r="L16" s="18">
        <v>0</v>
      </c>
      <c r="M16" s="20">
        <v>0.5</v>
      </c>
      <c r="N16" s="18">
        <v>0</v>
      </c>
      <c r="O16" s="18">
        <v>0</v>
      </c>
      <c r="P16" s="18">
        <v>1</v>
      </c>
      <c r="Q16" s="17">
        <v>0</v>
      </c>
      <c r="R16" s="18">
        <v>1</v>
      </c>
      <c r="S16" s="18">
        <v>1</v>
      </c>
      <c r="T16" s="17">
        <v>1</v>
      </c>
      <c r="U16" s="18" t="s">
        <v>202</v>
      </c>
      <c r="V16" s="18">
        <v>1</v>
      </c>
      <c r="W16" s="17">
        <v>0</v>
      </c>
      <c r="X16" s="18">
        <v>0</v>
      </c>
      <c r="Y16" s="18">
        <v>0</v>
      </c>
      <c r="Z16" s="17">
        <v>0</v>
      </c>
    </row>
    <row r="17" spans="1:26">
      <c r="A17" s="19" t="s">
        <v>212</v>
      </c>
      <c r="B17" s="21" t="s">
        <v>206</v>
      </c>
      <c r="C17" s="18" t="s">
        <v>63</v>
      </c>
      <c r="D17" s="18" t="s">
        <v>142</v>
      </c>
      <c r="E17" s="18" t="s">
        <v>207</v>
      </c>
      <c r="G17" s="18">
        <v>0</v>
      </c>
      <c r="H17" s="18">
        <v>0</v>
      </c>
      <c r="I17" s="18">
        <v>0</v>
      </c>
      <c r="J17" s="17">
        <f t="shared" si="0"/>
        <v>0</v>
      </c>
      <c r="K17" s="18">
        <v>1</v>
      </c>
      <c r="L17" s="18">
        <v>0</v>
      </c>
      <c r="M17" s="20">
        <v>0.5</v>
      </c>
      <c r="N17" s="18">
        <v>0</v>
      </c>
      <c r="O17" s="18">
        <v>0</v>
      </c>
      <c r="P17" s="18">
        <v>0</v>
      </c>
      <c r="Q17" s="17">
        <v>0</v>
      </c>
      <c r="R17" s="18">
        <v>1</v>
      </c>
      <c r="S17" s="18">
        <v>1</v>
      </c>
      <c r="T17" s="17">
        <v>1</v>
      </c>
      <c r="U17" s="18">
        <v>1</v>
      </c>
      <c r="V17" s="18">
        <v>1</v>
      </c>
      <c r="W17" s="17">
        <v>1</v>
      </c>
      <c r="X17" s="18">
        <v>0</v>
      </c>
      <c r="Y17" s="18">
        <v>0</v>
      </c>
      <c r="Z17" s="17">
        <v>0</v>
      </c>
    </row>
    <row r="18" spans="1:26">
      <c r="A18" s="19" t="s">
        <v>215</v>
      </c>
      <c r="B18" s="21" t="s">
        <v>211</v>
      </c>
      <c r="C18" s="18" t="s">
        <v>107</v>
      </c>
      <c r="D18" s="18" t="s">
        <v>142</v>
      </c>
      <c r="E18" s="18" t="s">
        <v>214</v>
      </c>
      <c r="F18" s="18" t="s">
        <v>216</v>
      </c>
      <c r="G18" s="18">
        <v>0</v>
      </c>
      <c r="H18" s="18">
        <v>0</v>
      </c>
      <c r="I18" s="18">
        <v>0</v>
      </c>
      <c r="J18" s="17">
        <f t="shared" si="0"/>
        <v>0</v>
      </c>
      <c r="K18" s="18" t="s">
        <v>216</v>
      </c>
      <c r="L18" s="18">
        <v>0</v>
      </c>
      <c r="M18" s="20">
        <v>0.5</v>
      </c>
      <c r="N18" s="18">
        <v>0</v>
      </c>
      <c r="O18" s="18">
        <v>0</v>
      </c>
      <c r="P18" s="18">
        <v>0</v>
      </c>
      <c r="Q18" s="17">
        <v>0</v>
      </c>
      <c r="R18" s="18">
        <v>1</v>
      </c>
      <c r="S18" s="18">
        <v>0</v>
      </c>
      <c r="T18" s="20">
        <v>0.5</v>
      </c>
      <c r="U18" s="18">
        <v>1</v>
      </c>
      <c r="V18" s="18">
        <v>1</v>
      </c>
      <c r="W18" s="17">
        <v>1</v>
      </c>
      <c r="X18" s="18">
        <v>0</v>
      </c>
      <c r="Y18" s="18">
        <v>0</v>
      </c>
      <c r="Z18" s="17">
        <v>0</v>
      </c>
    </row>
    <row r="19" spans="1:26">
      <c r="A19" s="19" t="s">
        <v>12</v>
      </c>
      <c r="B19" s="21" t="s">
        <v>217</v>
      </c>
      <c r="C19" s="18" t="s">
        <v>108</v>
      </c>
      <c r="D19" s="18" t="s">
        <v>142</v>
      </c>
      <c r="E19" s="18" t="s">
        <v>218</v>
      </c>
      <c r="G19" s="18">
        <v>0</v>
      </c>
      <c r="H19" s="18">
        <v>0</v>
      </c>
      <c r="I19" s="18">
        <v>0</v>
      </c>
      <c r="J19" s="17">
        <f t="shared" si="0"/>
        <v>0</v>
      </c>
      <c r="K19" s="18">
        <v>1</v>
      </c>
      <c r="L19" s="18">
        <v>0</v>
      </c>
      <c r="M19" s="20">
        <v>0.5</v>
      </c>
      <c r="N19" s="18">
        <v>0</v>
      </c>
      <c r="O19" s="18">
        <v>0</v>
      </c>
      <c r="P19" s="18">
        <v>0</v>
      </c>
      <c r="Q19" s="17">
        <v>0</v>
      </c>
      <c r="R19" s="18">
        <v>1</v>
      </c>
      <c r="S19" s="18">
        <v>1</v>
      </c>
      <c r="T19" s="17">
        <v>1</v>
      </c>
      <c r="U19" s="18">
        <v>1</v>
      </c>
      <c r="V19" s="18">
        <v>1</v>
      </c>
      <c r="W19" s="17">
        <v>1</v>
      </c>
      <c r="X19" s="18">
        <v>0</v>
      </c>
      <c r="Y19" s="18">
        <v>0</v>
      </c>
      <c r="Z19" s="17">
        <v>0</v>
      </c>
    </row>
    <row r="20" spans="1:26">
      <c r="A20" s="19" t="s">
        <v>13</v>
      </c>
      <c r="B20" s="21" t="s">
        <v>222</v>
      </c>
      <c r="C20" s="18" t="s">
        <v>108</v>
      </c>
      <c r="D20" s="18" t="s">
        <v>142</v>
      </c>
      <c r="E20" s="18" t="s">
        <v>223</v>
      </c>
      <c r="G20" s="18">
        <v>0</v>
      </c>
      <c r="H20" s="18">
        <v>0</v>
      </c>
      <c r="I20" s="18">
        <v>0</v>
      </c>
      <c r="J20" s="17">
        <f t="shared" si="0"/>
        <v>0</v>
      </c>
      <c r="K20" s="18">
        <v>1</v>
      </c>
      <c r="L20" s="18">
        <v>0</v>
      </c>
      <c r="M20" s="20">
        <v>0.5</v>
      </c>
      <c r="N20" s="18">
        <v>0</v>
      </c>
      <c r="O20" s="18">
        <v>0</v>
      </c>
      <c r="P20" s="18">
        <v>0</v>
      </c>
      <c r="Q20" s="17">
        <v>0</v>
      </c>
      <c r="R20" s="18">
        <v>1</v>
      </c>
      <c r="S20" s="18">
        <v>1</v>
      </c>
      <c r="T20" s="17">
        <v>1</v>
      </c>
      <c r="U20" s="18">
        <v>1</v>
      </c>
      <c r="V20" s="18">
        <v>1</v>
      </c>
      <c r="W20" s="17">
        <v>1</v>
      </c>
      <c r="X20" s="18">
        <v>0</v>
      </c>
      <c r="Y20" s="18">
        <v>0</v>
      </c>
      <c r="Z20" s="17">
        <v>0</v>
      </c>
    </row>
    <row r="21" spans="1:26">
      <c r="A21" s="19" t="s">
        <v>228</v>
      </c>
      <c r="B21" s="21" t="s">
        <v>227</v>
      </c>
      <c r="C21" s="18" t="s">
        <v>108</v>
      </c>
      <c r="D21" s="18" t="s">
        <v>144</v>
      </c>
      <c r="F21" s="18" t="s">
        <v>108</v>
      </c>
      <c r="G21" s="18">
        <v>1</v>
      </c>
      <c r="H21" s="18">
        <v>1</v>
      </c>
      <c r="I21" s="18">
        <v>0</v>
      </c>
      <c r="J21" s="17">
        <f t="shared" si="0"/>
        <v>0.5</v>
      </c>
      <c r="K21" s="18" t="s">
        <v>108</v>
      </c>
      <c r="L21" s="18">
        <v>0</v>
      </c>
      <c r="M21" s="20">
        <v>0.5</v>
      </c>
      <c r="N21" s="18" t="s">
        <v>229</v>
      </c>
      <c r="O21" s="18">
        <v>0</v>
      </c>
      <c r="P21" s="18">
        <v>1</v>
      </c>
      <c r="Q21" s="17">
        <v>0.5</v>
      </c>
      <c r="R21" s="18">
        <v>1</v>
      </c>
      <c r="S21" s="18">
        <v>0</v>
      </c>
      <c r="T21" s="20">
        <v>0.5</v>
      </c>
      <c r="U21" s="18" t="s">
        <v>230</v>
      </c>
      <c r="V21" s="18">
        <v>0</v>
      </c>
      <c r="W21" s="17">
        <v>0</v>
      </c>
      <c r="X21" s="18">
        <v>0</v>
      </c>
      <c r="Y21" s="18">
        <v>0</v>
      </c>
      <c r="Z21" s="17">
        <v>0</v>
      </c>
    </row>
    <row r="22" spans="1:26">
      <c r="A22" s="19" t="s">
        <v>234</v>
      </c>
      <c r="B22" s="21" t="s">
        <v>235</v>
      </c>
      <c r="C22" s="18" t="s">
        <v>108</v>
      </c>
      <c r="D22" s="18" t="s">
        <v>144</v>
      </c>
      <c r="F22" s="18" t="s">
        <v>108</v>
      </c>
      <c r="G22" s="18">
        <v>1</v>
      </c>
      <c r="H22" s="18">
        <v>1</v>
      </c>
      <c r="I22" s="18">
        <v>1</v>
      </c>
      <c r="J22" s="17">
        <f t="shared" si="0"/>
        <v>1</v>
      </c>
      <c r="K22" s="18" t="s">
        <v>108</v>
      </c>
      <c r="L22" s="18">
        <v>0</v>
      </c>
      <c r="M22" s="20">
        <v>0.5</v>
      </c>
      <c r="N22" s="18">
        <v>1</v>
      </c>
      <c r="O22" s="18">
        <v>1</v>
      </c>
      <c r="P22" s="18">
        <v>1</v>
      </c>
      <c r="Q22" s="17">
        <v>1</v>
      </c>
      <c r="R22" s="18">
        <v>1</v>
      </c>
      <c r="S22" s="18">
        <v>0</v>
      </c>
      <c r="T22" s="17">
        <v>0.5</v>
      </c>
      <c r="U22" s="18" t="s">
        <v>236</v>
      </c>
      <c r="V22" s="18">
        <v>1</v>
      </c>
      <c r="W22" s="17">
        <v>0</v>
      </c>
      <c r="X22" s="18">
        <v>0</v>
      </c>
      <c r="Y22" s="18">
        <v>0</v>
      </c>
      <c r="Z22" s="17">
        <v>0</v>
      </c>
    </row>
    <row r="23" spans="1:26">
      <c r="A23" s="19" t="s">
        <v>238</v>
      </c>
      <c r="B23" s="21" t="s">
        <v>239</v>
      </c>
      <c r="C23" s="18" t="s">
        <v>108</v>
      </c>
      <c r="D23" s="18" t="s">
        <v>144</v>
      </c>
      <c r="E23" s="18" t="s">
        <v>241</v>
      </c>
      <c r="F23" s="18" t="s">
        <v>242</v>
      </c>
      <c r="G23" s="18">
        <v>1</v>
      </c>
      <c r="H23" s="18">
        <v>0</v>
      </c>
      <c r="I23" s="18">
        <v>0</v>
      </c>
      <c r="J23" s="17">
        <f t="shared" si="0"/>
        <v>0</v>
      </c>
      <c r="K23" s="18" t="s">
        <v>242</v>
      </c>
      <c r="L23" s="18">
        <v>1</v>
      </c>
      <c r="M23" s="20">
        <v>1</v>
      </c>
      <c r="N23" s="18">
        <v>0</v>
      </c>
      <c r="O23" s="18">
        <v>0</v>
      </c>
      <c r="P23" s="18">
        <v>1</v>
      </c>
      <c r="Q23" s="17">
        <v>0</v>
      </c>
      <c r="R23" s="18">
        <v>1</v>
      </c>
      <c r="S23" s="18">
        <v>0</v>
      </c>
      <c r="T23" s="17">
        <v>0.5</v>
      </c>
      <c r="U23" s="18" t="s">
        <v>240</v>
      </c>
      <c r="W23" s="17">
        <v>0</v>
      </c>
      <c r="X23" s="18">
        <v>0</v>
      </c>
      <c r="Y23" s="18">
        <v>0</v>
      </c>
      <c r="Z23" s="17">
        <v>0</v>
      </c>
    </row>
    <row r="24" spans="1:26">
      <c r="A24" s="19" t="s">
        <v>246</v>
      </c>
      <c r="B24" s="21" t="s">
        <v>247</v>
      </c>
      <c r="C24" s="18" t="s">
        <v>107</v>
      </c>
      <c r="D24" s="18" t="s">
        <v>142</v>
      </c>
      <c r="E24" s="18" t="s">
        <v>249</v>
      </c>
      <c r="F24" s="18" t="s">
        <v>250</v>
      </c>
      <c r="G24" s="18">
        <v>1</v>
      </c>
      <c r="H24" s="18">
        <v>0</v>
      </c>
      <c r="I24" s="18">
        <v>0</v>
      </c>
      <c r="J24" s="17">
        <f t="shared" si="0"/>
        <v>0</v>
      </c>
      <c r="K24" s="18" t="s">
        <v>250</v>
      </c>
      <c r="L24" s="18">
        <v>0</v>
      </c>
      <c r="M24" s="17">
        <v>0.5</v>
      </c>
      <c r="N24" s="18">
        <v>0</v>
      </c>
      <c r="O24" s="18">
        <v>0</v>
      </c>
      <c r="P24" s="18">
        <v>1</v>
      </c>
      <c r="Q24" s="17">
        <v>0</v>
      </c>
      <c r="R24" s="18">
        <v>0</v>
      </c>
      <c r="S24" s="18">
        <v>0</v>
      </c>
      <c r="T24" s="17">
        <v>0</v>
      </c>
      <c r="U24" s="18">
        <v>1</v>
      </c>
      <c r="V24" s="18">
        <v>1</v>
      </c>
      <c r="W24" s="17">
        <v>1</v>
      </c>
      <c r="X24" s="18">
        <v>0</v>
      </c>
      <c r="Y24" s="18">
        <v>0</v>
      </c>
      <c r="Z24" s="17">
        <v>0</v>
      </c>
    </row>
    <row r="25" spans="1:26">
      <c r="A25" s="19" t="s">
        <v>262</v>
      </c>
      <c r="B25" s="21" t="s">
        <v>265</v>
      </c>
      <c r="C25" s="18" t="s">
        <v>108</v>
      </c>
      <c r="D25" s="18" t="s">
        <v>143</v>
      </c>
      <c r="F25" s="18" t="s">
        <v>263</v>
      </c>
      <c r="G25" s="18">
        <v>0</v>
      </c>
      <c r="H25" s="18">
        <v>1</v>
      </c>
      <c r="I25" s="18">
        <v>0</v>
      </c>
      <c r="J25" s="17">
        <f t="shared" si="0"/>
        <v>0.5</v>
      </c>
      <c r="K25" s="18">
        <v>1</v>
      </c>
      <c r="L25" s="18">
        <v>1</v>
      </c>
      <c r="M25" s="17">
        <f t="shared" ref="M25" si="1">IF(K25=0, 0, (K25+L25)/2)</f>
        <v>1</v>
      </c>
      <c r="N25" s="18" t="s">
        <v>264</v>
      </c>
      <c r="O25" s="18">
        <v>1</v>
      </c>
      <c r="P25" s="18">
        <v>0</v>
      </c>
      <c r="Q25" s="17">
        <f t="shared" ref="Q25" si="2">IF(O25=0, 0, (O25+P25)/2)</f>
        <v>0.5</v>
      </c>
      <c r="R25" s="18">
        <v>1</v>
      </c>
      <c r="S25" s="18">
        <v>0</v>
      </c>
      <c r="T25" s="17">
        <v>0.5</v>
      </c>
      <c r="U25" s="18">
        <v>0</v>
      </c>
      <c r="V25" s="18">
        <v>0</v>
      </c>
      <c r="W25" s="17">
        <v>0</v>
      </c>
      <c r="X25" s="18">
        <v>0</v>
      </c>
      <c r="Y25" s="18">
        <v>0</v>
      </c>
      <c r="Z25" s="17">
        <v>0</v>
      </c>
    </row>
    <row r="27" spans="1:26" s="22" customFormat="1">
      <c r="B27" s="22" t="s">
        <v>254</v>
      </c>
      <c r="H27" s="22">
        <f>SUBTOTAL(1,J3:J25)</f>
        <v>0.28260869565217389</v>
      </c>
      <c r="K27" s="22">
        <f>SUBTOTAL(1,M3:M25)</f>
        <v>0.60869565217391308</v>
      </c>
      <c r="N27" s="22">
        <f>SUBTOTAL(1,Q3:Q25)</f>
        <v>0.2608695652173913</v>
      </c>
      <c r="R27" s="22">
        <f>SUBTOTAL(1,T3:T25)</f>
        <v>0.69565217391304346</v>
      </c>
      <c r="U27" s="22">
        <f>SUBTOTAL(1,W3:W25)</f>
        <v>0.41304347826086957</v>
      </c>
      <c r="X27" s="22">
        <f>SUBTOTAL(1,Z3:Z25)</f>
        <v>4.3478260869565216E-2</v>
      </c>
    </row>
    <row r="28" spans="1:26" s="22" customFormat="1">
      <c r="B28" s="22" t="s">
        <v>255</v>
      </c>
      <c r="H28" s="22">
        <f>AVERAGE(J3:J25)</f>
        <v>0.28260869565217389</v>
      </c>
      <c r="K28" s="22">
        <f>AVERAGE(M3:M25)</f>
        <v>0.60869565217391308</v>
      </c>
      <c r="N28" s="22">
        <f>AVERAGE(Q3:Q25)</f>
        <v>0.2608695652173913</v>
      </c>
      <c r="R28" s="22">
        <f>AVERAGE(T3:T25)</f>
        <v>0.69565217391304346</v>
      </c>
      <c r="U28" s="22">
        <f>AVERAGE(W3:W25)</f>
        <v>0.41304347826086957</v>
      </c>
      <c r="X28" s="22">
        <f>AVERAGE(Z3:Z25)</f>
        <v>4.3478260869565216E-2</v>
      </c>
    </row>
    <row r="30" spans="1:26">
      <c r="B30" s="17"/>
    </row>
  </sheetData>
  <autoFilter ref="A2:Z25" xr:uid="{8A950584-F636-AF49-8BE8-7B28BDE12E63}"/>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Approaches</vt:lpstr>
      <vt:lpstr>Analysis</vt:lpstr>
      <vt:lpstr>Analysis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2018-10-27T11:05:20Z</dcterms:created>
  <dcterms:modified xsi:type="dcterms:W3CDTF">2019-10-26T10:20:11Z</dcterms:modified>
</cp:coreProperties>
</file>