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Google Drive\Work\NSLC\Results\"/>
    </mc:Choice>
  </mc:AlternateContent>
  <xr:revisionPtr revIDLastSave="0" documentId="13_ncr:1_{59E11BED-B07F-4BA6-ACA2-7E5C3E65F5B3}" xr6:coauthVersionLast="47" xr6:coauthVersionMax="47" xr10:uidLastSave="{00000000-0000-0000-0000-000000000000}"/>
  <bookViews>
    <workbookView xWindow="-120" yWindow="-120" windowWidth="29040" windowHeight="15840" xr2:uid="{96106B44-B3E4-4054-8B99-453790784B5D}"/>
  </bookViews>
  <sheets>
    <sheet name="Main Data" sheetId="1" r:id="rId1"/>
    <sheet name="T-Tests" sheetId="10" r:id="rId2"/>
    <sheet name="performance_0_1" sheetId="4" r:id="rId3"/>
    <sheet name="performance_0_2" sheetId="5" r:id="rId4"/>
    <sheet name="performance_0_3" sheetId="6" r:id="rId5"/>
    <sheet name="performance_1_1" sheetId="7" r:id="rId6"/>
    <sheet name="performance_1_2" sheetId="8" r:id="rId7"/>
    <sheet name="performance_1_3" sheetId="9" r:id="rId8"/>
  </sheets>
  <definedNames>
    <definedName name="ExternalData_1" localSheetId="2" hidden="1">performance_0_1!$A$1:$E$21</definedName>
    <definedName name="ExternalData_1" localSheetId="3" hidden="1">performance_0_2!$A$1:$E$21</definedName>
    <definedName name="ExternalData_1" localSheetId="4" hidden="1">performance_0_3!$A$1:$E$21</definedName>
    <definedName name="ExternalData_1" localSheetId="5" hidden="1">performance_1_1!$A$1:$E$21</definedName>
    <definedName name="ExternalData_2" localSheetId="6" hidden="1">performance_1_2!$A$1:$E$21</definedName>
    <definedName name="ExternalData_3" localSheetId="7" hidden="1">performance_1_3!$A$1:$E$21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F4" i="1"/>
  <c r="E4" i="1"/>
  <c r="D4" i="1"/>
  <c r="C4" i="1"/>
  <c r="B4" i="1"/>
  <c r="G5" i="1"/>
  <c r="F5" i="1"/>
  <c r="E5" i="1"/>
  <c r="D5" i="1"/>
  <c r="C5" i="1"/>
  <c r="B5" i="1"/>
  <c r="G6" i="1" l="1"/>
  <c r="G3" i="1"/>
  <c r="G2" i="1"/>
  <c r="E6" i="1"/>
  <c r="E3" i="1"/>
  <c r="E2" i="1"/>
  <c r="C6" i="1"/>
  <c r="C3" i="1"/>
  <c r="C2" i="1"/>
  <c r="F6" i="1"/>
  <c r="F3" i="1"/>
  <c r="F2" i="1"/>
  <c r="D6" i="1"/>
  <c r="D3" i="1"/>
  <c r="D2" i="1"/>
  <c r="B6" i="1"/>
  <c r="B3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B8ECA-07CB-4797-BEE8-6E45DEB3703F}" keepAlive="1" name="Query - performance_0_1" description="Connection to the 'performance_0_1' query in the workbook." type="5" refreshedVersion="8" background="1" saveData="1">
    <dbPr connection="Provider=Microsoft.Mashup.OleDb.1;Data Source=$Workbook$;Location=performance_0_1;Extended Properties=&quot;&quot;" command="SELECT * FROM [performance_0_1]"/>
  </connection>
  <connection id="2" xr16:uid="{473CC437-AAB1-44DA-BA2C-F5BF2B6A0091}" keepAlive="1" name="Query - performance_0_2" description="Connection to the 'performance_0_2' query in the workbook." type="5" refreshedVersion="8" background="1" saveData="1">
    <dbPr connection="Provider=Microsoft.Mashup.OleDb.1;Data Source=$Workbook$;Location=performance_0_2;Extended Properties=&quot;&quot;" command="SELECT * FROM [performance_0_2]"/>
  </connection>
  <connection id="3" xr16:uid="{CC20D5C7-5B89-4FAC-8A40-17DCCD1CFE0F}" keepAlive="1" name="Query - performance_0_3" description="Connection to the 'performance_0_3' query in the workbook." type="5" refreshedVersion="8" background="1" saveData="1">
    <dbPr connection="Provider=Microsoft.Mashup.OleDb.1;Data Source=$Workbook$;Location=performance_0_3;Extended Properties=&quot;&quot;" command="SELECT * FROM [performance_0_3]"/>
  </connection>
  <connection id="4" xr16:uid="{1718D73B-B1C5-4B08-804A-AABF408A5435}" keepAlive="1" name="Query - performance_1_1" description="Connection to the 'performance_1_1' query in the workbook." type="5" refreshedVersion="8" background="1" saveData="1">
    <dbPr connection="Provider=Microsoft.Mashup.OleDb.1;Data Source=$Workbook$;Location=performance_1_1;Extended Properties=&quot;&quot;" command="SELECT * FROM [performance_1_1]"/>
  </connection>
  <connection id="5" xr16:uid="{AE2F99AE-F56C-43C3-9D25-8F1D80003084}" keepAlive="1" name="Query - performance_1_2" description="Connection to the 'performance_1_2' query in the workbook." type="5" refreshedVersion="8" background="1" saveData="1">
    <dbPr connection="Provider=Microsoft.Mashup.OleDb.1;Data Source=$Workbook$;Location=performance_1_2;Extended Properties=&quot;&quot;" command="SELECT * FROM [performance_1_2]"/>
  </connection>
  <connection id="6" xr16:uid="{42F92CC9-A602-4D8A-A768-A7DB4D3A326C}" keepAlive="1" name="Query - performance_1_3" description="Connection to the 'performance_1_3' query in the workbook." type="5" refreshedVersion="8" background="1" saveData="1">
    <dbPr connection="Provider=Microsoft.Mashup.OleDb.1;Data Source=$Workbook$;Location=performance_1_3;Extended Properties=&quot;&quot;" command="SELECT * FROM [performance_1_3]"/>
  </connection>
</connections>
</file>

<file path=xl/sharedStrings.xml><?xml version="1.0" encoding="utf-8"?>
<sst xmlns="http://schemas.openxmlformats.org/spreadsheetml/2006/main" count="197" uniqueCount="40">
  <si>
    <t>Avg Total</t>
  </si>
  <si>
    <t>Avg Time</t>
  </si>
  <si>
    <t>Avg Fit</t>
  </si>
  <si>
    <t>Avg Max Fit</t>
  </si>
  <si>
    <t>Max Fit</t>
  </si>
  <si>
    <t>Max Fitness Individual</t>
  </si>
  <si>
    <t>Average Fitness</t>
  </si>
  <si>
    <t>Number of different genomes</t>
  </si>
  <si>
    <t>Total objects placed</t>
  </si>
  <si>
    <t>End Iteration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</si>
  <si>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</si>
  <si>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</si>
  <si>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</si>
  <si>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</si>
  <si>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</si>
  <si>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</si>
  <si>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</si>
  <si>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</si>
  <si>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</si>
  <si>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</si>
  <si>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Max Fitness Diff 1</t>
  </si>
  <si>
    <t>NSLC</t>
  </si>
  <si>
    <t>mEDEA</t>
  </si>
  <si>
    <t>t-Test: Max Fitness Diff 2</t>
  </si>
  <si>
    <t>t-Test: Max Fitness Diff 3</t>
  </si>
  <si>
    <t>t-Test: Avg Total Diff 1</t>
  </si>
  <si>
    <t>t-Test: Avg Total Diff 3</t>
  </si>
  <si>
    <t>t-Test: Avg Total Diff 2</t>
  </si>
  <si>
    <t>t-Test: End Iteration Diff 1</t>
  </si>
  <si>
    <t>t-Test: End Iteration Diff 2</t>
  </si>
  <si>
    <t>t-Test: End Iteration Diff 3</t>
  </si>
  <si>
    <t>t-Test: Avg Fit Diff 1</t>
  </si>
  <si>
    <t>t-Test: Avg Fit Diff 2</t>
  </si>
  <si>
    <t>t-Test: Avg Fit Diff 3</t>
  </si>
  <si>
    <t>NSLC: Easy</t>
  </si>
  <si>
    <t>mEDEA: Easy</t>
  </si>
  <si>
    <t>NSLC: Medium</t>
  </si>
  <si>
    <t>mEDEA: Medium</t>
  </si>
  <si>
    <t>NSLC: Hard</t>
  </si>
  <si>
    <t>mEDEA: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</si>
</sst>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Average</a:t>
            </a:r>
            <a:r>
              <a:rPr lang="en-GB" sz="1200" baseline="0"/>
              <a:t> Maximum Fitness of Genomes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Data'!$A$2</c:f>
              <c:strCache>
                <c:ptCount val="1"/>
                <c:pt idx="0">
                  <c:v>Avg Max 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B96-4F04-97A6-C22BA3D97F89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B96-4F04-97A6-C22BA3D97F89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B96-4F04-97A6-C22BA3D97F89}"/>
              </c:ext>
            </c:extLst>
          </c:dPt>
          <c:cat>
            <c:strRef>
              <c:f>'Main Data'!$B$1:$G$1</c:f>
              <c:strCache>
                <c:ptCount val="6"/>
                <c:pt idx="0">
                  <c:v>NSLC: Easy</c:v>
                </c:pt>
                <c:pt idx="1">
                  <c:v>mEDEA: Easy</c:v>
                </c:pt>
                <c:pt idx="2">
                  <c:v>NSLC: Medium</c:v>
                </c:pt>
                <c:pt idx="3">
                  <c:v>mEDEA: Medium</c:v>
                </c:pt>
                <c:pt idx="4">
                  <c:v>NSLC: Hard</c:v>
                </c:pt>
                <c:pt idx="5">
                  <c:v>mEDEA: Hard</c:v>
                </c:pt>
              </c:strCache>
            </c:strRef>
          </c:cat>
          <c:val>
            <c:numRef>
              <c:f>'Main Data'!$B$2:$G$2</c:f>
              <c:numCache>
                <c:formatCode>General</c:formatCode>
                <c:ptCount val="6"/>
                <c:pt idx="0">
                  <c:v>4.0999999999999996</c:v>
                </c:pt>
                <c:pt idx="1">
                  <c:v>4.3499999999999996</c:v>
                </c:pt>
                <c:pt idx="2">
                  <c:v>5.85</c:v>
                </c:pt>
                <c:pt idx="3">
                  <c:v>6</c:v>
                </c:pt>
                <c:pt idx="4">
                  <c:v>5.9</c:v>
                </c:pt>
                <c:pt idx="5">
                  <c:v>6.45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96-4F04-97A6-C22BA3D97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-27"/>
        <c:axId val="569870184"/>
        <c:axId val="569874776"/>
      </c:barChart>
      <c:catAx>
        <c:axId val="569870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Method</a:t>
                </a:r>
                <a:r>
                  <a:rPr lang="en-GB" baseline="0"/>
                  <a:t> and Difficulty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4776"/>
        <c:crosses val="autoZero"/>
        <c:auto val="1"/>
        <c:lblAlgn val="ctr"/>
        <c:lblOffset val="100"/>
        <c:noMultiLvlLbl val="0"/>
      </c:catAx>
      <c:valAx>
        <c:axId val="569874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Fitness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0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Maximum</a:t>
            </a:r>
            <a:r>
              <a:rPr lang="en-GB" sz="1200" baseline="0"/>
              <a:t> Fitness of Genome over all runs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Data'!$A$3</c:f>
              <c:strCache>
                <c:ptCount val="1"/>
                <c:pt idx="0">
                  <c:v>Max 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5FF-42D3-800E-C716779E526A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5FF-42D3-800E-C716779E526A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5FF-42D3-800E-C716779E526A}"/>
              </c:ext>
            </c:extLst>
          </c:dPt>
          <c:cat>
            <c:strRef>
              <c:f>'Main Data'!$B$1:$G$1</c:f>
              <c:strCache>
                <c:ptCount val="6"/>
                <c:pt idx="0">
                  <c:v>NSLC: Easy</c:v>
                </c:pt>
                <c:pt idx="1">
                  <c:v>mEDEA: Easy</c:v>
                </c:pt>
                <c:pt idx="2">
                  <c:v>NSLC: Medium</c:v>
                </c:pt>
                <c:pt idx="3">
                  <c:v>mEDEA: Medium</c:v>
                </c:pt>
                <c:pt idx="4">
                  <c:v>NSLC: Hard</c:v>
                </c:pt>
                <c:pt idx="5">
                  <c:v>mEDEA: Hard</c:v>
                </c:pt>
              </c:strCache>
            </c:strRef>
          </c:cat>
          <c:val>
            <c:numRef>
              <c:f>'Main Data'!$B$3:$G$3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12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5FF-42D3-800E-C716779E5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-27"/>
        <c:axId val="569870184"/>
        <c:axId val="569874776"/>
      </c:barChart>
      <c:catAx>
        <c:axId val="569870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Method</a:t>
                </a:r>
                <a:r>
                  <a:rPr lang="en-GB" baseline="0"/>
                  <a:t> and Difficulty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4776"/>
        <c:crosses val="autoZero"/>
        <c:auto val="1"/>
        <c:lblAlgn val="ctr"/>
        <c:lblOffset val="100"/>
        <c:noMultiLvlLbl val="0"/>
      </c:catAx>
      <c:valAx>
        <c:axId val="569874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Fitness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0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Average</a:t>
            </a:r>
            <a:r>
              <a:rPr lang="en-GB" sz="1200" baseline="0"/>
              <a:t> Maximum Resources Pushed Into Gathering Zone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Data'!$A$4</c:f>
              <c:strCache>
                <c:ptCount val="1"/>
                <c:pt idx="0">
                  <c:v>Avg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BDB-4CE7-B4FC-6CB75B4C192E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BDB-4CE7-B4FC-6CB75B4C192E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BDB-4CE7-B4FC-6CB75B4C192E}"/>
              </c:ext>
            </c:extLst>
          </c:dPt>
          <c:errBars>
            <c:errBarType val="both"/>
            <c:errValType val="stdErr"/>
            <c:noEndCap val="0"/>
          </c:errBars>
          <c:cat>
            <c:strRef>
              <c:f>'Main Data'!$B$1:$G$1</c:f>
              <c:strCache>
                <c:ptCount val="6"/>
                <c:pt idx="0">
                  <c:v>NSLC: Easy</c:v>
                </c:pt>
                <c:pt idx="1">
                  <c:v>mEDEA: Easy</c:v>
                </c:pt>
                <c:pt idx="2">
                  <c:v>NSLC: Medium</c:v>
                </c:pt>
                <c:pt idx="3">
                  <c:v>mEDEA: Medium</c:v>
                </c:pt>
                <c:pt idx="4">
                  <c:v>NSLC: Hard</c:v>
                </c:pt>
                <c:pt idx="5">
                  <c:v>mEDEA: Hard</c:v>
                </c:pt>
              </c:strCache>
            </c:strRef>
          </c:cat>
          <c:val>
            <c:numRef>
              <c:f>'Main Data'!$B$4:$G$4</c:f>
              <c:numCache>
                <c:formatCode>General</c:formatCode>
                <c:ptCount val="6"/>
                <c:pt idx="0">
                  <c:v>0.97133333333333327</c:v>
                </c:pt>
                <c:pt idx="1">
                  <c:v>0.97</c:v>
                </c:pt>
                <c:pt idx="2">
                  <c:v>0.91399999999999992</c:v>
                </c:pt>
                <c:pt idx="3">
                  <c:v>0.91133333333333322</c:v>
                </c:pt>
                <c:pt idx="4">
                  <c:v>0.84266666666666667</c:v>
                </c:pt>
                <c:pt idx="5">
                  <c:v>0.88533333333333342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BDB-4CE7-B4FC-6CB75B4C1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-27"/>
        <c:axId val="569870184"/>
        <c:axId val="569874776"/>
      </c:barChart>
      <c:catAx>
        <c:axId val="569870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Method</a:t>
                </a:r>
                <a:r>
                  <a:rPr lang="en-GB" baseline="0"/>
                  <a:t> and Difficulty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4776"/>
        <c:crosses val="autoZero"/>
        <c:auto val="1"/>
        <c:lblAlgn val="ctr"/>
        <c:lblOffset val="100"/>
        <c:noMultiLvlLbl val="0"/>
      </c:catAx>
      <c:valAx>
        <c:axId val="5698747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Number</a:t>
                </a:r>
                <a:r>
                  <a:rPr lang="en-GB" baseline="0"/>
                  <a:t> Resources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0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Average</a:t>
            </a:r>
            <a:r>
              <a:rPr lang="en-GB" sz="1200" baseline="0"/>
              <a:t> Time Taken to Complete Task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Data'!$A$5</c:f>
              <c:strCache>
                <c:ptCount val="1"/>
                <c:pt idx="0">
                  <c:v>Avg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094-4360-AF5E-59A86EEA8533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094-4360-AF5E-59A86EEA8533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094-4360-AF5E-59A86EEA8533}"/>
              </c:ext>
            </c:extLst>
          </c:dPt>
          <c:errBars>
            <c:errBarType val="both"/>
            <c:errValType val="stdErr"/>
            <c:noEndCap val="0"/>
          </c:errBars>
          <c:cat>
            <c:strRef>
              <c:f>'Main Data'!$B$1:$G$1</c:f>
              <c:strCache>
                <c:ptCount val="6"/>
                <c:pt idx="0">
                  <c:v>NSLC: Easy</c:v>
                </c:pt>
                <c:pt idx="1">
                  <c:v>mEDEA: Easy</c:v>
                </c:pt>
                <c:pt idx="2">
                  <c:v>NSLC: Medium</c:v>
                </c:pt>
                <c:pt idx="3">
                  <c:v>mEDEA: Medium</c:v>
                </c:pt>
                <c:pt idx="4">
                  <c:v>NSLC: Hard</c:v>
                </c:pt>
                <c:pt idx="5">
                  <c:v>mEDEA: Hard</c:v>
                </c:pt>
              </c:strCache>
            </c:strRef>
          </c:cat>
          <c:val>
            <c:numRef>
              <c:f>'Main Data'!$B$5:$G$5</c:f>
              <c:numCache>
                <c:formatCode>General</c:formatCode>
                <c:ptCount val="6"/>
                <c:pt idx="0">
                  <c:v>0.93220999999999998</c:v>
                </c:pt>
                <c:pt idx="1">
                  <c:v>0.96944500000000011</c:v>
                </c:pt>
                <c:pt idx="2">
                  <c:v>0.9885799999999999</c:v>
                </c:pt>
                <c:pt idx="3">
                  <c:v>0.97939500000000013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094-4360-AF5E-59A86EEA8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-27"/>
        <c:axId val="569870184"/>
        <c:axId val="569874776"/>
      </c:barChart>
      <c:catAx>
        <c:axId val="569870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Method</a:t>
                </a:r>
                <a:r>
                  <a:rPr lang="en-GB" baseline="0"/>
                  <a:t> and Difficulty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4776"/>
        <c:crosses val="autoZero"/>
        <c:auto val="1"/>
        <c:lblAlgn val="ctr"/>
        <c:lblOffset val="100"/>
        <c:noMultiLvlLbl val="0"/>
      </c:catAx>
      <c:valAx>
        <c:axId val="569874776"/>
        <c:scaling>
          <c:orientation val="minMax"/>
          <c:max val="1.09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Task</a:t>
                </a:r>
                <a:r>
                  <a:rPr lang="en-GB" baseline="0"/>
                  <a:t> Time (%)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018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Average</a:t>
            </a:r>
            <a:r>
              <a:rPr lang="en-GB" sz="1200" baseline="0"/>
              <a:t> Fitness of Genomes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Data'!$A$6</c:f>
              <c:strCache>
                <c:ptCount val="1"/>
                <c:pt idx="0">
                  <c:v>Avg 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C16-42DC-8C77-D3C14DA98963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C16-42DC-8C77-D3C14DA98963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C16-42DC-8C77-D3C14DA98963}"/>
              </c:ext>
            </c:extLst>
          </c:dPt>
          <c:cat>
            <c:strRef>
              <c:f>'Main Data'!$B$1:$G$1</c:f>
              <c:strCache>
                <c:ptCount val="6"/>
                <c:pt idx="0">
                  <c:v>NSLC: Easy</c:v>
                </c:pt>
                <c:pt idx="1">
                  <c:v>mEDEA: Easy</c:v>
                </c:pt>
                <c:pt idx="2">
                  <c:v>NSLC: Medium</c:v>
                </c:pt>
                <c:pt idx="3">
                  <c:v>mEDEA: Medium</c:v>
                </c:pt>
                <c:pt idx="4">
                  <c:v>NSLC: Hard</c:v>
                </c:pt>
                <c:pt idx="5">
                  <c:v>mEDEA: Hard</c:v>
                </c:pt>
              </c:strCache>
            </c:strRef>
          </c:cat>
          <c:val>
            <c:numRef>
              <c:f>'Main Data'!$B$6:$G$6</c:f>
              <c:numCache>
                <c:formatCode>General</c:formatCode>
                <c:ptCount val="6"/>
                <c:pt idx="0">
                  <c:v>0.14609999999999998</c:v>
                </c:pt>
                <c:pt idx="1">
                  <c:v>0.15074999999999997</c:v>
                </c:pt>
                <c:pt idx="2">
                  <c:v>0.24900000000000003</c:v>
                </c:pt>
                <c:pt idx="3">
                  <c:v>0.25080000000000002</c:v>
                </c:pt>
                <c:pt idx="4">
                  <c:v>0.30264999999999997</c:v>
                </c:pt>
                <c:pt idx="5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C16-42DC-8C77-D3C14DA98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-27"/>
        <c:axId val="569870184"/>
        <c:axId val="569874776"/>
      </c:barChart>
      <c:catAx>
        <c:axId val="569870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Method</a:t>
                </a:r>
                <a:r>
                  <a:rPr lang="en-GB" baseline="0"/>
                  <a:t> and Difficulty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4776"/>
        <c:crosses val="autoZero"/>
        <c:auto val="1"/>
        <c:lblAlgn val="ctr"/>
        <c:lblOffset val="100"/>
        <c:noMultiLvlLbl val="0"/>
      </c:catAx>
      <c:valAx>
        <c:axId val="569874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Fitness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70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1</xdr:row>
      <xdr:rowOff>33337</xdr:rowOff>
    </xdr:from>
    <xdr:to>
      <xdr:col>16</xdr:col>
      <xdr:colOff>561975</xdr:colOff>
      <xdr:row>15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87B615-50EC-E742-CCE6-1E49BA0ED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17</xdr:row>
      <xdr:rowOff>14287</xdr:rowOff>
    </xdr:from>
    <xdr:to>
      <xdr:col>16</xdr:col>
      <xdr:colOff>590550</xdr:colOff>
      <xdr:row>31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FEB0EF-C621-FEFF-A51A-258EB90E2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566737</xdr:colOff>
      <xdr:row>7</xdr:row>
      <xdr:rowOff>157162</xdr:rowOff>
    </xdr:from>
    <xdr:to>
      <xdr:col>7</xdr:col>
      <xdr:colOff>481012</xdr:colOff>
      <xdr:row>22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D77320-13F0-4236-CF9D-C39A5C3D8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581025</xdr:colOff>
      <xdr:row>23</xdr:row>
      <xdr:rowOff>157162</xdr:rowOff>
    </xdr:from>
    <xdr:to>
      <xdr:col>7</xdr:col>
      <xdr:colOff>495300</xdr:colOff>
      <xdr:row>38</xdr:row>
      <xdr:rowOff>42862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F45E2D4-C2AB-F6ED-6BF0-64BC9AB60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309562</xdr:colOff>
      <xdr:row>32</xdr:row>
      <xdr:rowOff>166687</xdr:rowOff>
    </xdr:from>
    <xdr:to>
      <xdr:col>17</xdr:col>
      <xdr:colOff>4762</xdr:colOff>
      <xdr:row>47</xdr:row>
      <xdr:rowOff>52387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EA2DDDD-399B-A2EE-8383-A8BE4ED45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688A5-D738-4198-A363-23AFAF537A84}" autoFormatId="16" applyNumberFormats="0" applyBorderFormats="0" applyFontFormats="0" applyPatternFormats="0" applyAlignmentFormats="0" applyWidthHeightFormats="0">
  <queryTableRefresh nextId="6">
    <queryTableFields count="5">
      <queryTableField id="1" name="Max Fitness Individual" tableColumnId="1"/>
      <queryTableField id="2" name="Average Fitness" tableColumnId="2"/>
      <queryTableField id="3" name="Number of different genomes" tableColumnId="3"/>
      <queryTableField id="4" name="Total objects placed" tableColumnId="4"/>
      <queryTableField id="5" name="End Iter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E558D2-59BC-4054-9CAE-E69838BC402F}" autoFormatId="16" applyNumberFormats="0" applyBorderFormats="0" applyFontFormats="0" applyPatternFormats="0" applyAlignmentFormats="0" applyWidthHeightFormats="0">
  <queryTableRefresh nextId="6">
    <queryTableFields count="5">
      <queryTableField id="1" name="Max Fitness Individual" tableColumnId="1"/>
      <queryTableField id="2" name="Average Fitness" tableColumnId="2"/>
      <queryTableField id="3" name="Number of different genomes" tableColumnId="3"/>
      <queryTableField id="4" name="Total objects placed" tableColumnId="4"/>
      <queryTableField id="5" name="End Itera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C19D0A-F16B-4A37-8450-06877B3942E1}" autoFormatId="16" applyNumberFormats="0" applyBorderFormats="0" applyFontFormats="0" applyPatternFormats="0" applyAlignmentFormats="0" applyWidthHeightFormats="0">
  <queryTableRefresh nextId="6">
    <queryTableFields count="5">
      <queryTableField id="1" name="Max Fitness Individual" tableColumnId="1"/>
      <queryTableField id="2" name="Average Fitness" tableColumnId="2"/>
      <queryTableField id="3" name="Number of different genomes" tableColumnId="3"/>
      <queryTableField id="4" name="Total objects placed" tableColumnId="4"/>
      <queryTableField id="5" name="End Iteration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544712E-1EA7-44E6-AEFF-22C3DE74D0ED}" autoFormatId="16" applyNumberFormats="0" applyBorderFormats="0" applyFontFormats="0" applyPatternFormats="0" applyAlignmentFormats="0" applyWidthHeightFormats="0">
  <queryTableRefresh nextId="6">
    <queryTableFields count="5">
      <queryTableField id="1" name="Max Fitness Individual" tableColumnId="1"/>
      <queryTableField id="2" name="Average Fitness" tableColumnId="2"/>
      <queryTableField id="3" name="Number of different genomes" tableColumnId="3"/>
      <queryTableField id="4" name="Total objects placed" tableColumnId="4"/>
      <queryTableField id="5" name="End Itera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4E293FB-9BFC-4158-B9DC-1D517EF918FD}" autoFormatId="16" applyNumberFormats="0" applyBorderFormats="0" applyFontFormats="0" applyPatternFormats="0" applyAlignmentFormats="0" applyWidthHeightFormats="0">
  <queryTableRefresh nextId="6">
    <queryTableFields count="5">
      <queryTableField id="1" name="Max Fitness Individual" tableColumnId="1"/>
      <queryTableField id="2" name="Average Fitness" tableColumnId="2"/>
      <queryTableField id="3" name="Number of different genomes" tableColumnId="3"/>
      <queryTableField id="4" name="Total objects placed" tableColumnId="4"/>
      <queryTableField id="5" name="End Iteration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58EB0A00-465C-4818-9DFF-6843261CEA5F}" autoFormatId="16" applyNumberFormats="0" applyBorderFormats="0" applyFontFormats="0" applyPatternFormats="0" applyAlignmentFormats="0" applyWidthHeightFormats="0">
  <queryTableRefresh nextId="6">
    <queryTableFields count="5">
      <queryTableField id="1" name="Max Fitness Individual" tableColumnId="1"/>
      <queryTableField id="2" name="Average Fitness" tableColumnId="2"/>
      <queryTableField id="3" name="Number of different genomes" tableColumnId="3"/>
      <queryTableField id="4" name="Total objects placed" tableColumnId="4"/>
      <queryTableField id="5" name="End Iter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19D6F-91DA-4E95-A781-099DBD3AFBEB}" name="performance_0_1" displayName="performance_0_1" ref="A1:E21" tableType="queryTable" totalsRowShown="0">
  <autoFilter ref="A1:E21" xr:uid="{5B219D6F-91DA-4E95-A781-099DBD3AFBEB}"/>
  <tableColumns count="5">
    <tableColumn id="1" xr3:uid="{E4F555CD-C825-4A87-9CA6-90A55C75A095}" uniqueName="1" name="Max Fitness Individual" queryTableFieldId="1"/>
    <tableColumn id="2" xr3:uid="{38A46144-DA2B-4082-AFBA-E142B260A3A2}" uniqueName="2" name="Average Fitness" queryTableFieldId="2"/>
    <tableColumn id="3" xr3:uid="{44C34D38-A1E8-4BF0-AC16-B899DA548E39}" uniqueName="3" name="Number of different genomes" queryTableFieldId="3"/>
    <tableColumn id="4" xr3:uid="{73B1DE38-4325-4642-AF40-05505331C4EF}" uniqueName="4" name="Total objects placed" queryTableFieldId="4"/>
    <tableColumn id="5" xr3:uid="{6D86A6E5-01DD-4A80-AA43-97BD4F6EF8C1}" uniqueName="5" name="End Iter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592FD9-A9DF-4792-AC6A-9F95F936E651}" name="performance_0_2" displayName="performance_0_2" ref="A1:E21" tableType="queryTable" totalsRowShown="0">
  <autoFilter ref="A1:E21" xr:uid="{9E592FD9-A9DF-4792-AC6A-9F95F936E651}"/>
  <tableColumns count="5">
    <tableColumn id="1" xr3:uid="{FD30EDE7-626B-4C99-9A78-A84C36CFE4EE}" uniqueName="1" name="Max Fitness Individual" queryTableFieldId="1"/>
    <tableColumn id="2" xr3:uid="{6AAC56DF-FF4A-4B5A-9F14-A2BC52D29A06}" uniqueName="2" name="Average Fitness" queryTableFieldId="2"/>
    <tableColumn id="3" xr3:uid="{A8C521C7-2471-4C19-8BB1-8D6365D1498C}" uniqueName="3" name="Number of different genomes" queryTableFieldId="3"/>
    <tableColumn id="4" xr3:uid="{55B02B6F-86EC-40B0-958C-428C801C3842}" uniqueName="4" name="Total objects placed" queryTableFieldId="4"/>
    <tableColumn id="5" xr3:uid="{1239E0D2-9EBB-47F4-A18B-3C43C58B429D}" uniqueName="5" name="End Iteration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3FD8E3-3350-47B9-A9A7-1A8BE2EFA74C}" name="performance_0_3" displayName="performance_0_3" ref="A1:E21" tableType="queryTable" totalsRowShown="0">
  <autoFilter ref="A1:E21" xr:uid="{F93FD8E3-3350-47B9-A9A7-1A8BE2EFA74C}"/>
  <tableColumns count="5">
    <tableColumn id="1" xr3:uid="{A35EF481-2AC5-4C6C-8CFA-9A811B780474}" uniqueName="1" name="Max Fitness Individual" queryTableFieldId="1"/>
    <tableColumn id="2" xr3:uid="{B1DDC3D8-59E1-47D9-A6DA-8E94A2763F3D}" uniqueName="2" name="Average Fitness" queryTableFieldId="2"/>
    <tableColumn id="3" xr3:uid="{3C699E41-892F-4994-B9DC-145512499003}" uniqueName="3" name="Number of different genomes" queryTableFieldId="3"/>
    <tableColumn id="4" xr3:uid="{3505A23A-6257-4C82-BACE-68A845806CB7}" uniqueName="4" name="Total objects placed" queryTableFieldId="4"/>
    <tableColumn id="5" xr3:uid="{9D5AA5BB-296C-4FE9-9EAC-A8151D16BC48}" uniqueName="5" name="End Iteration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B0F60B-814B-4520-96C9-8FD65C4EC354}" name="performance_1_1" displayName="performance_1_1" ref="A1:E21" tableType="queryTable" totalsRowShown="0">
  <autoFilter ref="A1:E21" xr:uid="{19B0F60B-814B-4520-96C9-8FD65C4EC354}"/>
  <tableColumns count="5">
    <tableColumn id="1" xr3:uid="{7DF9570C-350D-4C06-814C-D2F7D5BD85D4}" uniqueName="1" name="Max Fitness Individual" queryTableFieldId="1"/>
    <tableColumn id="2" xr3:uid="{ABFAFE11-0FA1-4744-AE5F-469DF6393108}" uniqueName="2" name="Average Fitness" queryTableFieldId="2"/>
    <tableColumn id="3" xr3:uid="{C3EFFF27-4C62-487D-8289-FF51B7BFCF8F}" uniqueName="3" name="Number of different genomes" queryTableFieldId="3"/>
    <tableColumn id="4" xr3:uid="{723F2C5E-9895-465A-81F6-B554DFB92BE5}" uniqueName="4" name="Total objects placed" queryTableFieldId="4"/>
    <tableColumn id="5" xr3:uid="{9C77516F-1451-4009-B012-B271F722B115}" uniqueName="5" name="End Itera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5BAD4D-9368-4490-BEF0-B885A884A147}" name="performance_1_2" displayName="performance_1_2" ref="A1:E21" tableType="queryTable" totalsRowShown="0">
  <autoFilter ref="A1:E21" xr:uid="{175BAD4D-9368-4490-BEF0-B885A884A147}"/>
  <tableColumns count="5">
    <tableColumn id="1" xr3:uid="{D3F67F27-3FA3-4361-8347-FDF31460DAF8}" uniqueName="1" name="Max Fitness Individual" queryTableFieldId="1"/>
    <tableColumn id="2" xr3:uid="{3C64998E-4E46-4ACD-B4BB-078F0BCA5A74}" uniqueName="2" name="Average Fitness" queryTableFieldId="2"/>
    <tableColumn id="3" xr3:uid="{2B6DC8BD-1505-410E-AF28-7CDCF89D9DA8}" uniqueName="3" name="Number of different genomes" queryTableFieldId="3"/>
    <tableColumn id="4" xr3:uid="{ABC404F4-CED8-439F-AA0E-13C65FF1AE9F}" uniqueName="4" name="Total objects placed" queryTableFieldId="4"/>
    <tableColumn id="5" xr3:uid="{B23573C3-3B37-41F6-8C1D-A8E4BBE71FAF}" uniqueName="5" name="End Iteration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DF5E32-DBC2-496B-BF70-AF4DE2CD0D15}" name="performance_1_3" displayName="performance_1_3" ref="A1:E21" tableType="queryTable" totalsRowShown="0">
  <autoFilter ref="A1:E21" xr:uid="{53DF5E32-DBC2-496B-BF70-AF4DE2CD0D15}"/>
  <tableColumns count="5">
    <tableColumn id="1" xr3:uid="{11B21D78-5E24-45A6-9082-B1CD570978BF}" uniqueName="1" name="Max Fitness Individual" queryTableFieldId="1"/>
    <tableColumn id="2" xr3:uid="{DCEF3B7F-CECD-4333-AC52-9455281B2FC3}" uniqueName="2" name="Average Fitness" queryTableFieldId="2"/>
    <tableColumn id="3" xr3:uid="{9686E18F-BB10-4DE8-929B-35F9AE46CED9}" uniqueName="3" name="Number of different genomes" queryTableFieldId="3"/>
    <tableColumn id="4" xr3:uid="{F6A47C7E-5F64-4175-90D6-57857839C586}" uniqueName="4" name="Total objects placed" queryTableFieldId="4"/>
    <tableColumn id="5" xr3:uid="{86EE30D7-896A-4BBB-80E3-585EF2B35043}" uniqueName="5" name="End Iter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0B12-FB39-4D01-A695-5B8D8A731467}">
  <dimension ref="A1:G6"/>
  <sheetViews>
    <sheetView tabSelected="1" workbookViewId="0">
      <selection activeCell="S21" sqref="S21"/>
    </sheetView>
  </sheetViews>
  <sheetFormatPr defaultRowHeight="15" x14ac:dyDescent="0.25"/>
  <cols>
    <col min="1" max="1" width="15" customWidth="1"/>
  </cols>
  <sheetData>
    <row r="1" spans="1:7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t="s">
        <v>3</v>
      </c>
      <c r="B2">
        <f>AVERAGE(performance_0_1[Max Fitness Individual])</f>
        <v>4.0999999999999996</v>
      </c>
      <c r="C2">
        <f>AVERAGE(performance_1_1[Max Fitness Individual])</f>
        <v>4.3499999999999996</v>
      </c>
      <c r="D2">
        <f>AVERAGE(performance_0_2[Max Fitness Individual])</f>
        <v>5.85</v>
      </c>
      <c r="E2">
        <f>AVERAGE(performance_1_2[Max Fitness Individual])</f>
        <v>6</v>
      </c>
      <c r="F2">
        <f>AVERAGE(performance_0_3[Max Fitness Individual])</f>
        <v>5.9</v>
      </c>
      <c r="G2">
        <f>AVERAGE(performance_1_3[Max Fitness Individual])</f>
        <v>6.45</v>
      </c>
    </row>
    <row r="3" spans="1:7" x14ac:dyDescent="0.25">
      <c r="A3" t="s">
        <v>4</v>
      </c>
      <c r="B3">
        <f>MAX(performance_0_1[Max Fitness Individual])</f>
        <v>6</v>
      </c>
      <c r="C3">
        <f>MAX(performance_1_1[Max Fitness Individual])</f>
        <v>6</v>
      </c>
      <c r="D3">
        <f>MAX(performance_0_2[Max Fitness Individual])</f>
        <v>12</v>
      </c>
      <c r="E3">
        <f>MAX(performance_1_2[Max Fitness Individual])</f>
        <v>8</v>
      </c>
      <c r="F3">
        <f>MAX(performance_0_3[Max Fitness Individual])</f>
        <v>9</v>
      </c>
      <c r="G3">
        <f>MAX(performance_1_3[Max Fitness Individual])</f>
        <v>9</v>
      </c>
    </row>
    <row r="4" spans="1:7" x14ac:dyDescent="0.25">
      <c r="A4" t="s">
        <v>0</v>
      </c>
      <c r="B4">
        <f>AVERAGE(performance_0_1[Total objects placed])/75</f>
        <v>0.97133333333333327</v>
      </c>
      <c r="C4">
        <f>AVERAGE(performance_1_1[Total objects placed])/75</f>
        <v>0.97</v>
      </c>
      <c r="D4">
        <f>AVERAGE(performance_0_2[Total objects placed])/75</f>
        <v>0.91399999999999992</v>
      </c>
      <c r="E4">
        <f>AVERAGE(performance_1_2[Total objects placed])/75</f>
        <v>0.91133333333333322</v>
      </c>
      <c r="F4">
        <f>AVERAGE(performance_0_3[Total objects placed])/75</f>
        <v>0.84266666666666667</v>
      </c>
      <c r="G4">
        <f>AVERAGE(performance_1_3[Total objects placed])/75</f>
        <v>0.88533333333333342</v>
      </c>
    </row>
    <row r="5" spans="1:7" x14ac:dyDescent="0.25">
      <c r="A5" t="s">
        <v>1</v>
      </c>
      <c r="B5">
        <f>AVERAGE(performance_0_1[End Iteration])/10000</f>
        <v>0.93220999999999998</v>
      </c>
      <c r="C5">
        <f>AVERAGE(performance_1_1[End Iteration])/10000</f>
        <v>0.96944500000000011</v>
      </c>
      <c r="D5">
        <f>AVERAGE(performance_0_2[End Iteration])/10000</f>
        <v>0.9885799999999999</v>
      </c>
      <c r="E5">
        <f>AVERAGE(performance_1_2[End Iteration])/10000</f>
        <v>0.97939500000000013</v>
      </c>
      <c r="F5">
        <f>AVERAGE(performance_0_3[End Iteration])/10000</f>
        <v>1</v>
      </c>
      <c r="G5">
        <f>AVERAGE(performance_1_3[End Iteration])/10000</f>
        <v>1</v>
      </c>
    </row>
    <row r="6" spans="1:7" x14ac:dyDescent="0.25">
      <c r="A6" t="s">
        <v>2</v>
      </c>
      <c r="B6">
        <f>AVERAGE(performance_0_1[Average Fitness])</f>
        <v>0.14609999999999998</v>
      </c>
      <c r="C6">
        <f>AVERAGE(performance_1_1[Average Fitness])</f>
        <v>0.15074999999999997</v>
      </c>
      <c r="D6">
        <f>AVERAGE(performance_0_2[Average Fitness])</f>
        <v>0.24900000000000003</v>
      </c>
      <c r="E6">
        <f>AVERAGE(performance_1_2[Average Fitness])</f>
        <v>0.25080000000000002</v>
      </c>
      <c r="F6">
        <f>AVERAGE(performance_0_3[Average Fitness])</f>
        <v>0.30264999999999997</v>
      </c>
      <c r="G6">
        <f>AVERAGE(performance_1_3[Average Fitness])</f>
        <v>0.32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3E06-423B-44B1-B4FB-1E654EA52A8D}">
  <dimension ref="A1:K55"/>
  <sheetViews>
    <sheetView topLeftCell="A7" workbookViewId="0">
      <selection activeCell="N17" sqref="N17"/>
    </sheetView>
  </sheetViews>
  <sheetFormatPr defaultRowHeight="15" x14ac:dyDescent="0.25"/>
  <sheetData>
    <row r="1" spans="1:11" x14ac:dyDescent="0.25">
      <c r="A1" t="s">
        <v>20</v>
      </c>
      <c r="E1" t="s">
        <v>23</v>
      </c>
      <c r="I1" t="s">
        <v>24</v>
      </c>
    </row>
    <row r="2" spans="1:11" ht="15.75" thickBot="1" x14ac:dyDescent="0.3"/>
    <row r="3" spans="1:11" x14ac:dyDescent="0.25">
      <c r="A3" s="3"/>
      <c r="B3" s="3" t="s">
        <v>21</v>
      </c>
      <c r="C3" s="3" t="s">
        <v>22</v>
      </c>
      <c r="E3" s="3"/>
      <c r="F3" s="3" t="s">
        <v>21</v>
      </c>
      <c r="G3" s="3" t="s">
        <v>22</v>
      </c>
      <c r="I3" s="3"/>
      <c r="J3" s="3" t="s">
        <v>21</v>
      </c>
      <c r="K3" s="3" t="s">
        <v>22</v>
      </c>
    </row>
    <row r="4" spans="1:11" x14ac:dyDescent="0.25">
      <c r="A4" s="1" t="s">
        <v>10</v>
      </c>
      <c r="B4" s="1">
        <v>4.0999999999999996</v>
      </c>
      <c r="C4" s="1">
        <v>4.3499999999999996</v>
      </c>
      <c r="E4" s="1" t="s">
        <v>10</v>
      </c>
      <c r="F4" s="1">
        <v>5.85</v>
      </c>
      <c r="G4" s="1">
        <v>6</v>
      </c>
      <c r="I4" s="1" t="s">
        <v>10</v>
      </c>
      <c r="J4" s="1">
        <v>5.9</v>
      </c>
      <c r="K4" s="1">
        <v>6.45</v>
      </c>
    </row>
    <row r="5" spans="1:11" x14ac:dyDescent="0.25">
      <c r="A5" s="1" t="s">
        <v>11</v>
      </c>
      <c r="B5" s="1">
        <v>0.83157894736842164</v>
      </c>
      <c r="C5" s="1">
        <v>0.87105263157894797</v>
      </c>
      <c r="E5" s="1" t="s">
        <v>11</v>
      </c>
      <c r="F5" s="1">
        <v>3.5026315789473661</v>
      </c>
      <c r="G5" s="1">
        <v>1.263157894736842</v>
      </c>
      <c r="I5" s="1" t="s">
        <v>11</v>
      </c>
      <c r="J5" s="1">
        <v>1.3578947368421028</v>
      </c>
      <c r="K5" s="1">
        <v>1.1026315789473708</v>
      </c>
    </row>
    <row r="6" spans="1:11" x14ac:dyDescent="0.25">
      <c r="A6" s="1" t="s">
        <v>12</v>
      </c>
      <c r="B6" s="1">
        <v>20</v>
      </c>
      <c r="C6" s="1">
        <v>20</v>
      </c>
      <c r="E6" s="1" t="s">
        <v>12</v>
      </c>
      <c r="F6" s="1">
        <v>20</v>
      </c>
      <c r="G6" s="1">
        <v>20</v>
      </c>
      <c r="I6" s="1" t="s">
        <v>12</v>
      </c>
      <c r="J6" s="1">
        <v>20</v>
      </c>
      <c r="K6" s="1">
        <v>20</v>
      </c>
    </row>
    <row r="7" spans="1:11" x14ac:dyDescent="0.25">
      <c r="A7" s="1" t="s">
        <v>13</v>
      </c>
      <c r="B7" s="1">
        <v>0</v>
      </c>
      <c r="C7" s="1"/>
      <c r="E7" s="1" t="s">
        <v>13</v>
      </c>
      <c r="F7" s="1">
        <v>0</v>
      </c>
      <c r="G7" s="1"/>
      <c r="I7" s="1" t="s">
        <v>13</v>
      </c>
      <c r="J7" s="1">
        <v>0</v>
      </c>
      <c r="K7" s="1"/>
    </row>
    <row r="8" spans="1:11" x14ac:dyDescent="0.25">
      <c r="A8" s="1" t="s">
        <v>14</v>
      </c>
      <c r="B8" s="1">
        <v>38</v>
      </c>
      <c r="C8" s="1"/>
      <c r="E8" s="1" t="s">
        <v>14</v>
      </c>
      <c r="F8" s="1">
        <v>31</v>
      </c>
      <c r="G8" s="1"/>
      <c r="I8" s="1" t="s">
        <v>14</v>
      </c>
      <c r="J8" s="1">
        <v>38</v>
      </c>
      <c r="K8" s="1"/>
    </row>
    <row r="9" spans="1:11" x14ac:dyDescent="0.25">
      <c r="A9" s="1" t="s">
        <v>15</v>
      </c>
      <c r="B9" s="1">
        <v>-0.85683000104776752</v>
      </c>
      <c r="C9" s="1"/>
      <c r="E9" s="1" t="s">
        <v>15</v>
      </c>
      <c r="F9" s="1">
        <v>-0.30728320932716346</v>
      </c>
      <c r="G9" s="1"/>
      <c r="I9" s="1" t="s">
        <v>15</v>
      </c>
      <c r="J9" s="1">
        <v>-1.5680636241593524</v>
      </c>
      <c r="K9" s="1"/>
    </row>
    <row r="10" spans="1:11" x14ac:dyDescent="0.25">
      <c r="A10" s="1" t="s">
        <v>16</v>
      </c>
      <c r="B10" s="1">
        <v>0.19845513410540683</v>
      </c>
      <c r="C10" s="1"/>
      <c r="E10" s="1" t="s">
        <v>16</v>
      </c>
      <c r="F10" s="1">
        <v>0.38034134562932176</v>
      </c>
      <c r="G10" s="1"/>
      <c r="I10" s="1" t="s">
        <v>16</v>
      </c>
      <c r="J10" s="1">
        <v>6.257845378308044E-2</v>
      </c>
      <c r="K10" s="1"/>
    </row>
    <row r="11" spans="1:11" x14ac:dyDescent="0.25">
      <c r="A11" s="1" t="s">
        <v>17</v>
      </c>
      <c r="B11" s="1">
        <v>1.6859544601667387</v>
      </c>
      <c r="C11" s="1"/>
      <c r="E11" s="1" t="s">
        <v>17</v>
      </c>
      <c r="F11" s="1">
        <v>1.6955187825458664</v>
      </c>
      <c r="G11" s="1"/>
      <c r="I11" s="1" t="s">
        <v>17</v>
      </c>
      <c r="J11" s="1">
        <v>1.6859544601667387</v>
      </c>
      <c r="K11" s="1"/>
    </row>
    <row r="12" spans="1:11" x14ac:dyDescent="0.25">
      <c r="A12" s="1" t="s">
        <v>18</v>
      </c>
      <c r="B12" s="1">
        <v>0.39691026821081365</v>
      </c>
      <c r="C12" s="1"/>
      <c r="E12" s="1" t="s">
        <v>18</v>
      </c>
      <c r="F12" s="1">
        <v>0.76068269125864352</v>
      </c>
      <c r="G12" s="1"/>
      <c r="I12" s="1" t="s">
        <v>18</v>
      </c>
      <c r="J12" s="1">
        <v>0.12515690756616088</v>
      </c>
      <c r="K12" s="1"/>
    </row>
    <row r="13" spans="1:11" ht="15.75" thickBot="1" x14ac:dyDescent="0.3">
      <c r="A13" s="2" t="s">
        <v>19</v>
      </c>
      <c r="B13" s="2">
        <v>2.0243941639119702</v>
      </c>
      <c r="C13" s="2"/>
      <c r="E13" s="2" t="s">
        <v>19</v>
      </c>
      <c r="F13" s="2">
        <v>2.0395134463964082</v>
      </c>
      <c r="G13" s="2"/>
      <c r="I13" s="2" t="s">
        <v>19</v>
      </c>
      <c r="J13" s="2">
        <v>2.0243941639119702</v>
      </c>
      <c r="K13" s="2"/>
    </row>
    <row r="15" spans="1:11" x14ac:dyDescent="0.25">
      <c r="A15" t="s">
        <v>25</v>
      </c>
      <c r="E15" t="s">
        <v>27</v>
      </c>
      <c r="I15" t="s">
        <v>26</v>
      </c>
    </row>
    <row r="16" spans="1:11" ht="15.75" thickBot="1" x14ac:dyDescent="0.3"/>
    <row r="17" spans="1:11" x14ac:dyDescent="0.25">
      <c r="A17" s="3"/>
      <c r="B17" s="3" t="s">
        <v>21</v>
      </c>
      <c r="C17" s="3" t="s">
        <v>22</v>
      </c>
      <c r="E17" s="3"/>
      <c r="F17" s="3" t="s">
        <v>21</v>
      </c>
      <c r="G17" s="3" t="s">
        <v>22</v>
      </c>
      <c r="I17" s="3"/>
      <c r="J17" s="3" t="s">
        <v>21</v>
      </c>
      <c r="K17" s="3" t="s">
        <v>22</v>
      </c>
    </row>
    <row r="18" spans="1:11" x14ac:dyDescent="0.25">
      <c r="A18" s="1" t="s">
        <v>10</v>
      </c>
      <c r="B18" s="1">
        <v>72.849999999999994</v>
      </c>
      <c r="C18" s="1">
        <v>72.75</v>
      </c>
      <c r="E18" s="1" t="s">
        <v>10</v>
      </c>
      <c r="F18" s="1">
        <v>68.55</v>
      </c>
      <c r="G18" s="1">
        <v>68.349999999999994</v>
      </c>
      <c r="I18" s="1" t="s">
        <v>10</v>
      </c>
      <c r="J18" s="1">
        <v>63.2</v>
      </c>
      <c r="K18" s="1">
        <v>66.400000000000006</v>
      </c>
    </row>
    <row r="19" spans="1:11" x14ac:dyDescent="0.25">
      <c r="A19" s="1" t="s">
        <v>11</v>
      </c>
      <c r="B19" s="1">
        <v>3.9236842105263166</v>
      </c>
      <c r="C19" s="1">
        <v>5.0394736842105265</v>
      </c>
      <c r="E19" s="1" t="s">
        <v>11</v>
      </c>
      <c r="F19" s="1">
        <v>19.944736842105264</v>
      </c>
      <c r="G19" s="1">
        <v>23.18684210526316</v>
      </c>
      <c r="I19" s="1" t="s">
        <v>11</v>
      </c>
      <c r="J19" s="1">
        <v>35.852631578947374</v>
      </c>
      <c r="K19" s="1">
        <v>31.094736842105259</v>
      </c>
    </row>
    <row r="20" spans="1:11" x14ac:dyDescent="0.25">
      <c r="A20" s="1" t="s">
        <v>12</v>
      </c>
      <c r="B20" s="1">
        <v>20</v>
      </c>
      <c r="C20" s="1">
        <v>20</v>
      </c>
      <c r="E20" s="1" t="s">
        <v>12</v>
      </c>
      <c r="F20" s="1">
        <v>20</v>
      </c>
      <c r="G20" s="1">
        <v>20</v>
      </c>
      <c r="I20" s="1" t="s">
        <v>12</v>
      </c>
      <c r="J20" s="1">
        <v>20</v>
      </c>
      <c r="K20" s="1">
        <v>20</v>
      </c>
    </row>
    <row r="21" spans="1:11" x14ac:dyDescent="0.25">
      <c r="A21" s="1" t="s">
        <v>13</v>
      </c>
      <c r="B21" s="1">
        <v>0</v>
      </c>
      <c r="C21" s="1"/>
      <c r="E21" s="1" t="s">
        <v>13</v>
      </c>
      <c r="F21" s="1">
        <v>0</v>
      </c>
      <c r="G21" s="1"/>
      <c r="I21" s="1" t="s">
        <v>13</v>
      </c>
      <c r="J21" s="1">
        <v>0</v>
      </c>
      <c r="K21" s="1"/>
    </row>
    <row r="22" spans="1:11" x14ac:dyDescent="0.25">
      <c r="A22" s="1" t="s">
        <v>14</v>
      </c>
      <c r="B22" s="1">
        <v>37</v>
      </c>
      <c r="C22" s="1"/>
      <c r="E22" s="1" t="s">
        <v>14</v>
      </c>
      <c r="F22" s="1">
        <v>38</v>
      </c>
      <c r="G22" s="1"/>
      <c r="I22" s="1" t="s">
        <v>14</v>
      </c>
      <c r="J22" s="1">
        <v>38</v>
      </c>
      <c r="K22" s="1"/>
    </row>
    <row r="23" spans="1:11" x14ac:dyDescent="0.25">
      <c r="A23" s="1" t="s">
        <v>15</v>
      </c>
      <c r="B23" s="1">
        <v>0.14937725495635062</v>
      </c>
      <c r="C23" s="1"/>
      <c r="E23" s="1" t="s">
        <v>15</v>
      </c>
      <c r="F23" s="1">
        <v>0.13619065701421187</v>
      </c>
      <c r="G23" s="1"/>
      <c r="I23" s="1" t="s">
        <v>15</v>
      </c>
      <c r="J23" s="1">
        <v>-1.7490338752738184</v>
      </c>
      <c r="K23" s="1"/>
    </row>
    <row r="24" spans="1:11" x14ac:dyDescent="0.25">
      <c r="A24" s="1" t="s">
        <v>16</v>
      </c>
      <c r="B24" s="1">
        <v>0.44103360942673947</v>
      </c>
      <c r="C24" s="1"/>
      <c r="E24" s="1" t="s">
        <v>16</v>
      </c>
      <c r="F24" s="1">
        <v>0.44619475826868837</v>
      </c>
      <c r="G24" s="1"/>
      <c r="I24" s="1" t="s">
        <v>16</v>
      </c>
      <c r="J24" s="1">
        <v>4.4179665516315102E-2</v>
      </c>
      <c r="K24" s="1"/>
    </row>
    <row r="25" spans="1:11" x14ac:dyDescent="0.25">
      <c r="A25" s="1" t="s">
        <v>17</v>
      </c>
      <c r="B25" s="1">
        <v>1.6870936195962629</v>
      </c>
      <c r="C25" s="1"/>
      <c r="E25" s="1" t="s">
        <v>17</v>
      </c>
      <c r="F25" s="1">
        <v>1.6859544601667387</v>
      </c>
      <c r="G25" s="1"/>
      <c r="I25" s="1" t="s">
        <v>17</v>
      </c>
      <c r="J25" s="1">
        <v>1.6859544601667387</v>
      </c>
      <c r="K25" s="1"/>
    </row>
    <row r="26" spans="1:11" x14ac:dyDescent="0.25">
      <c r="A26" s="1" t="s">
        <v>18</v>
      </c>
      <c r="B26" s="1">
        <v>0.88206721885347905</v>
      </c>
      <c r="C26" s="1"/>
      <c r="E26" s="1" t="s">
        <v>18</v>
      </c>
      <c r="F26" s="1">
        <v>0.89238951653737675</v>
      </c>
      <c r="G26" s="1"/>
      <c r="I26" s="1" t="s">
        <v>18</v>
      </c>
      <c r="J26" s="1">
        <v>8.8359331032630203E-2</v>
      </c>
      <c r="K26" s="1"/>
    </row>
    <row r="27" spans="1:11" ht="15.75" thickBot="1" x14ac:dyDescent="0.3">
      <c r="A27" s="2" t="s">
        <v>19</v>
      </c>
      <c r="B27" s="2">
        <v>2.026192463029111</v>
      </c>
      <c r="C27" s="2"/>
      <c r="E27" s="2" t="s">
        <v>19</v>
      </c>
      <c r="F27" s="2">
        <v>2.0243941639119702</v>
      </c>
      <c r="G27" s="2"/>
      <c r="I27" s="2" t="s">
        <v>19</v>
      </c>
      <c r="J27" s="2">
        <v>2.0243941639119702</v>
      </c>
      <c r="K27" s="2"/>
    </row>
    <row r="29" spans="1:11" x14ac:dyDescent="0.25">
      <c r="A29" t="s">
        <v>28</v>
      </c>
      <c r="E29" t="s">
        <v>29</v>
      </c>
      <c r="I29" t="s">
        <v>30</v>
      </c>
    </row>
    <row r="30" spans="1:11" ht="15.75" thickBot="1" x14ac:dyDescent="0.3"/>
    <row r="31" spans="1:11" x14ac:dyDescent="0.25">
      <c r="A31" s="3"/>
      <c r="B31" s="3" t="s">
        <v>21</v>
      </c>
      <c r="C31" s="3" t="s">
        <v>22</v>
      </c>
      <c r="E31" s="3"/>
      <c r="F31" s="3" t="s">
        <v>21</v>
      </c>
      <c r="G31" s="3" t="s">
        <v>22</v>
      </c>
      <c r="I31" s="3"/>
      <c r="J31" s="3" t="s">
        <v>21</v>
      </c>
      <c r="K31" s="3" t="s">
        <v>22</v>
      </c>
    </row>
    <row r="32" spans="1:11" x14ac:dyDescent="0.25">
      <c r="A32" s="1" t="s">
        <v>10</v>
      </c>
      <c r="B32" s="1">
        <v>9322.1</v>
      </c>
      <c r="C32" s="1">
        <v>9694.4500000000007</v>
      </c>
      <c r="E32" s="1" t="s">
        <v>10</v>
      </c>
      <c r="F32" s="1">
        <v>9885.7999999999993</v>
      </c>
      <c r="G32" s="1">
        <v>9793.9500000000007</v>
      </c>
      <c r="I32" s="1" t="s">
        <v>10</v>
      </c>
      <c r="J32" s="1">
        <v>10000</v>
      </c>
      <c r="K32" s="1">
        <v>10000</v>
      </c>
    </row>
    <row r="33" spans="1:11" x14ac:dyDescent="0.25">
      <c r="A33" s="1" t="s">
        <v>11</v>
      </c>
      <c r="B33" s="1">
        <v>2512930.1999999974</v>
      </c>
      <c r="C33" s="1">
        <v>814692.57631578983</v>
      </c>
      <c r="E33" s="1" t="s">
        <v>11</v>
      </c>
      <c r="F33" s="1">
        <v>276143.5368421055</v>
      </c>
      <c r="G33" s="1">
        <v>307317.73421052651</v>
      </c>
      <c r="I33" s="1" t="s">
        <v>11</v>
      </c>
      <c r="J33" s="1">
        <v>0</v>
      </c>
      <c r="K33" s="1">
        <v>0</v>
      </c>
    </row>
    <row r="34" spans="1:11" x14ac:dyDescent="0.25">
      <c r="A34" s="1" t="s">
        <v>12</v>
      </c>
      <c r="B34" s="1">
        <v>20</v>
      </c>
      <c r="C34" s="1">
        <v>20</v>
      </c>
      <c r="E34" s="1" t="s">
        <v>12</v>
      </c>
      <c r="F34" s="1">
        <v>20</v>
      </c>
      <c r="G34" s="1">
        <v>20</v>
      </c>
      <c r="I34" s="1" t="s">
        <v>12</v>
      </c>
      <c r="J34" s="1">
        <v>20</v>
      </c>
      <c r="K34" s="1">
        <v>20</v>
      </c>
    </row>
    <row r="35" spans="1:11" x14ac:dyDescent="0.25">
      <c r="A35" s="1" t="s">
        <v>13</v>
      </c>
      <c r="B35" s="1">
        <v>0</v>
      </c>
      <c r="C35" s="1"/>
      <c r="E35" s="1" t="s">
        <v>13</v>
      </c>
      <c r="F35" s="1">
        <v>0</v>
      </c>
      <c r="G35" s="1"/>
      <c r="I35" s="1" t="s">
        <v>13</v>
      </c>
      <c r="J35" s="1">
        <v>0</v>
      </c>
      <c r="K35" s="1"/>
    </row>
    <row r="36" spans="1:11" x14ac:dyDescent="0.25">
      <c r="A36" s="1" t="s">
        <v>14</v>
      </c>
      <c r="B36" s="1">
        <v>30</v>
      </c>
      <c r="C36" s="1"/>
      <c r="E36" s="1" t="s">
        <v>14</v>
      </c>
      <c r="F36" s="1">
        <v>38</v>
      </c>
      <c r="G36" s="1"/>
      <c r="I36" s="1" t="s">
        <v>14</v>
      </c>
      <c r="J36" s="1">
        <v>65535</v>
      </c>
      <c r="K36" s="1"/>
    </row>
    <row r="37" spans="1:11" x14ac:dyDescent="0.25">
      <c r="A37" s="1" t="s">
        <v>15</v>
      </c>
      <c r="B37" s="1">
        <v>-0.91284977300916248</v>
      </c>
      <c r="C37" s="1"/>
      <c r="E37" s="1" t="s">
        <v>15</v>
      </c>
      <c r="F37" s="1">
        <v>0.53775956223619936</v>
      </c>
      <c r="G37" s="1"/>
      <c r="I37" s="1" t="s">
        <v>15</v>
      </c>
      <c r="J37" s="1">
        <v>65535</v>
      </c>
      <c r="K37" s="1"/>
    </row>
    <row r="38" spans="1:11" x14ac:dyDescent="0.25">
      <c r="A38" s="1" t="s">
        <v>16</v>
      </c>
      <c r="B38" s="1">
        <v>0.1842998101764422</v>
      </c>
      <c r="C38" s="1"/>
      <c r="E38" s="1" t="s">
        <v>16</v>
      </c>
      <c r="F38" s="1">
        <v>0.29693936772196872</v>
      </c>
      <c r="G38" s="1"/>
      <c r="I38" s="1" t="s">
        <v>16</v>
      </c>
      <c r="J38" s="1" t="e">
        <v>#NUM!</v>
      </c>
      <c r="K38" s="1"/>
    </row>
    <row r="39" spans="1:11" x14ac:dyDescent="0.25">
      <c r="A39" s="1" t="s">
        <v>17</v>
      </c>
      <c r="B39" s="1">
        <v>1.6972608865939587</v>
      </c>
      <c r="C39" s="1"/>
      <c r="E39" s="1" t="s">
        <v>17</v>
      </c>
      <c r="F39" s="1">
        <v>1.6859544601667387</v>
      </c>
      <c r="G39" s="1"/>
      <c r="I39" s="1" t="s">
        <v>17</v>
      </c>
      <c r="J39" s="1" t="e">
        <v>#NUM!</v>
      </c>
      <c r="K39" s="1"/>
    </row>
    <row r="40" spans="1:11" x14ac:dyDescent="0.25">
      <c r="A40" s="1" t="s">
        <v>18</v>
      </c>
      <c r="B40" s="1">
        <v>0.36859962035288441</v>
      </c>
      <c r="C40" s="1"/>
      <c r="E40" s="1" t="s">
        <v>18</v>
      </c>
      <c r="F40" s="1">
        <v>0.59387873544393743</v>
      </c>
      <c r="G40" s="1"/>
      <c r="I40" s="1" t="s">
        <v>18</v>
      </c>
      <c r="J40" s="1" t="e">
        <v>#NUM!</v>
      </c>
      <c r="K40" s="1"/>
    </row>
    <row r="41" spans="1:11" ht="15.75" thickBot="1" x14ac:dyDescent="0.3">
      <c r="A41" s="2" t="s">
        <v>19</v>
      </c>
      <c r="B41" s="2">
        <v>2.0422724563012378</v>
      </c>
      <c r="C41" s="2"/>
      <c r="E41" s="2" t="s">
        <v>19</v>
      </c>
      <c r="F41" s="2">
        <v>2.0243941639119702</v>
      </c>
      <c r="G41" s="2"/>
      <c r="I41" s="2" t="s">
        <v>19</v>
      </c>
      <c r="J41" s="2" t="e">
        <v>#NUM!</v>
      </c>
      <c r="K41" s="2"/>
    </row>
    <row r="43" spans="1:11" x14ac:dyDescent="0.25">
      <c r="A43" t="s">
        <v>31</v>
      </c>
      <c r="E43" t="s">
        <v>32</v>
      </c>
      <c r="I43" t="s">
        <v>33</v>
      </c>
    </row>
    <row r="44" spans="1:11" ht="15.75" thickBot="1" x14ac:dyDescent="0.3"/>
    <row r="45" spans="1:11" x14ac:dyDescent="0.25">
      <c r="A45" s="3"/>
      <c r="B45" s="3" t="s">
        <v>21</v>
      </c>
      <c r="C45" s="3" t="s">
        <v>22</v>
      </c>
      <c r="E45" s="3"/>
      <c r="F45" s="3" t="s">
        <v>21</v>
      </c>
      <c r="G45" s="3" t="s">
        <v>22</v>
      </c>
      <c r="I45" s="3"/>
      <c r="J45" s="3" t="s">
        <v>21</v>
      </c>
      <c r="K45" s="3" t="s">
        <v>22</v>
      </c>
    </row>
    <row r="46" spans="1:11" x14ac:dyDescent="0.25">
      <c r="A46" s="1" t="s">
        <v>10</v>
      </c>
      <c r="B46" s="1">
        <v>0.14609999999999998</v>
      </c>
      <c r="C46" s="1">
        <v>0.15074999999999997</v>
      </c>
      <c r="E46" s="1" t="s">
        <v>10</v>
      </c>
      <c r="F46" s="1">
        <v>0.24900000000000003</v>
      </c>
      <c r="G46" s="1">
        <v>0.25080000000000002</v>
      </c>
      <c r="I46" s="1" t="s">
        <v>10</v>
      </c>
      <c r="J46" s="1">
        <v>0.30264999999999997</v>
      </c>
      <c r="K46" s="1">
        <v>0.32</v>
      </c>
    </row>
    <row r="47" spans="1:11" x14ac:dyDescent="0.25">
      <c r="A47" s="1" t="s">
        <v>11</v>
      </c>
      <c r="B47" s="1">
        <v>8.5357894736842087E-5</v>
      </c>
      <c r="C47" s="1">
        <v>1.0861842105263156E-4</v>
      </c>
      <c r="E47" s="1" t="s">
        <v>11</v>
      </c>
      <c r="F47" s="1">
        <v>5.6526315789473709E-4</v>
      </c>
      <c r="G47" s="1">
        <v>7.6448421052632831E-4</v>
      </c>
      <c r="I47" s="1" t="s">
        <v>11</v>
      </c>
      <c r="J47" s="1">
        <v>1.7124500000000292E-3</v>
      </c>
      <c r="K47" s="1">
        <v>7.8547368421052653E-4</v>
      </c>
    </row>
    <row r="48" spans="1:11" x14ac:dyDescent="0.25">
      <c r="A48" s="1" t="s">
        <v>12</v>
      </c>
      <c r="B48" s="1">
        <v>20</v>
      </c>
      <c r="C48" s="1">
        <v>20</v>
      </c>
      <c r="E48" s="1" t="s">
        <v>12</v>
      </c>
      <c r="F48" s="1">
        <v>20</v>
      </c>
      <c r="G48" s="1">
        <v>20</v>
      </c>
      <c r="I48" s="1" t="s">
        <v>12</v>
      </c>
      <c r="J48" s="1">
        <v>20</v>
      </c>
      <c r="K48" s="1">
        <v>20</v>
      </c>
    </row>
    <row r="49" spans="1:11" x14ac:dyDescent="0.25">
      <c r="A49" s="1" t="s">
        <v>13</v>
      </c>
      <c r="B49" s="1">
        <v>0</v>
      </c>
      <c r="C49" s="1"/>
      <c r="E49" s="1" t="s">
        <v>13</v>
      </c>
      <c r="F49" s="1">
        <v>0</v>
      </c>
      <c r="G49" s="1"/>
      <c r="I49" s="1" t="s">
        <v>13</v>
      </c>
      <c r="J49" s="1">
        <v>0</v>
      </c>
      <c r="K49" s="1"/>
    </row>
    <row r="50" spans="1:11" x14ac:dyDescent="0.25">
      <c r="A50" s="1" t="s">
        <v>14</v>
      </c>
      <c r="B50" s="1">
        <v>37</v>
      </c>
      <c r="C50" s="1"/>
      <c r="E50" s="1" t="s">
        <v>14</v>
      </c>
      <c r="F50" s="1">
        <v>37</v>
      </c>
      <c r="G50" s="1"/>
      <c r="I50" s="1" t="s">
        <v>14</v>
      </c>
      <c r="J50" s="1">
        <v>33</v>
      </c>
      <c r="K50" s="1"/>
    </row>
    <row r="51" spans="1:11" x14ac:dyDescent="0.25">
      <c r="A51" s="1" t="s">
        <v>15</v>
      </c>
      <c r="B51" s="1">
        <v>-1.4931161655829217</v>
      </c>
      <c r="C51" s="1"/>
      <c r="E51" s="1" t="s">
        <v>15</v>
      </c>
      <c r="F51" s="1">
        <v>-0.22075112888932058</v>
      </c>
      <c r="G51" s="1"/>
      <c r="I51" s="1" t="s">
        <v>15</v>
      </c>
      <c r="J51" s="1">
        <v>-1.5524759963824659</v>
      </c>
      <c r="K51" s="1"/>
    </row>
    <row r="52" spans="1:11" x14ac:dyDescent="0.25">
      <c r="A52" s="1" t="s">
        <v>16</v>
      </c>
      <c r="B52" s="1">
        <v>7.1942939223122393E-2</v>
      </c>
      <c r="C52" s="1"/>
      <c r="E52" s="1" t="s">
        <v>16</v>
      </c>
      <c r="F52" s="1">
        <v>0.41324993380404607</v>
      </c>
      <c r="G52" s="1"/>
      <c r="I52" s="1" t="s">
        <v>16</v>
      </c>
      <c r="J52" s="1">
        <v>6.5043643273614948E-2</v>
      </c>
      <c r="K52" s="1"/>
    </row>
    <row r="53" spans="1:11" x14ac:dyDescent="0.25">
      <c r="A53" s="1" t="s">
        <v>17</v>
      </c>
      <c r="B53" s="1">
        <v>1.6870936195962629</v>
      </c>
      <c r="C53" s="1"/>
      <c r="E53" s="1" t="s">
        <v>17</v>
      </c>
      <c r="F53" s="1">
        <v>1.6870936195962629</v>
      </c>
      <c r="G53" s="1"/>
      <c r="I53" s="1" t="s">
        <v>17</v>
      </c>
      <c r="J53" s="1">
        <v>1.6923603090303456</v>
      </c>
      <c r="K53" s="1"/>
    </row>
    <row r="54" spans="1:11" x14ac:dyDescent="0.25">
      <c r="A54" s="1" t="s">
        <v>18</v>
      </c>
      <c r="B54" s="1">
        <v>0.14388587844624479</v>
      </c>
      <c r="C54" s="1"/>
      <c r="E54" s="1" t="s">
        <v>18</v>
      </c>
      <c r="F54" s="1">
        <v>0.82649986760809213</v>
      </c>
      <c r="G54" s="1"/>
      <c r="I54" s="1" t="s">
        <v>18</v>
      </c>
      <c r="J54" s="1">
        <v>0.1300872865472299</v>
      </c>
      <c r="K54" s="1"/>
    </row>
    <row r="55" spans="1:11" ht="15.75" thickBot="1" x14ac:dyDescent="0.3">
      <c r="A55" s="2" t="s">
        <v>19</v>
      </c>
      <c r="B55" s="2">
        <v>2.026192463029111</v>
      </c>
      <c r="C55" s="2"/>
      <c r="E55" s="2" t="s">
        <v>19</v>
      </c>
      <c r="F55" s="2">
        <v>2.026192463029111</v>
      </c>
      <c r="G55" s="2"/>
      <c r="I55" s="2" t="s">
        <v>19</v>
      </c>
      <c r="J55" s="2">
        <v>2.0345152974493397</v>
      </c>
      <c r="K5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653-7E72-4E83-8FFB-55C2BFAC166E}">
  <dimension ref="A1:E21"/>
  <sheetViews>
    <sheetView workbookViewId="0">
      <selection activeCell="F2" sqref="F2"/>
    </sheetView>
  </sheetViews>
  <sheetFormatPr defaultRowHeight="15" x14ac:dyDescent="0.25"/>
  <cols>
    <col min="1" max="1" width="23.42578125" bestFit="1" customWidth="1"/>
    <col min="2" max="2" width="17.42578125" bestFit="1" customWidth="1"/>
    <col min="3" max="3" width="30.42578125" bestFit="1" customWidth="1"/>
    <col min="4" max="4" width="21.140625" bestFit="1" customWidth="1"/>
    <col min="5" max="5" width="14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4</v>
      </c>
      <c r="B2">
        <v>0.152</v>
      </c>
      <c r="C2">
        <v>1089</v>
      </c>
      <c r="D2">
        <v>74</v>
      </c>
      <c r="E2">
        <v>10000</v>
      </c>
    </row>
    <row r="3" spans="1:5" x14ac:dyDescent="0.25">
      <c r="A3">
        <v>5</v>
      </c>
      <c r="B3">
        <v>0.152</v>
      </c>
      <c r="C3">
        <v>1098</v>
      </c>
      <c r="D3">
        <v>73</v>
      </c>
      <c r="E3">
        <v>10000</v>
      </c>
    </row>
    <row r="4" spans="1:5" x14ac:dyDescent="0.25">
      <c r="A4">
        <v>3</v>
      </c>
      <c r="B4">
        <v>0.151</v>
      </c>
      <c r="C4">
        <v>1099</v>
      </c>
      <c r="D4">
        <v>70</v>
      </c>
      <c r="E4">
        <v>10000</v>
      </c>
    </row>
    <row r="5" spans="1:5" x14ac:dyDescent="0.25">
      <c r="A5">
        <v>5</v>
      </c>
      <c r="B5">
        <v>0.14799999999999999</v>
      </c>
      <c r="C5">
        <v>1099</v>
      </c>
      <c r="D5">
        <v>74</v>
      </c>
      <c r="E5">
        <v>10000</v>
      </c>
    </row>
    <row r="6" spans="1:5" x14ac:dyDescent="0.25">
      <c r="A6">
        <v>5</v>
      </c>
      <c r="B6">
        <v>0.14799999999999999</v>
      </c>
      <c r="C6">
        <v>1096</v>
      </c>
      <c r="D6">
        <v>74</v>
      </c>
      <c r="E6">
        <v>10000</v>
      </c>
    </row>
    <row r="7" spans="1:5" x14ac:dyDescent="0.25">
      <c r="A7">
        <v>4</v>
      </c>
      <c r="B7">
        <v>0.13800000000000001</v>
      </c>
      <c r="C7">
        <v>1095</v>
      </c>
      <c r="D7">
        <v>74</v>
      </c>
      <c r="E7">
        <v>10000</v>
      </c>
    </row>
    <row r="8" spans="1:5" x14ac:dyDescent="0.25">
      <c r="A8">
        <v>6</v>
      </c>
      <c r="B8">
        <v>0.14799999999999999</v>
      </c>
      <c r="C8">
        <v>1100</v>
      </c>
      <c r="D8">
        <v>74</v>
      </c>
      <c r="E8">
        <v>10000</v>
      </c>
    </row>
    <row r="9" spans="1:5" x14ac:dyDescent="0.25">
      <c r="A9">
        <v>4</v>
      </c>
      <c r="B9">
        <v>0.14899999999999999</v>
      </c>
      <c r="C9">
        <v>1096</v>
      </c>
      <c r="D9">
        <v>69</v>
      </c>
      <c r="E9">
        <v>10000</v>
      </c>
    </row>
    <row r="10" spans="1:5" x14ac:dyDescent="0.25">
      <c r="A10">
        <v>3</v>
      </c>
      <c r="B10">
        <v>0.14899999999999999</v>
      </c>
      <c r="C10">
        <v>1097</v>
      </c>
      <c r="D10">
        <v>69</v>
      </c>
      <c r="E10">
        <v>10000</v>
      </c>
    </row>
    <row r="11" spans="1:5" x14ac:dyDescent="0.25">
      <c r="A11">
        <v>4</v>
      </c>
      <c r="B11">
        <v>0.15</v>
      </c>
      <c r="C11">
        <v>1091</v>
      </c>
      <c r="D11">
        <v>71</v>
      </c>
      <c r="E11">
        <v>10000</v>
      </c>
    </row>
    <row r="12" spans="1:5" x14ac:dyDescent="0.25">
      <c r="A12">
        <v>3</v>
      </c>
      <c r="B12">
        <v>0.13300000000000001</v>
      </c>
      <c r="C12">
        <v>1094</v>
      </c>
      <c r="D12">
        <v>72</v>
      </c>
      <c r="E12">
        <v>10000</v>
      </c>
    </row>
    <row r="13" spans="1:5" x14ac:dyDescent="0.25">
      <c r="A13">
        <v>5</v>
      </c>
      <c r="B13">
        <v>0.14399999999999999</v>
      </c>
      <c r="C13">
        <v>1095</v>
      </c>
      <c r="D13">
        <v>75</v>
      </c>
      <c r="E13">
        <v>8809</v>
      </c>
    </row>
    <row r="14" spans="1:5" x14ac:dyDescent="0.25">
      <c r="A14">
        <v>3</v>
      </c>
      <c r="B14">
        <v>0.159</v>
      </c>
      <c r="C14">
        <v>1092</v>
      </c>
      <c r="D14">
        <v>74</v>
      </c>
      <c r="E14">
        <v>10000</v>
      </c>
    </row>
    <row r="15" spans="1:5" x14ac:dyDescent="0.25">
      <c r="A15">
        <v>4</v>
      </c>
      <c r="B15">
        <v>0.11899999999999999</v>
      </c>
      <c r="C15">
        <v>1097</v>
      </c>
      <c r="D15">
        <v>74</v>
      </c>
      <c r="E15">
        <v>10000</v>
      </c>
    </row>
    <row r="16" spans="1:5" x14ac:dyDescent="0.25">
      <c r="A16">
        <v>4</v>
      </c>
      <c r="B16">
        <v>0.13300000000000001</v>
      </c>
      <c r="C16">
        <v>1100</v>
      </c>
      <c r="D16">
        <v>72</v>
      </c>
      <c r="E16">
        <v>10000</v>
      </c>
    </row>
    <row r="17" spans="1:5" x14ac:dyDescent="0.25">
      <c r="A17">
        <v>3</v>
      </c>
      <c r="B17">
        <v>0.14399999999999999</v>
      </c>
      <c r="C17">
        <v>1097</v>
      </c>
      <c r="D17">
        <v>71</v>
      </c>
      <c r="E17">
        <v>10000</v>
      </c>
    </row>
    <row r="18" spans="1:5" x14ac:dyDescent="0.25">
      <c r="A18">
        <v>3</v>
      </c>
      <c r="B18">
        <v>0.14599999999999999</v>
      </c>
      <c r="C18">
        <v>1100</v>
      </c>
      <c r="D18">
        <v>75</v>
      </c>
      <c r="E18">
        <v>7526</v>
      </c>
    </row>
    <row r="19" spans="1:5" x14ac:dyDescent="0.25">
      <c r="A19">
        <v>5</v>
      </c>
      <c r="B19">
        <v>0.151</v>
      </c>
      <c r="C19">
        <v>1100</v>
      </c>
      <c r="D19">
        <v>75</v>
      </c>
      <c r="E19">
        <v>4573</v>
      </c>
    </row>
    <row r="20" spans="1:5" x14ac:dyDescent="0.25">
      <c r="A20">
        <v>4</v>
      </c>
      <c r="B20">
        <v>0.151</v>
      </c>
      <c r="C20">
        <v>1098</v>
      </c>
      <c r="D20">
        <v>72</v>
      </c>
      <c r="E20">
        <v>10000</v>
      </c>
    </row>
    <row r="21" spans="1:5" x14ac:dyDescent="0.25">
      <c r="A21">
        <v>5</v>
      </c>
      <c r="B21">
        <v>0.157</v>
      </c>
      <c r="C21">
        <v>1099</v>
      </c>
      <c r="D21">
        <v>75</v>
      </c>
      <c r="E21">
        <v>5534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B10E-9B20-4EE5-AA33-C4D82F92624C}">
  <dimension ref="A1:E21"/>
  <sheetViews>
    <sheetView workbookViewId="0"/>
  </sheetViews>
  <sheetFormatPr defaultRowHeight="15" x14ac:dyDescent="0.25"/>
  <cols>
    <col min="1" max="1" width="23.42578125" bestFit="1" customWidth="1"/>
    <col min="2" max="2" width="17.42578125" bestFit="1" customWidth="1"/>
    <col min="3" max="3" width="30.42578125" bestFit="1" customWidth="1"/>
    <col min="4" max="4" width="21.140625" bestFit="1" customWidth="1"/>
    <col min="5" max="5" width="14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6</v>
      </c>
      <c r="B2">
        <v>0.219</v>
      </c>
      <c r="C2">
        <v>1092</v>
      </c>
      <c r="D2">
        <v>61</v>
      </c>
      <c r="E2">
        <v>10000</v>
      </c>
    </row>
    <row r="3" spans="1:5" x14ac:dyDescent="0.25">
      <c r="A3">
        <v>5</v>
      </c>
      <c r="B3">
        <v>0.22500000000000001</v>
      </c>
      <c r="C3">
        <v>1094</v>
      </c>
      <c r="D3">
        <v>66</v>
      </c>
      <c r="E3">
        <v>10000</v>
      </c>
    </row>
    <row r="4" spans="1:5" x14ac:dyDescent="0.25">
      <c r="A4">
        <v>5</v>
      </c>
      <c r="B4">
        <v>0.27800000000000002</v>
      </c>
      <c r="C4">
        <v>1094</v>
      </c>
      <c r="D4">
        <v>69</v>
      </c>
      <c r="E4">
        <v>10000</v>
      </c>
    </row>
    <row r="5" spans="1:5" x14ac:dyDescent="0.25">
      <c r="A5">
        <v>5</v>
      </c>
      <c r="B5">
        <v>0.27800000000000002</v>
      </c>
      <c r="C5">
        <v>1082</v>
      </c>
      <c r="D5">
        <v>74</v>
      </c>
      <c r="E5">
        <v>10000</v>
      </c>
    </row>
    <row r="6" spans="1:5" x14ac:dyDescent="0.25">
      <c r="A6">
        <v>7</v>
      </c>
      <c r="B6">
        <v>0.23499999999999999</v>
      </c>
      <c r="C6">
        <v>1092</v>
      </c>
      <c r="D6">
        <v>63</v>
      </c>
      <c r="E6">
        <v>10000</v>
      </c>
    </row>
    <row r="7" spans="1:5" x14ac:dyDescent="0.25">
      <c r="A7">
        <v>5</v>
      </c>
      <c r="B7">
        <v>0.20300000000000001</v>
      </c>
      <c r="C7">
        <v>1095</v>
      </c>
      <c r="D7">
        <v>63</v>
      </c>
      <c r="E7">
        <v>10000</v>
      </c>
    </row>
    <row r="8" spans="1:5" x14ac:dyDescent="0.25">
      <c r="A8">
        <v>5</v>
      </c>
      <c r="B8">
        <v>0.24</v>
      </c>
      <c r="C8">
        <v>1088</v>
      </c>
      <c r="D8">
        <v>68</v>
      </c>
      <c r="E8">
        <v>10000</v>
      </c>
    </row>
    <row r="9" spans="1:5" x14ac:dyDescent="0.25">
      <c r="A9">
        <v>6</v>
      </c>
      <c r="B9">
        <v>0.28199999999999997</v>
      </c>
      <c r="C9">
        <v>1095</v>
      </c>
      <c r="D9">
        <v>75</v>
      </c>
      <c r="E9">
        <v>7654</v>
      </c>
    </row>
    <row r="10" spans="1:5" x14ac:dyDescent="0.25">
      <c r="A10">
        <v>6</v>
      </c>
      <c r="B10">
        <v>0.25800000000000001</v>
      </c>
      <c r="C10">
        <v>1092</v>
      </c>
      <c r="D10">
        <v>68</v>
      </c>
      <c r="E10">
        <v>10000</v>
      </c>
    </row>
    <row r="11" spans="1:5" x14ac:dyDescent="0.25">
      <c r="A11">
        <v>6</v>
      </c>
      <c r="B11">
        <v>0.28000000000000003</v>
      </c>
      <c r="C11">
        <v>1099</v>
      </c>
      <c r="D11">
        <v>74</v>
      </c>
      <c r="E11">
        <v>10000</v>
      </c>
    </row>
    <row r="12" spans="1:5" x14ac:dyDescent="0.25">
      <c r="A12">
        <v>6</v>
      </c>
      <c r="B12">
        <v>0.27200000000000002</v>
      </c>
      <c r="C12">
        <v>1090</v>
      </c>
      <c r="D12">
        <v>72</v>
      </c>
      <c r="E12">
        <v>10000</v>
      </c>
    </row>
    <row r="13" spans="1:5" x14ac:dyDescent="0.25">
      <c r="A13">
        <v>6</v>
      </c>
      <c r="B13">
        <v>0.24299999999999999</v>
      </c>
      <c r="C13">
        <v>1081</v>
      </c>
      <c r="D13">
        <v>64</v>
      </c>
      <c r="E13">
        <v>10000</v>
      </c>
    </row>
    <row r="14" spans="1:5" x14ac:dyDescent="0.25">
      <c r="A14">
        <v>12</v>
      </c>
      <c r="B14">
        <v>0.25600000000000001</v>
      </c>
      <c r="C14">
        <v>1096</v>
      </c>
      <c r="D14">
        <v>73</v>
      </c>
      <c r="E14">
        <v>10000</v>
      </c>
    </row>
    <row r="15" spans="1:5" x14ac:dyDescent="0.25">
      <c r="A15">
        <v>5</v>
      </c>
      <c r="B15">
        <v>0.23100000000000001</v>
      </c>
      <c r="C15">
        <v>1070</v>
      </c>
      <c r="D15">
        <v>68</v>
      </c>
      <c r="E15">
        <v>10000</v>
      </c>
    </row>
    <row r="16" spans="1:5" x14ac:dyDescent="0.25">
      <c r="A16">
        <v>6</v>
      </c>
      <c r="B16">
        <v>0.26600000000000001</v>
      </c>
      <c r="C16">
        <v>1089</v>
      </c>
      <c r="D16">
        <v>75</v>
      </c>
      <c r="E16">
        <v>10062</v>
      </c>
    </row>
    <row r="17" spans="1:5" x14ac:dyDescent="0.25">
      <c r="A17">
        <v>7</v>
      </c>
      <c r="B17">
        <v>0.22</v>
      </c>
      <c r="C17">
        <v>1080</v>
      </c>
      <c r="D17">
        <v>65</v>
      </c>
      <c r="E17">
        <v>10000</v>
      </c>
    </row>
    <row r="18" spans="1:5" x14ac:dyDescent="0.25">
      <c r="A18">
        <v>3</v>
      </c>
      <c r="B18">
        <v>0.251</v>
      </c>
      <c r="C18">
        <v>1081</v>
      </c>
      <c r="D18">
        <v>66</v>
      </c>
      <c r="E18">
        <v>10000</v>
      </c>
    </row>
    <row r="19" spans="1:5" x14ac:dyDescent="0.25">
      <c r="A19">
        <v>8</v>
      </c>
      <c r="B19">
        <v>0.23200000000000001</v>
      </c>
      <c r="C19">
        <v>1086</v>
      </c>
      <c r="D19">
        <v>72</v>
      </c>
      <c r="E19">
        <v>10000</v>
      </c>
    </row>
    <row r="20" spans="1:5" x14ac:dyDescent="0.25">
      <c r="A20">
        <v>5</v>
      </c>
      <c r="B20">
        <v>0.23799999999999999</v>
      </c>
      <c r="C20">
        <v>1095</v>
      </c>
      <c r="D20">
        <v>64</v>
      </c>
      <c r="E20">
        <v>10000</v>
      </c>
    </row>
    <row r="21" spans="1:5" x14ac:dyDescent="0.25">
      <c r="A21">
        <v>3</v>
      </c>
      <c r="B21">
        <v>0.27300000000000002</v>
      </c>
      <c r="C21">
        <v>1086</v>
      </c>
      <c r="D21">
        <v>71</v>
      </c>
      <c r="E21">
        <v>10000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EA59-F92E-42B6-9F5D-92DA517CB8B4}">
  <dimension ref="A1:E21"/>
  <sheetViews>
    <sheetView workbookViewId="0"/>
  </sheetViews>
  <sheetFormatPr defaultRowHeight="15" x14ac:dyDescent="0.25"/>
  <cols>
    <col min="1" max="1" width="23.42578125" bestFit="1" customWidth="1"/>
    <col min="2" max="2" width="17.42578125" bestFit="1" customWidth="1"/>
    <col min="3" max="3" width="30.42578125" bestFit="1" customWidth="1"/>
    <col min="4" max="4" width="21.140625" bestFit="1" customWidth="1"/>
    <col min="5" max="5" width="14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5</v>
      </c>
      <c r="B2">
        <v>0.28699999999999998</v>
      </c>
      <c r="C2">
        <v>1097</v>
      </c>
      <c r="D2">
        <v>61</v>
      </c>
      <c r="E2">
        <v>10000</v>
      </c>
    </row>
    <row r="3" spans="1:5" x14ac:dyDescent="0.25">
      <c r="A3">
        <v>6</v>
      </c>
      <c r="B3">
        <v>0.26</v>
      </c>
      <c r="C3">
        <v>1080</v>
      </c>
      <c r="D3">
        <v>59</v>
      </c>
      <c r="E3">
        <v>10000</v>
      </c>
    </row>
    <row r="4" spans="1:5" x14ac:dyDescent="0.25">
      <c r="A4">
        <v>5</v>
      </c>
      <c r="B4">
        <v>0.32600000000000001</v>
      </c>
      <c r="C4">
        <v>1081</v>
      </c>
      <c r="D4">
        <v>66</v>
      </c>
      <c r="E4">
        <v>10000</v>
      </c>
    </row>
    <row r="5" spans="1:5" x14ac:dyDescent="0.25">
      <c r="A5">
        <v>6</v>
      </c>
      <c r="B5">
        <v>0.28699999999999998</v>
      </c>
      <c r="C5">
        <v>1088</v>
      </c>
      <c r="D5">
        <v>66</v>
      </c>
      <c r="E5">
        <v>10000</v>
      </c>
    </row>
    <row r="6" spans="1:5" x14ac:dyDescent="0.25">
      <c r="A6">
        <v>6</v>
      </c>
      <c r="B6">
        <v>0.35</v>
      </c>
      <c r="C6">
        <v>1097</v>
      </c>
      <c r="D6">
        <v>70</v>
      </c>
      <c r="E6">
        <v>10000</v>
      </c>
    </row>
    <row r="7" spans="1:5" x14ac:dyDescent="0.25">
      <c r="A7">
        <v>6</v>
      </c>
      <c r="B7">
        <v>0.27800000000000002</v>
      </c>
      <c r="C7">
        <v>1093</v>
      </c>
      <c r="D7">
        <v>57</v>
      </c>
      <c r="E7">
        <v>10000</v>
      </c>
    </row>
    <row r="8" spans="1:5" x14ac:dyDescent="0.25">
      <c r="A8">
        <v>5</v>
      </c>
      <c r="B8">
        <v>0.29699999999999999</v>
      </c>
      <c r="C8">
        <v>1092</v>
      </c>
      <c r="D8">
        <v>63</v>
      </c>
      <c r="E8">
        <v>10000</v>
      </c>
    </row>
    <row r="9" spans="1:5" x14ac:dyDescent="0.25">
      <c r="A9">
        <v>8</v>
      </c>
      <c r="B9">
        <v>0.28000000000000003</v>
      </c>
      <c r="C9">
        <v>1090</v>
      </c>
      <c r="D9">
        <v>56</v>
      </c>
      <c r="E9">
        <v>10000</v>
      </c>
    </row>
    <row r="10" spans="1:5" x14ac:dyDescent="0.25">
      <c r="A10">
        <v>6</v>
      </c>
      <c r="B10">
        <v>0.37</v>
      </c>
      <c r="C10">
        <v>1089</v>
      </c>
      <c r="D10">
        <v>71</v>
      </c>
      <c r="E10">
        <v>10000</v>
      </c>
    </row>
    <row r="11" spans="1:5" x14ac:dyDescent="0.25">
      <c r="A11">
        <v>6</v>
      </c>
      <c r="B11">
        <v>0.36899999999999999</v>
      </c>
      <c r="C11">
        <v>1094</v>
      </c>
      <c r="D11">
        <v>72</v>
      </c>
      <c r="E11">
        <v>10000</v>
      </c>
    </row>
    <row r="12" spans="1:5" x14ac:dyDescent="0.25">
      <c r="A12">
        <v>6</v>
      </c>
      <c r="B12">
        <v>0.27600000000000002</v>
      </c>
      <c r="C12">
        <v>1058</v>
      </c>
      <c r="D12">
        <v>56</v>
      </c>
      <c r="E12">
        <v>10000</v>
      </c>
    </row>
    <row r="13" spans="1:5" x14ac:dyDescent="0.25">
      <c r="A13">
        <v>6</v>
      </c>
      <c r="B13">
        <v>0.28000000000000003</v>
      </c>
      <c r="C13">
        <v>1092</v>
      </c>
      <c r="D13">
        <v>62</v>
      </c>
      <c r="E13">
        <v>10000</v>
      </c>
    </row>
    <row r="14" spans="1:5" x14ac:dyDescent="0.25">
      <c r="A14">
        <v>6</v>
      </c>
      <c r="B14">
        <v>0.26300000000000001</v>
      </c>
      <c r="C14">
        <v>1093</v>
      </c>
      <c r="D14">
        <v>57</v>
      </c>
      <c r="E14">
        <v>10000</v>
      </c>
    </row>
    <row r="15" spans="1:5" x14ac:dyDescent="0.25">
      <c r="A15">
        <v>6</v>
      </c>
      <c r="B15">
        <v>0.24099999999999999</v>
      </c>
      <c r="C15">
        <v>1085</v>
      </c>
      <c r="D15">
        <v>55</v>
      </c>
      <c r="E15">
        <v>10000</v>
      </c>
    </row>
    <row r="16" spans="1:5" x14ac:dyDescent="0.25">
      <c r="A16">
        <v>6</v>
      </c>
      <c r="B16">
        <v>0.3</v>
      </c>
      <c r="C16">
        <v>1079</v>
      </c>
      <c r="D16">
        <v>65</v>
      </c>
      <c r="E16">
        <v>10000</v>
      </c>
    </row>
    <row r="17" spans="1:5" x14ac:dyDescent="0.25">
      <c r="A17">
        <v>3</v>
      </c>
      <c r="B17">
        <v>0.23799999999999999</v>
      </c>
      <c r="C17">
        <v>1093</v>
      </c>
      <c r="D17">
        <v>54</v>
      </c>
      <c r="E17">
        <v>10000</v>
      </c>
    </row>
    <row r="18" spans="1:5" x14ac:dyDescent="0.25">
      <c r="A18">
        <v>5</v>
      </c>
      <c r="B18">
        <v>0.35299999999999998</v>
      </c>
      <c r="C18">
        <v>1092</v>
      </c>
      <c r="D18">
        <v>70</v>
      </c>
      <c r="E18">
        <v>10000</v>
      </c>
    </row>
    <row r="19" spans="1:5" x14ac:dyDescent="0.25">
      <c r="A19">
        <v>6</v>
      </c>
      <c r="B19">
        <v>0.30499999999999999</v>
      </c>
      <c r="C19">
        <v>1069</v>
      </c>
      <c r="D19">
        <v>69</v>
      </c>
      <c r="E19">
        <v>10000</v>
      </c>
    </row>
    <row r="20" spans="1:5" x14ac:dyDescent="0.25">
      <c r="A20">
        <v>6</v>
      </c>
      <c r="B20">
        <v>0.33700000000000002</v>
      </c>
      <c r="C20">
        <v>1095</v>
      </c>
      <c r="D20">
        <v>66</v>
      </c>
      <c r="E20">
        <v>10000</v>
      </c>
    </row>
    <row r="21" spans="1:5" x14ac:dyDescent="0.25">
      <c r="A21">
        <v>9</v>
      </c>
      <c r="B21">
        <v>0.35599999999999998</v>
      </c>
      <c r="C21">
        <v>1095</v>
      </c>
      <c r="D21">
        <v>69</v>
      </c>
      <c r="E21">
        <v>10000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8D72-EDDD-46FB-BCD9-9EF0B3886EF4}">
  <dimension ref="A1:E21"/>
  <sheetViews>
    <sheetView workbookViewId="0"/>
  </sheetViews>
  <sheetFormatPr defaultRowHeight="15" x14ac:dyDescent="0.25"/>
  <cols>
    <col min="1" max="1" width="23.42578125" bestFit="1" customWidth="1"/>
    <col min="2" max="2" width="17.42578125" bestFit="1" customWidth="1"/>
    <col min="3" max="3" width="30.42578125" bestFit="1" customWidth="1"/>
    <col min="4" max="4" width="21.140625" bestFit="1" customWidth="1"/>
    <col min="5" max="5" width="14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4</v>
      </c>
      <c r="B2">
        <v>0.13800000000000001</v>
      </c>
      <c r="C2">
        <v>1097</v>
      </c>
      <c r="D2">
        <v>72</v>
      </c>
      <c r="E2">
        <v>10000</v>
      </c>
    </row>
    <row r="3" spans="1:5" x14ac:dyDescent="0.25">
      <c r="A3">
        <v>3</v>
      </c>
      <c r="B3">
        <v>0.128</v>
      </c>
      <c r="C3">
        <v>1098</v>
      </c>
      <c r="D3">
        <v>70</v>
      </c>
      <c r="E3">
        <v>10000</v>
      </c>
    </row>
    <row r="4" spans="1:5" x14ac:dyDescent="0.25">
      <c r="A4">
        <v>5</v>
      </c>
      <c r="B4">
        <v>0.151</v>
      </c>
      <c r="C4">
        <v>1098</v>
      </c>
      <c r="D4">
        <v>74</v>
      </c>
      <c r="E4">
        <v>10000</v>
      </c>
    </row>
    <row r="5" spans="1:5" x14ac:dyDescent="0.25">
      <c r="A5">
        <v>3</v>
      </c>
      <c r="B5">
        <v>0.14499999999999999</v>
      </c>
      <c r="C5">
        <v>1100</v>
      </c>
      <c r="D5">
        <v>69</v>
      </c>
      <c r="E5">
        <v>10000</v>
      </c>
    </row>
    <row r="6" spans="1:5" x14ac:dyDescent="0.25">
      <c r="A6">
        <v>3</v>
      </c>
      <c r="B6">
        <v>0.157</v>
      </c>
      <c r="C6">
        <v>1100</v>
      </c>
      <c r="D6">
        <v>73</v>
      </c>
      <c r="E6">
        <v>10000</v>
      </c>
    </row>
    <row r="7" spans="1:5" x14ac:dyDescent="0.25">
      <c r="A7">
        <v>4</v>
      </c>
      <c r="B7">
        <v>0.14199999999999999</v>
      </c>
      <c r="C7">
        <v>1100</v>
      </c>
      <c r="D7">
        <v>73</v>
      </c>
      <c r="E7">
        <v>10000</v>
      </c>
    </row>
    <row r="8" spans="1:5" x14ac:dyDescent="0.25">
      <c r="A8">
        <v>6</v>
      </c>
      <c r="B8">
        <v>0.155</v>
      </c>
      <c r="C8">
        <v>1100</v>
      </c>
      <c r="D8">
        <v>74</v>
      </c>
      <c r="E8">
        <v>10000</v>
      </c>
    </row>
    <row r="9" spans="1:5" x14ac:dyDescent="0.25">
      <c r="A9">
        <v>5</v>
      </c>
      <c r="B9">
        <v>0.157</v>
      </c>
      <c r="C9">
        <v>1100</v>
      </c>
      <c r="D9">
        <v>74</v>
      </c>
      <c r="E9">
        <v>10000</v>
      </c>
    </row>
    <row r="10" spans="1:5" x14ac:dyDescent="0.25">
      <c r="A10">
        <v>5</v>
      </c>
      <c r="B10">
        <v>0.155</v>
      </c>
      <c r="C10">
        <v>1097</v>
      </c>
      <c r="D10">
        <v>73</v>
      </c>
      <c r="E10">
        <v>10000</v>
      </c>
    </row>
    <row r="11" spans="1:5" x14ac:dyDescent="0.25">
      <c r="A11">
        <v>4</v>
      </c>
      <c r="B11">
        <v>0.154</v>
      </c>
      <c r="C11">
        <v>1098</v>
      </c>
      <c r="D11">
        <v>75</v>
      </c>
      <c r="E11">
        <v>6250</v>
      </c>
    </row>
    <row r="12" spans="1:5" x14ac:dyDescent="0.25">
      <c r="A12">
        <v>4</v>
      </c>
      <c r="B12">
        <v>0.14599999999999999</v>
      </c>
      <c r="C12">
        <v>1096</v>
      </c>
      <c r="D12">
        <v>72</v>
      </c>
      <c r="E12">
        <v>10000</v>
      </c>
    </row>
    <row r="13" spans="1:5" x14ac:dyDescent="0.25">
      <c r="A13">
        <v>4</v>
      </c>
      <c r="B13">
        <v>0.155</v>
      </c>
      <c r="C13">
        <v>1098</v>
      </c>
      <c r="D13">
        <v>74</v>
      </c>
      <c r="E13">
        <v>10000</v>
      </c>
    </row>
    <row r="14" spans="1:5" x14ac:dyDescent="0.25">
      <c r="A14">
        <v>5</v>
      </c>
      <c r="B14">
        <v>0.158</v>
      </c>
      <c r="C14">
        <v>1100</v>
      </c>
      <c r="D14">
        <v>75</v>
      </c>
      <c r="E14">
        <v>9365</v>
      </c>
    </row>
    <row r="15" spans="1:5" x14ac:dyDescent="0.25">
      <c r="A15">
        <v>5</v>
      </c>
      <c r="B15">
        <v>0.153</v>
      </c>
      <c r="C15">
        <v>1097</v>
      </c>
      <c r="D15">
        <v>73</v>
      </c>
      <c r="E15">
        <v>10000</v>
      </c>
    </row>
    <row r="16" spans="1:5" x14ac:dyDescent="0.25">
      <c r="A16">
        <v>6</v>
      </c>
      <c r="B16">
        <v>0.17499999999999999</v>
      </c>
      <c r="C16">
        <v>1100</v>
      </c>
      <c r="D16">
        <v>75</v>
      </c>
      <c r="E16">
        <v>9971</v>
      </c>
    </row>
    <row r="17" spans="1:5" x14ac:dyDescent="0.25">
      <c r="A17">
        <v>4</v>
      </c>
      <c r="B17">
        <v>0.14799999999999999</v>
      </c>
      <c r="C17">
        <v>1099</v>
      </c>
      <c r="D17">
        <v>73</v>
      </c>
      <c r="E17">
        <v>10000</v>
      </c>
    </row>
    <row r="18" spans="1:5" x14ac:dyDescent="0.25">
      <c r="A18">
        <v>5</v>
      </c>
      <c r="B18">
        <v>0.13800000000000001</v>
      </c>
      <c r="C18">
        <v>1097</v>
      </c>
      <c r="D18">
        <v>66</v>
      </c>
      <c r="E18">
        <v>10000</v>
      </c>
    </row>
    <row r="19" spans="1:5" x14ac:dyDescent="0.25">
      <c r="A19">
        <v>3</v>
      </c>
      <c r="B19">
        <v>0.14299999999999999</v>
      </c>
      <c r="C19">
        <v>1096</v>
      </c>
      <c r="D19">
        <v>73</v>
      </c>
      <c r="E19">
        <v>10000</v>
      </c>
    </row>
    <row r="20" spans="1:5" x14ac:dyDescent="0.25">
      <c r="A20">
        <v>5</v>
      </c>
      <c r="B20">
        <v>0.16600000000000001</v>
      </c>
      <c r="C20">
        <v>1098</v>
      </c>
      <c r="D20">
        <v>72</v>
      </c>
      <c r="E20">
        <v>10000</v>
      </c>
    </row>
    <row r="21" spans="1:5" x14ac:dyDescent="0.25">
      <c r="A21">
        <v>4</v>
      </c>
      <c r="B21">
        <v>0.151</v>
      </c>
      <c r="C21">
        <v>1096</v>
      </c>
      <c r="D21">
        <v>75</v>
      </c>
      <c r="E21">
        <v>8303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98AB-B124-4DBB-B0E9-A87A9699AB05}">
  <dimension ref="A1:E21"/>
  <sheetViews>
    <sheetView workbookViewId="0"/>
  </sheetViews>
  <sheetFormatPr defaultRowHeight="15" x14ac:dyDescent="0.25"/>
  <cols>
    <col min="1" max="1" width="23.42578125" bestFit="1" customWidth="1"/>
    <col min="2" max="2" width="17.42578125" bestFit="1" customWidth="1"/>
    <col min="3" max="3" width="30.42578125" bestFit="1" customWidth="1"/>
    <col min="4" max="4" width="21.140625" bestFit="1" customWidth="1"/>
    <col min="5" max="5" width="14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8</v>
      </c>
      <c r="B2">
        <v>0.25700000000000001</v>
      </c>
      <c r="C2">
        <v>1094</v>
      </c>
      <c r="D2">
        <v>70</v>
      </c>
      <c r="E2">
        <v>10000</v>
      </c>
    </row>
    <row r="3" spans="1:5" x14ac:dyDescent="0.25">
      <c r="A3">
        <v>8</v>
      </c>
      <c r="B3">
        <v>0.28599999999999998</v>
      </c>
      <c r="C3">
        <v>1096</v>
      </c>
      <c r="D3">
        <v>75</v>
      </c>
      <c r="E3">
        <v>7848</v>
      </c>
    </row>
    <row r="4" spans="1:5" x14ac:dyDescent="0.25">
      <c r="A4">
        <v>6</v>
      </c>
      <c r="B4">
        <v>0.20699999999999999</v>
      </c>
      <c r="C4">
        <v>1099</v>
      </c>
      <c r="D4">
        <v>63</v>
      </c>
      <c r="E4">
        <v>10000</v>
      </c>
    </row>
    <row r="5" spans="1:5" x14ac:dyDescent="0.25">
      <c r="A5">
        <v>4</v>
      </c>
      <c r="B5">
        <v>0.27100000000000002</v>
      </c>
      <c r="C5">
        <v>1100</v>
      </c>
      <c r="D5">
        <v>75</v>
      </c>
      <c r="E5">
        <v>9259</v>
      </c>
    </row>
    <row r="6" spans="1:5" x14ac:dyDescent="0.25">
      <c r="A6">
        <v>5</v>
      </c>
      <c r="B6">
        <v>0.254</v>
      </c>
      <c r="C6">
        <v>1094</v>
      </c>
      <c r="D6">
        <v>71</v>
      </c>
      <c r="E6">
        <v>10000</v>
      </c>
    </row>
    <row r="7" spans="1:5" x14ac:dyDescent="0.25">
      <c r="A7">
        <v>7</v>
      </c>
      <c r="B7">
        <v>0.27100000000000002</v>
      </c>
      <c r="C7">
        <v>1083</v>
      </c>
      <c r="D7">
        <v>73</v>
      </c>
      <c r="E7">
        <v>10000</v>
      </c>
    </row>
    <row r="8" spans="1:5" x14ac:dyDescent="0.25">
      <c r="A8">
        <v>5</v>
      </c>
      <c r="B8">
        <v>0.27200000000000002</v>
      </c>
      <c r="C8">
        <v>1095</v>
      </c>
      <c r="D8">
        <v>69</v>
      </c>
      <c r="E8">
        <v>10000</v>
      </c>
    </row>
    <row r="9" spans="1:5" x14ac:dyDescent="0.25">
      <c r="A9">
        <v>5</v>
      </c>
      <c r="B9">
        <v>0.182</v>
      </c>
      <c r="C9">
        <v>1096</v>
      </c>
      <c r="D9">
        <v>60</v>
      </c>
      <c r="E9">
        <v>10000</v>
      </c>
    </row>
    <row r="10" spans="1:5" x14ac:dyDescent="0.25">
      <c r="A10">
        <v>5</v>
      </c>
      <c r="B10">
        <v>0.21199999999999999</v>
      </c>
      <c r="C10">
        <v>1098</v>
      </c>
      <c r="D10">
        <v>62</v>
      </c>
      <c r="E10">
        <v>10000</v>
      </c>
    </row>
    <row r="11" spans="1:5" x14ac:dyDescent="0.25">
      <c r="A11">
        <v>5</v>
      </c>
      <c r="B11">
        <v>0.221</v>
      </c>
      <c r="C11">
        <v>1094</v>
      </c>
      <c r="D11">
        <v>60</v>
      </c>
      <c r="E11">
        <v>10000</v>
      </c>
    </row>
    <row r="12" spans="1:5" x14ac:dyDescent="0.25">
      <c r="A12">
        <v>6</v>
      </c>
      <c r="B12">
        <v>0.27</v>
      </c>
      <c r="C12">
        <v>1097</v>
      </c>
      <c r="D12">
        <v>70</v>
      </c>
      <c r="E12">
        <v>10000</v>
      </c>
    </row>
    <row r="13" spans="1:5" x14ac:dyDescent="0.25">
      <c r="A13">
        <v>6</v>
      </c>
      <c r="B13">
        <v>0.27400000000000002</v>
      </c>
      <c r="C13">
        <v>1090</v>
      </c>
      <c r="D13">
        <v>72</v>
      </c>
      <c r="E13">
        <v>10000</v>
      </c>
    </row>
    <row r="14" spans="1:5" x14ac:dyDescent="0.25">
      <c r="A14">
        <v>5</v>
      </c>
      <c r="B14">
        <v>0.23799999999999999</v>
      </c>
      <c r="C14">
        <v>1092</v>
      </c>
      <c r="D14">
        <v>67</v>
      </c>
      <c r="E14">
        <v>10000</v>
      </c>
    </row>
    <row r="15" spans="1:5" x14ac:dyDescent="0.25">
      <c r="A15">
        <v>6</v>
      </c>
      <c r="B15">
        <v>0.24099999999999999</v>
      </c>
      <c r="C15">
        <v>1085</v>
      </c>
      <c r="D15">
        <v>65</v>
      </c>
      <c r="E15">
        <v>10000</v>
      </c>
    </row>
    <row r="16" spans="1:5" x14ac:dyDescent="0.25">
      <c r="A16">
        <v>6</v>
      </c>
      <c r="B16">
        <v>0.28499999999999998</v>
      </c>
      <c r="C16">
        <v>1100</v>
      </c>
      <c r="D16">
        <v>75</v>
      </c>
      <c r="E16">
        <v>8772</v>
      </c>
    </row>
    <row r="17" spans="1:5" x14ac:dyDescent="0.25">
      <c r="A17">
        <v>6</v>
      </c>
      <c r="B17">
        <v>0.253</v>
      </c>
      <c r="C17">
        <v>1085</v>
      </c>
      <c r="D17">
        <v>64</v>
      </c>
      <c r="E17">
        <v>10000</v>
      </c>
    </row>
    <row r="18" spans="1:5" x14ac:dyDescent="0.25">
      <c r="A18">
        <v>6</v>
      </c>
      <c r="B18">
        <v>0.26600000000000001</v>
      </c>
      <c r="C18">
        <v>1092</v>
      </c>
      <c r="D18">
        <v>68</v>
      </c>
      <c r="E18">
        <v>10000</v>
      </c>
    </row>
    <row r="19" spans="1:5" x14ac:dyDescent="0.25">
      <c r="A19">
        <v>6</v>
      </c>
      <c r="B19">
        <v>0.26700000000000002</v>
      </c>
      <c r="C19">
        <v>1094</v>
      </c>
      <c r="D19">
        <v>71</v>
      </c>
      <c r="E19">
        <v>10000</v>
      </c>
    </row>
    <row r="20" spans="1:5" x14ac:dyDescent="0.25">
      <c r="A20">
        <v>8</v>
      </c>
      <c r="B20">
        <v>0.24199999999999999</v>
      </c>
      <c r="C20">
        <v>1080</v>
      </c>
      <c r="D20">
        <v>66</v>
      </c>
      <c r="E20">
        <v>10000</v>
      </c>
    </row>
    <row r="21" spans="1:5" x14ac:dyDescent="0.25">
      <c r="A21">
        <v>7</v>
      </c>
      <c r="B21">
        <v>0.247</v>
      </c>
      <c r="C21">
        <v>1099</v>
      </c>
      <c r="D21">
        <v>71</v>
      </c>
      <c r="E21">
        <v>10000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6091-FD7B-40F3-9BE4-E5701C1C2C2E}">
  <dimension ref="A1:E21"/>
  <sheetViews>
    <sheetView workbookViewId="0"/>
  </sheetViews>
  <sheetFormatPr defaultRowHeight="15" x14ac:dyDescent="0.25"/>
  <cols>
    <col min="1" max="1" width="23.42578125" bestFit="1" customWidth="1"/>
    <col min="2" max="2" width="17.42578125" bestFit="1" customWidth="1"/>
    <col min="3" max="3" width="30.42578125" bestFit="1" customWidth="1"/>
    <col min="4" max="4" width="21.140625" bestFit="1" customWidth="1"/>
    <col min="5" max="5" width="14.71093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6</v>
      </c>
      <c r="B2">
        <v>0.3</v>
      </c>
      <c r="C2">
        <v>1091</v>
      </c>
      <c r="D2">
        <v>65</v>
      </c>
      <c r="E2">
        <v>10000</v>
      </c>
    </row>
    <row r="3" spans="1:5" x14ac:dyDescent="0.25">
      <c r="A3">
        <v>6</v>
      </c>
      <c r="B3">
        <v>0.35099999999999998</v>
      </c>
      <c r="C3">
        <v>1095</v>
      </c>
      <c r="D3">
        <v>70</v>
      </c>
      <c r="E3">
        <v>10000</v>
      </c>
    </row>
    <row r="4" spans="1:5" x14ac:dyDescent="0.25">
      <c r="A4">
        <v>6</v>
      </c>
      <c r="B4">
        <v>0.315</v>
      </c>
      <c r="C4">
        <v>1064</v>
      </c>
      <c r="D4">
        <v>65</v>
      </c>
      <c r="E4">
        <v>10000</v>
      </c>
    </row>
    <row r="5" spans="1:5" x14ac:dyDescent="0.25">
      <c r="A5">
        <v>6</v>
      </c>
      <c r="B5">
        <v>0.36</v>
      </c>
      <c r="C5">
        <v>1093</v>
      </c>
      <c r="D5">
        <v>74</v>
      </c>
      <c r="E5">
        <v>10000</v>
      </c>
    </row>
    <row r="6" spans="1:5" x14ac:dyDescent="0.25">
      <c r="A6">
        <v>6</v>
      </c>
      <c r="B6">
        <v>0.28899999999999998</v>
      </c>
      <c r="C6">
        <v>1100</v>
      </c>
      <c r="D6">
        <v>67</v>
      </c>
      <c r="E6">
        <v>10000</v>
      </c>
    </row>
    <row r="7" spans="1:5" x14ac:dyDescent="0.25">
      <c r="A7">
        <v>6</v>
      </c>
      <c r="B7">
        <v>0.34200000000000003</v>
      </c>
      <c r="C7">
        <v>1098</v>
      </c>
      <c r="D7">
        <v>70</v>
      </c>
      <c r="E7">
        <v>10000</v>
      </c>
    </row>
    <row r="8" spans="1:5" x14ac:dyDescent="0.25">
      <c r="A8">
        <v>9</v>
      </c>
      <c r="B8">
        <v>0.31900000000000001</v>
      </c>
      <c r="C8">
        <v>1090</v>
      </c>
      <c r="D8">
        <v>72</v>
      </c>
      <c r="E8">
        <v>10000</v>
      </c>
    </row>
    <row r="9" spans="1:5" x14ac:dyDescent="0.25">
      <c r="A9">
        <v>5</v>
      </c>
      <c r="B9">
        <v>0.29099999999999998</v>
      </c>
      <c r="C9">
        <v>1076</v>
      </c>
      <c r="D9">
        <v>60</v>
      </c>
      <c r="E9">
        <v>10000</v>
      </c>
    </row>
    <row r="10" spans="1:5" x14ac:dyDescent="0.25">
      <c r="A10">
        <v>6</v>
      </c>
      <c r="B10">
        <v>0.32500000000000001</v>
      </c>
      <c r="C10">
        <v>1095</v>
      </c>
      <c r="D10">
        <v>69</v>
      </c>
      <c r="E10">
        <v>10000</v>
      </c>
    </row>
    <row r="11" spans="1:5" x14ac:dyDescent="0.25">
      <c r="A11">
        <v>6</v>
      </c>
      <c r="B11">
        <v>0.3</v>
      </c>
      <c r="C11">
        <v>1095</v>
      </c>
      <c r="D11">
        <v>57</v>
      </c>
      <c r="E11">
        <v>10000</v>
      </c>
    </row>
    <row r="12" spans="1:5" x14ac:dyDescent="0.25">
      <c r="A12">
        <v>9</v>
      </c>
      <c r="B12">
        <v>0.30499999999999999</v>
      </c>
      <c r="C12">
        <v>1095</v>
      </c>
      <c r="D12">
        <v>63</v>
      </c>
      <c r="E12">
        <v>10000</v>
      </c>
    </row>
    <row r="13" spans="1:5" x14ac:dyDescent="0.25">
      <c r="A13">
        <v>6</v>
      </c>
      <c r="B13">
        <v>0.33100000000000002</v>
      </c>
      <c r="C13">
        <v>1097</v>
      </c>
      <c r="D13">
        <v>70</v>
      </c>
      <c r="E13">
        <v>10000</v>
      </c>
    </row>
    <row r="14" spans="1:5" x14ac:dyDescent="0.25">
      <c r="A14">
        <v>7</v>
      </c>
      <c r="B14">
        <v>0.33400000000000002</v>
      </c>
      <c r="C14">
        <v>1098</v>
      </c>
      <c r="D14">
        <v>70</v>
      </c>
      <c r="E14">
        <v>10000</v>
      </c>
    </row>
    <row r="15" spans="1:5" x14ac:dyDescent="0.25">
      <c r="A15">
        <v>6</v>
      </c>
      <c r="B15">
        <v>0.33</v>
      </c>
      <c r="C15">
        <v>1091</v>
      </c>
      <c r="D15">
        <v>69</v>
      </c>
      <c r="E15">
        <v>10000</v>
      </c>
    </row>
    <row r="16" spans="1:5" x14ac:dyDescent="0.25">
      <c r="A16">
        <v>6</v>
      </c>
      <c r="B16">
        <v>0.24199999999999999</v>
      </c>
      <c r="C16">
        <v>1093</v>
      </c>
      <c r="D16">
        <v>55</v>
      </c>
      <c r="E16">
        <v>10000</v>
      </c>
    </row>
    <row r="17" spans="1:5" x14ac:dyDescent="0.25">
      <c r="A17">
        <v>8</v>
      </c>
      <c r="B17">
        <v>0.3</v>
      </c>
      <c r="C17">
        <v>1069</v>
      </c>
      <c r="D17">
        <v>56</v>
      </c>
      <c r="E17">
        <v>10000</v>
      </c>
    </row>
    <row r="18" spans="1:5" x14ac:dyDescent="0.25">
      <c r="A18">
        <v>6</v>
      </c>
      <c r="B18">
        <v>0.33100000000000002</v>
      </c>
      <c r="C18">
        <v>1066</v>
      </c>
      <c r="D18">
        <v>68</v>
      </c>
      <c r="E18">
        <v>10000</v>
      </c>
    </row>
    <row r="19" spans="1:5" x14ac:dyDescent="0.25">
      <c r="A19">
        <v>6</v>
      </c>
      <c r="B19">
        <v>0.35299999999999998</v>
      </c>
      <c r="C19">
        <v>1099</v>
      </c>
      <c r="D19">
        <v>73</v>
      </c>
      <c r="E19">
        <v>10000</v>
      </c>
    </row>
    <row r="20" spans="1:5" x14ac:dyDescent="0.25">
      <c r="A20">
        <v>7</v>
      </c>
      <c r="B20">
        <v>0.33900000000000002</v>
      </c>
      <c r="C20">
        <v>1082</v>
      </c>
      <c r="D20">
        <v>69</v>
      </c>
      <c r="E20">
        <v>10000</v>
      </c>
    </row>
    <row r="21" spans="1:5" x14ac:dyDescent="0.25">
      <c r="A21">
        <v>6</v>
      </c>
      <c r="B21">
        <v>0.34300000000000003</v>
      </c>
      <c r="C21">
        <v>1099</v>
      </c>
      <c r="D21">
        <v>66</v>
      </c>
      <c r="E21">
        <v>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B4F912-6141-4E8A-BCAC-3E13C41E2C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 Data</vt:lpstr>
      <vt:lpstr>T-Tests</vt:lpstr>
      <vt:lpstr>performance_0_1</vt:lpstr>
      <vt:lpstr>performance_0_2</vt:lpstr>
      <vt:lpstr>performance_0_3</vt:lpstr>
      <vt:lpstr>performance_1_1</vt:lpstr>
      <vt:lpstr>performance_1_2</vt:lpstr>
      <vt:lpstr>performance_1_3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</cp:lastModifiedBy>
  <dcterms:created xsi:type="dcterms:W3CDTF">2022-08-17T13:51:40Z</dcterms:created>
  <dcterms:modified xsi:type="dcterms:W3CDTF">2022-08-29T12:45:08Z</dcterms:modified>
</cp:coreProperties>
</file>