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60" windowWidth="15000" windowHeight="8295"/>
  </bookViews>
  <sheets>
    <sheet name="Propose to buy now" sheetId="11" r:id="rId1"/>
    <sheet name="Not yet ordered" sheetId="9" r:id="rId2"/>
    <sheet name="Parts on-order" sheetId="6" r:id="rId3"/>
    <sheet name="Parts on-hand" sheetId="5" r:id="rId4"/>
    <sheet name="Multi-level BOM" sheetId="2" r:id="rId5"/>
    <sheet name="Parts" sheetId="1" r:id="rId6"/>
    <sheet name="Sheet3" sheetId="3" r:id="rId7"/>
    <sheet name="2020 cost analysis" sheetId="4" r:id="rId8"/>
  </sheets>
  <definedNames>
    <definedName name="_xlnm._FilterDatabase" localSheetId="4" hidden="1">'Multi-level BOM'!$A$2:$F$377</definedName>
    <definedName name="asasas" localSheetId="0">Table1[]</definedName>
    <definedName name="asasas">Table1[]</definedName>
    <definedName name="asdasdasdasdasdasdasd" localSheetId="1">Table1[Part Number]</definedName>
    <definedName name="asdasdasdasdasdasdasd" localSheetId="0">Table1[Part Number]</definedName>
    <definedName name="asdasdasdasdasdasdasd">Table1[Part Number]</definedName>
    <definedName name="part_details" localSheetId="1">Table1[]</definedName>
    <definedName name="part_details" localSheetId="2">Table1[]</definedName>
    <definedName name="part_details" localSheetId="0">Table1[]</definedName>
    <definedName name="part_details">Table1[]</definedName>
    <definedName name="Part_number" localSheetId="1">Table1[Part Number]</definedName>
    <definedName name="Part_number" localSheetId="2">Table1[Part Number]</definedName>
    <definedName name="Part_number" localSheetId="0">Table1[Part Number]</definedName>
    <definedName name="Part_number">Table1[Part Number]</definedName>
    <definedName name="zccXCZXCZXCZXC" localSheetId="1">Table1[]</definedName>
    <definedName name="zccXCZXCZXCZXC" localSheetId="0">Table1[]</definedName>
    <definedName name="zccXCZXCZXCZXC">Table1[]</definedName>
  </definedNames>
  <calcPr calcId="145621"/>
  <pivotCaches>
    <pivotCache cacheId="14" r:id="rId9"/>
  </pivotCaches>
</workbook>
</file>

<file path=xl/calcChain.xml><?xml version="1.0" encoding="utf-8"?>
<calcChain xmlns="http://schemas.openxmlformats.org/spreadsheetml/2006/main">
  <c r="D21" i="1" l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8" i="1"/>
  <c r="D83" i="1"/>
  <c r="D82" i="1"/>
  <c r="E17" i="1" l="1"/>
  <c r="D28" i="1" l="1"/>
  <c r="E28" i="1" s="1"/>
  <c r="F28" i="1" s="1"/>
  <c r="F21" i="1"/>
  <c r="F74" i="1" l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E43" i="1" l="1"/>
  <c r="F25" i="1"/>
  <c r="F36" i="1"/>
  <c r="E63" i="1"/>
  <c r="D23" i="1"/>
  <c r="E23" i="1" s="1"/>
  <c r="G231" i="2" l="1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T122" i="1" l="1"/>
  <c r="L122" i="1" s="1"/>
  <c r="T623" i="1"/>
  <c r="L623" i="1" s="1"/>
  <c r="T591" i="1"/>
  <c r="L591" i="1" s="1"/>
  <c r="T559" i="1"/>
  <c r="L559" i="1" s="1"/>
  <c r="T518" i="1"/>
  <c r="L518" i="1" s="1"/>
  <c r="T475" i="1"/>
  <c r="L475" i="1" s="1"/>
  <c r="T433" i="1"/>
  <c r="L433" i="1" s="1"/>
  <c r="T390" i="1"/>
  <c r="L390" i="1" s="1"/>
  <c r="T338" i="1"/>
  <c r="L338" i="1" s="1"/>
  <c r="T273" i="1"/>
  <c r="L273" i="1" s="1"/>
  <c r="T186" i="1"/>
  <c r="L186" i="1" s="1"/>
  <c r="T615" i="1"/>
  <c r="L615" i="1" s="1"/>
  <c r="T583" i="1"/>
  <c r="L583" i="1" s="1"/>
  <c r="T550" i="1"/>
  <c r="L550" i="1" s="1"/>
  <c r="T507" i="1"/>
  <c r="L507" i="1" s="1"/>
  <c r="T465" i="1"/>
  <c r="L465" i="1" s="1"/>
  <c r="T422" i="1"/>
  <c r="L422" i="1" s="1"/>
  <c r="T379" i="1"/>
  <c r="L379" i="1" s="1"/>
  <c r="T325" i="1"/>
  <c r="L325" i="1" s="1"/>
  <c r="T250" i="1"/>
  <c r="L250" i="1" s="1"/>
  <c r="T165" i="1"/>
  <c r="L165" i="1" s="1"/>
  <c r="T607" i="1"/>
  <c r="L607" i="1" s="1"/>
  <c r="T575" i="1"/>
  <c r="L575" i="1" s="1"/>
  <c r="T539" i="1"/>
  <c r="L539" i="1" s="1"/>
  <c r="T497" i="1"/>
  <c r="L497" i="1" s="1"/>
  <c r="T454" i="1"/>
  <c r="L454" i="1" s="1"/>
  <c r="T411" i="1"/>
  <c r="L411" i="1" s="1"/>
  <c r="T368" i="1"/>
  <c r="L368" i="1" s="1"/>
  <c r="T310" i="1"/>
  <c r="L310" i="1" s="1"/>
  <c r="T229" i="1"/>
  <c r="L229" i="1" s="1"/>
  <c r="T145" i="1"/>
  <c r="L145" i="1" s="1"/>
  <c r="T631" i="1"/>
  <c r="L631" i="1" s="1"/>
  <c r="T599" i="1"/>
  <c r="L599" i="1" s="1"/>
  <c r="T567" i="1"/>
  <c r="L567" i="1" s="1"/>
  <c r="T529" i="1"/>
  <c r="L529" i="1" s="1"/>
  <c r="T486" i="1"/>
  <c r="L486" i="1" s="1"/>
  <c r="T443" i="1"/>
  <c r="L443" i="1" s="1"/>
  <c r="T401" i="1"/>
  <c r="L401" i="1" s="1"/>
  <c r="T353" i="1"/>
  <c r="L353" i="1" s="1"/>
  <c r="T293" i="1"/>
  <c r="L293" i="1" s="1"/>
  <c r="T209" i="1"/>
  <c r="L209" i="1" s="1"/>
  <c r="T4" i="1"/>
  <c r="L4" i="1" s="1"/>
  <c r="T17" i="1"/>
  <c r="L17" i="1" s="1"/>
  <c r="T27" i="1"/>
  <c r="L27" i="1" s="1"/>
  <c r="T41" i="1"/>
  <c r="L41" i="1" s="1"/>
  <c r="T47" i="1"/>
  <c r="L47" i="1" s="1"/>
  <c r="T51" i="1"/>
  <c r="L51" i="1" s="1"/>
  <c r="T55" i="1"/>
  <c r="L55" i="1" s="1"/>
  <c r="T59" i="1"/>
  <c r="L59" i="1" s="1"/>
  <c r="T68" i="1"/>
  <c r="L68" i="1" s="1"/>
  <c r="T72" i="1"/>
  <c r="L72" i="1" s="1"/>
  <c r="T76" i="1"/>
  <c r="L76" i="1" s="1"/>
  <c r="T80" i="1"/>
  <c r="L80" i="1" s="1"/>
  <c r="T84" i="1"/>
  <c r="L84" i="1" s="1"/>
  <c r="T100" i="1"/>
  <c r="L100" i="1" s="1"/>
  <c r="T104" i="1"/>
  <c r="L104" i="1" s="1"/>
  <c r="T108" i="1"/>
  <c r="L108" i="1" s="1"/>
  <c r="T112" i="1"/>
  <c r="L112" i="1" s="1"/>
  <c r="T116" i="1"/>
  <c r="L116" i="1" s="1"/>
  <c r="T120" i="1"/>
  <c r="L120" i="1" s="1"/>
  <c r="T124" i="1"/>
  <c r="L124" i="1" s="1"/>
  <c r="T128" i="1"/>
  <c r="L128" i="1" s="1"/>
  <c r="T132" i="1"/>
  <c r="L132" i="1" s="1"/>
  <c r="T136" i="1"/>
  <c r="L136" i="1" s="1"/>
  <c r="T140" i="1"/>
  <c r="L140" i="1" s="1"/>
  <c r="T144" i="1"/>
  <c r="L144" i="1" s="1"/>
  <c r="T148" i="1"/>
  <c r="L148" i="1" s="1"/>
  <c r="T152" i="1"/>
  <c r="L152" i="1" s="1"/>
  <c r="T156" i="1"/>
  <c r="L156" i="1" s="1"/>
  <c r="T160" i="1"/>
  <c r="L160" i="1" s="1"/>
  <c r="T164" i="1"/>
  <c r="L164" i="1" s="1"/>
  <c r="T168" i="1"/>
  <c r="L168" i="1" s="1"/>
  <c r="T172" i="1"/>
  <c r="L172" i="1" s="1"/>
  <c r="T176" i="1"/>
  <c r="L176" i="1" s="1"/>
  <c r="T180" i="1"/>
  <c r="L180" i="1" s="1"/>
  <c r="T184" i="1"/>
  <c r="L184" i="1" s="1"/>
  <c r="T188" i="1"/>
  <c r="L188" i="1" s="1"/>
  <c r="T192" i="1"/>
  <c r="L192" i="1" s="1"/>
  <c r="T196" i="1"/>
  <c r="L196" i="1" s="1"/>
  <c r="T200" i="1"/>
  <c r="L200" i="1" s="1"/>
  <c r="T204" i="1"/>
  <c r="L204" i="1" s="1"/>
  <c r="T208" i="1"/>
  <c r="L208" i="1" s="1"/>
  <c r="T212" i="1"/>
  <c r="L212" i="1" s="1"/>
  <c r="T216" i="1"/>
  <c r="L216" i="1" s="1"/>
  <c r="T220" i="1"/>
  <c r="L220" i="1" s="1"/>
  <c r="T224" i="1"/>
  <c r="L224" i="1" s="1"/>
  <c r="T228" i="1"/>
  <c r="L228" i="1" s="1"/>
  <c r="T232" i="1"/>
  <c r="L232" i="1" s="1"/>
  <c r="T236" i="1"/>
  <c r="L236" i="1" s="1"/>
  <c r="T240" i="1"/>
  <c r="L240" i="1" s="1"/>
  <c r="T244" i="1"/>
  <c r="L244" i="1" s="1"/>
  <c r="T248" i="1"/>
  <c r="L248" i="1" s="1"/>
  <c r="T252" i="1"/>
  <c r="L252" i="1" s="1"/>
  <c r="T256" i="1"/>
  <c r="L256" i="1" s="1"/>
  <c r="T260" i="1"/>
  <c r="L260" i="1" s="1"/>
  <c r="T264" i="1"/>
  <c r="L264" i="1" s="1"/>
  <c r="T268" i="1"/>
  <c r="L268" i="1" s="1"/>
  <c r="T272" i="1"/>
  <c r="L272" i="1" s="1"/>
  <c r="T276" i="1"/>
  <c r="L276" i="1" s="1"/>
  <c r="T280" i="1"/>
  <c r="L280" i="1" s="1"/>
  <c r="T284" i="1"/>
  <c r="L284" i="1" s="1"/>
  <c r="T288" i="1"/>
  <c r="L288" i="1" s="1"/>
  <c r="T292" i="1"/>
  <c r="L292" i="1" s="1"/>
  <c r="T296" i="1"/>
  <c r="L296" i="1" s="1"/>
  <c r="T300" i="1"/>
  <c r="L300" i="1" s="1"/>
  <c r="T5" i="1"/>
  <c r="L5" i="1" s="1"/>
  <c r="T10" i="1"/>
  <c r="L10" i="1" s="1"/>
  <c r="T31" i="1"/>
  <c r="L31" i="1" s="1"/>
  <c r="T42" i="1"/>
  <c r="L42" i="1" s="1"/>
  <c r="T48" i="1"/>
  <c r="L48" i="1" s="1"/>
  <c r="T52" i="1"/>
  <c r="L52" i="1" s="1"/>
  <c r="T56" i="1"/>
  <c r="L56" i="1" s="1"/>
  <c r="T61" i="1"/>
  <c r="L61" i="1" s="1"/>
  <c r="T69" i="1"/>
  <c r="L69" i="1" s="1"/>
  <c r="T73" i="1"/>
  <c r="L73" i="1" s="1"/>
  <c r="T77" i="1"/>
  <c r="L77" i="1" s="1"/>
  <c r="T81" i="1"/>
  <c r="L81" i="1" s="1"/>
  <c r="T85" i="1"/>
  <c r="L85" i="1" s="1"/>
  <c r="T6" i="1"/>
  <c r="L6" i="1" s="1"/>
  <c r="T20" i="1"/>
  <c r="L20" i="1" s="1"/>
  <c r="T45" i="1"/>
  <c r="L45" i="1" s="1"/>
  <c r="T49" i="1"/>
  <c r="L49" i="1" s="1"/>
  <c r="T53" i="1"/>
  <c r="L53" i="1" s="1"/>
  <c r="T57" i="1"/>
  <c r="L57" i="1" s="1"/>
  <c r="T62" i="1"/>
  <c r="L62" i="1" s="1"/>
  <c r="T70" i="1"/>
  <c r="L70" i="1" s="1"/>
  <c r="T78" i="1"/>
  <c r="L78" i="1" s="1"/>
  <c r="T82" i="1"/>
  <c r="L82" i="1" s="1"/>
  <c r="T7" i="1"/>
  <c r="L7" i="1" s="1"/>
  <c r="T12" i="1"/>
  <c r="L12" i="1" s="1"/>
  <c r="T24" i="1"/>
  <c r="L24" i="1" s="1"/>
  <c r="T40" i="1"/>
  <c r="L40" i="1" s="1"/>
  <c r="T46" i="1"/>
  <c r="L46" i="1" s="1"/>
  <c r="T50" i="1"/>
  <c r="L50" i="1" s="1"/>
  <c r="T54" i="1"/>
  <c r="L54" i="1" s="1"/>
  <c r="T58" i="1"/>
  <c r="L58" i="1" s="1"/>
  <c r="T67" i="1"/>
  <c r="L67" i="1" s="1"/>
  <c r="T71" i="1"/>
  <c r="L71" i="1" s="1"/>
  <c r="T75" i="1"/>
  <c r="L75" i="1" s="1"/>
  <c r="T79" i="1"/>
  <c r="L79" i="1" s="1"/>
  <c r="T83" i="1"/>
  <c r="L83" i="1" s="1"/>
  <c r="T99" i="1"/>
  <c r="L99" i="1" s="1"/>
  <c r="T103" i="1"/>
  <c r="L103" i="1" s="1"/>
  <c r="T107" i="1"/>
  <c r="L107" i="1" s="1"/>
  <c r="T111" i="1"/>
  <c r="L111" i="1" s="1"/>
  <c r="T115" i="1"/>
  <c r="L115" i="1" s="1"/>
  <c r="T119" i="1"/>
  <c r="L119" i="1" s="1"/>
  <c r="T123" i="1"/>
  <c r="L123" i="1" s="1"/>
  <c r="T127" i="1"/>
  <c r="L127" i="1" s="1"/>
  <c r="T131" i="1"/>
  <c r="L131" i="1" s="1"/>
  <c r="T135" i="1"/>
  <c r="L135" i="1" s="1"/>
  <c r="T139" i="1"/>
  <c r="L139" i="1" s="1"/>
  <c r="T143" i="1"/>
  <c r="L143" i="1" s="1"/>
  <c r="T147" i="1"/>
  <c r="L147" i="1" s="1"/>
  <c r="T151" i="1"/>
  <c r="L151" i="1" s="1"/>
  <c r="T155" i="1"/>
  <c r="L155" i="1" s="1"/>
  <c r="T159" i="1"/>
  <c r="L159" i="1" s="1"/>
  <c r="T163" i="1"/>
  <c r="L163" i="1" s="1"/>
  <c r="T167" i="1"/>
  <c r="L167" i="1" s="1"/>
  <c r="T171" i="1"/>
  <c r="L171" i="1" s="1"/>
  <c r="T175" i="1"/>
  <c r="L175" i="1" s="1"/>
  <c r="T179" i="1"/>
  <c r="L179" i="1" s="1"/>
  <c r="T183" i="1"/>
  <c r="L183" i="1" s="1"/>
  <c r="T187" i="1"/>
  <c r="L187" i="1" s="1"/>
  <c r="T191" i="1"/>
  <c r="L191" i="1" s="1"/>
  <c r="T195" i="1"/>
  <c r="L195" i="1" s="1"/>
  <c r="T199" i="1"/>
  <c r="L199" i="1" s="1"/>
  <c r="T203" i="1"/>
  <c r="L203" i="1" s="1"/>
  <c r="T207" i="1"/>
  <c r="L207" i="1" s="1"/>
  <c r="T211" i="1"/>
  <c r="L211" i="1" s="1"/>
  <c r="T215" i="1"/>
  <c r="L215" i="1" s="1"/>
  <c r="T219" i="1"/>
  <c r="L219" i="1" s="1"/>
  <c r="T223" i="1"/>
  <c r="L223" i="1" s="1"/>
  <c r="T227" i="1"/>
  <c r="L227" i="1" s="1"/>
  <c r="T231" i="1"/>
  <c r="L231" i="1" s="1"/>
  <c r="T235" i="1"/>
  <c r="L235" i="1" s="1"/>
  <c r="T239" i="1"/>
  <c r="L239" i="1" s="1"/>
  <c r="T243" i="1"/>
  <c r="L243" i="1" s="1"/>
  <c r="T247" i="1"/>
  <c r="L247" i="1" s="1"/>
  <c r="T251" i="1"/>
  <c r="L251" i="1" s="1"/>
  <c r="T255" i="1"/>
  <c r="L255" i="1" s="1"/>
  <c r="T259" i="1"/>
  <c r="L259" i="1" s="1"/>
  <c r="T263" i="1"/>
  <c r="L263" i="1" s="1"/>
  <c r="T267" i="1"/>
  <c r="L267" i="1" s="1"/>
  <c r="T271" i="1"/>
  <c r="L271" i="1" s="1"/>
  <c r="T275" i="1"/>
  <c r="L275" i="1" s="1"/>
  <c r="T279" i="1"/>
  <c r="L279" i="1" s="1"/>
  <c r="T283" i="1"/>
  <c r="L283" i="1" s="1"/>
  <c r="T287" i="1"/>
  <c r="L287" i="1" s="1"/>
  <c r="T291" i="1"/>
  <c r="L291" i="1" s="1"/>
  <c r="T295" i="1"/>
  <c r="L295" i="1" s="1"/>
  <c r="T299" i="1"/>
  <c r="L299" i="1" s="1"/>
  <c r="T303" i="1"/>
  <c r="L303" i="1" s="1"/>
  <c r="T307" i="1"/>
  <c r="L307" i="1" s="1"/>
  <c r="T311" i="1"/>
  <c r="L311" i="1" s="1"/>
  <c r="T315" i="1"/>
  <c r="L315" i="1" s="1"/>
  <c r="T319" i="1"/>
  <c r="L319" i="1" s="1"/>
  <c r="T323" i="1"/>
  <c r="L323" i="1" s="1"/>
  <c r="T327" i="1"/>
  <c r="L327" i="1" s="1"/>
  <c r="T331" i="1"/>
  <c r="L331" i="1" s="1"/>
  <c r="T335" i="1"/>
  <c r="L335" i="1" s="1"/>
  <c r="T339" i="1"/>
  <c r="L339" i="1" s="1"/>
  <c r="T343" i="1"/>
  <c r="L343" i="1" s="1"/>
  <c r="T347" i="1"/>
  <c r="L347" i="1" s="1"/>
  <c r="T351" i="1"/>
  <c r="L351" i="1" s="1"/>
  <c r="T355" i="1"/>
  <c r="L355" i="1" s="1"/>
  <c r="T359" i="1"/>
  <c r="L359" i="1" s="1"/>
  <c r="T363" i="1"/>
  <c r="L363" i="1" s="1"/>
  <c r="T367" i="1"/>
  <c r="L367" i="1" s="1"/>
  <c r="T371" i="1"/>
  <c r="L371" i="1" s="1"/>
  <c r="T102" i="1"/>
  <c r="L102" i="1" s="1"/>
  <c r="T110" i="1"/>
  <c r="L110" i="1" s="1"/>
  <c r="T118" i="1"/>
  <c r="L118" i="1" s="1"/>
  <c r="T126" i="1"/>
  <c r="L126" i="1" s="1"/>
  <c r="T134" i="1"/>
  <c r="L134" i="1" s="1"/>
  <c r="T142" i="1"/>
  <c r="L142" i="1" s="1"/>
  <c r="T150" i="1"/>
  <c r="L150" i="1" s="1"/>
  <c r="T158" i="1"/>
  <c r="L158" i="1" s="1"/>
  <c r="T166" i="1"/>
  <c r="L166" i="1" s="1"/>
  <c r="T174" i="1"/>
  <c r="L174" i="1" s="1"/>
  <c r="T182" i="1"/>
  <c r="L182" i="1" s="1"/>
  <c r="T190" i="1"/>
  <c r="L190" i="1" s="1"/>
  <c r="T198" i="1"/>
  <c r="L198" i="1" s="1"/>
  <c r="T206" i="1"/>
  <c r="L206" i="1" s="1"/>
  <c r="T214" i="1"/>
  <c r="L214" i="1" s="1"/>
  <c r="T222" i="1"/>
  <c r="L222" i="1" s="1"/>
  <c r="T230" i="1"/>
  <c r="L230" i="1" s="1"/>
  <c r="T238" i="1"/>
  <c r="L238" i="1" s="1"/>
  <c r="T246" i="1"/>
  <c r="L246" i="1" s="1"/>
  <c r="T254" i="1"/>
  <c r="L254" i="1" s="1"/>
  <c r="T262" i="1"/>
  <c r="L262" i="1" s="1"/>
  <c r="T270" i="1"/>
  <c r="L270" i="1" s="1"/>
  <c r="T278" i="1"/>
  <c r="L278" i="1" s="1"/>
  <c r="T286" i="1"/>
  <c r="L286" i="1" s="1"/>
  <c r="T294" i="1"/>
  <c r="L294" i="1" s="1"/>
  <c r="T302" i="1"/>
  <c r="L302" i="1" s="1"/>
  <c r="T308" i="1"/>
  <c r="L308" i="1" s="1"/>
  <c r="T313" i="1"/>
  <c r="L313" i="1" s="1"/>
  <c r="T318" i="1"/>
  <c r="L318" i="1" s="1"/>
  <c r="T324" i="1"/>
  <c r="L324" i="1" s="1"/>
  <c r="T329" i="1"/>
  <c r="L329" i="1" s="1"/>
  <c r="T334" i="1"/>
  <c r="L334" i="1" s="1"/>
  <c r="T340" i="1"/>
  <c r="L340" i="1" s="1"/>
  <c r="T345" i="1"/>
  <c r="L345" i="1" s="1"/>
  <c r="T350" i="1"/>
  <c r="L350" i="1" s="1"/>
  <c r="T356" i="1"/>
  <c r="L356" i="1" s="1"/>
  <c r="T361" i="1"/>
  <c r="L361" i="1" s="1"/>
  <c r="T366" i="1"/>
  <c r="L366" i="1" s="1"/>
  <c r="T372" i="1"/>
  <c r="L372" i="1" s="1"/>
  <c r="T376" i="1"/>
  <c r="L376" i="1" s="1"/>
  <c r="T380" i="1"/>
  <c r="L380" i="1" s="1"/>
  <c r="T384" i="1"/>
  <c r="L384" i="1" s="1"/>
  <c r="T388" i="1"/>
  <c r="L388" i="1" s="1"/>
  <c r="T392" i="1"/>
  <c r="L392" i="1" s="1"/>
  <c r="T396" i="1"/>
  <c r="L396" i="1" s="1"/>
  <c r="T400" i="1"/>
  <c r="L400" i="1" s="1"/>
  <c r="T404" i="1"/>
  <c r="L404" i="1" s="1"/>
  <c r="T408" i="1"/>
  <c r="L408" i="1" s="1"/>
  <c r="T412" i="1"/>
  <c r="L412" i="1" s="1"/>
  <c r="T416" i="1"/>
  <c r="L416" i="1" s="1"/>
  <c r="T420" i="1"/>
  <c r="L420" i="1" s="1"/>
  <c r="T424" i="1"/>
  <c r="L424" i="1" s="1"/>
  <c r="T428" i="1"/>
  <c r="L428" i="1" s="1"/>
  <c r="T432" i="1"/>
  <c r="L432" i="1" s="1"/>
  <c r="T436" i="1"/>
  <c r="L436" i="1" s="1"/>
  <c r="T440" i="1"/>
  <c r="L440" i="1" s="1"/>
  <c r="T444" i="1"/>
  <c r="L444" i="1" s="1"/>
  <c r="T448" i="1"/>
  <c r="L448" i="1" s="1"/>
  <c r="T452" i="1"/>
  <c r="L452" i="1" s="1"/>
  <c r="T456" i="1"/>
  <c r="L456" i="1" s="1"/>
  <c r="T460" i="1"/>
  <c r="L460" i="1" s="1"/>
  <c r="T464" i="1"/>
  <c r="L464" i="1" s="1"/>
  <c r="T468" i="1"/>
  <c r="L468" i="1" s="1"/>
  <c r="T472" i="1"/>
  <c r="L472" i="1" s="1"/>
  <c r="T476" i="1"/>
  <c r="L476" i="1" s="1"/>
  <c r="T480" i="1"/>
  <c r="L480" i="1" s="1"/>
  <c r="T484" i="1"/>
  <c r="L484" i="1" s="1"/>
  <c r="T488" i="1"/>
  <c r="L488" i="1" s="1"/>
  <c r="T492" i="1"/>
  <c r="L492" i="1" s="1"/>
  <c r="T496" i="1"/>
  <c r="L496" i="1" s="1"/>
  <c r="T500" i="1"/>
  <c r="L500" i="1" s="1"/>
  <c r="T504" i="1"/>
  <c r="L504" i="1" s="1"/>
  <c r="T508" i="1"/>
  <c r="L508" i="1" s="1"/>
  <c r="T512" i="1"/>
  <c r="L512" i="1" s="1"/>
  <c r="T516" i="1"/>
  <c r="L516" i="1" s="1"/>
  <c r="T520" i="1"/>
  <c r="L520" i="1" s="1"/>
  <c r="T524" i="1"/>
  <c r="L524" i="1" s="1"/>
  <c r="T528" i="1"/>
  <c r="L528" i="1" s="1"/>
  <c r="T532" i="1"/>
  <c r="L532" i="1" s="1"/>
  <c r="T536" i="1"/>
  <c r="L536" i="1" s="1"/>
  <c r="T540" i="1"/>
  <c r="L540" i="1" s="1"/>
  <c r="T544" i="1"/>
  <c r="L544" i="1" s="1"/>
  <c r="T548" i="1"/>
  <c r="L548" i="1" s="1"/>
  <c r="T552" i="1"/>
  <c r="L552" i="1" s="1"/>
  <c r="T97" i="1"/>
  <c r="L97" i="1" s="1"/>
  <c r="T106" i="1"/>
  <c r="L106" i="1" s="1"/>
  <c r="T117" i="1"/>
  <c r="L117" i="1" s="1"/>
  <c r="T129" i="1"/>
  <c r="L129" i="1" s="1"/>
  <c r="T138" i="1"/>
  <c r="L138" i="1" s="1"/>
  <c r="T149" i="1"/>
  <c r="L149" i="1" s="1"/>
  <c r="T161" i="1"/>
  <c r="L161" i="1" s="1"/>
  <c r="T170" i="1"/>
  <c r="L170" i="1" s="1"/>
  <c r="T181" i="1"/>
  <c r="L181" i="1" s="1"/>
  <c r="T193" i="1"/>
  <c r="L193" i="1" s="1"/>
  <c r="T202" i="1"/>
  <c r="L202" i="1" s="1"/>
  <c r="T213" i="1"/>
  <c r="L213" i="1" s="1"/>
  <c r="T225" i="1"/>
  <c r="L225" i="1" s="1"/>
  <c r="T234" i="1"/>
  <c r="L234" i="1" s="1"/>
  <c r="T245" i="1"/>
  <c r="L245" i="1" s="1"/>
  <c r="T257" i="1"/>
  <c r="L257" i="1" s="1"/>
  <c r="T266" i="1"/>
  <c r="L266" i="1" s="1"/>
  <c r="T277" i="1"/>
  <c r="L277" i="1" s="1"/>
  <c r="T289" i="1"/>
  <c r="L289" i="1" s="1"/>
  <c r="T298" i="1"/>
  <c r="L298" i="1" s="1"/>
  <c r="T306" i="1"/>
  <c r="L306" i="1" s="1"/>
  <c r="T314" i="1"/>
  <c r="L314" i="1" s="1"/>
  <c r="T321" i="1"/>
  <c r="L321" i="1" s="1"/>
  <c r="T328" i="1"/>
  <c r="L328" i="1" s="1"/>
  <c r="T336" i="1"/>
  <c r="L336" i="1" s="1"/>
  <c r="T342" i="1"/>
  <c r="L342" i="1" s="1"/>
  <c r="T349" i="1"/>
  <c r="L349" i="1" s="1"/>
  <c r="T357" i="1"/>
  <c r="L357" i="1" s="1"/>
  <c r="T364" i="1"/>
  <c r="L364" i="1" s="1"/>
  <c r="T370" i="1"/>
  <c r="L370" i="1" s="1"/>
  <c r="T377" i="1"/>
  <c r="L377" i="1" s="1"/>
  <c r="T382" i="1"/>
  <c r="L382" i="1" s="1"/>
  <c r="T387" i="1"/>
  <c r="L387" i="1" s="1"/>
  <c r="T393" i="1"/>
  <c r="L393" i="1" s="1"/>
  <c r="T398" i="1"/>
  <c r="L398" i="1" s="1"/>
  <c r="T403" i="1"/>
  <c r="L403" i="1" s="1"/>
  <c r="T409" i="1"/>
  <c r="L409" i="1" s="1"/>
  <c r="T414" i="1"/>
  <c r="L414" i="1" s="1"/>
  <c r="T419" i="1"/>
  <c r="L419" i="1" s="1"/>
  <c r="T425" i="1"/>
  <c r="L425" i="1" s="1"/>
  <c r="T430" i="1"/>
  <c r="L430" i="1" s="1"/>
  <c r="T435" i="1"/>
  <c r="L435" i="1" s="1"/>
  <c r="T441" i="1"/>
  <c r="L441" i="1" s="1"/>
  <c r="T446" i="1"/>
  <c r="L446" i="1" s="1"/>
  <c r="T451" i="1"/>
  <c r="L451" i="1" s="1"/>
  <c r="T457" i="1"/>
  <c r="L457" i="1" s="1"/>
  <c r="T462" i="1"/>
  <c r="L462" i="1" s="1"/>
  <c r="T467" i="1"/>
  <c r="L467" i="1" s="1"/>
  <c r="T473" i="1"/>
  <c r="L473" i="1" s="1"/>
  <c r="T478" i="1"/>
  <c r="L478" i="1" s="1"/>
  <c r="T483" i="1"/>
  <c r="L483" i="1" s="1"/>
  <c r="T489" i="1"/>
  <c r="L489" i="1" s="1"/>
  <c r="T494" i="1"/>
  <c r="L494" i="1" s="1"/>
  <c r="T499" i="1"/>
  <c r="L499" i="1" s="1"/>
  <c r="T505" i="1"/>
  <c r="L505" i="1" s="1"/>
  <c r="T510" i="1"/>
  <c r="L510" i="1" s="1"/>
  <c r="T515" i="1"/>
  <c r="L515" i="1" s="1"/>
  <c r="T521" i="1"/>
  <c r="L521" i="1" s="1"/>
  <c r="T526" i="1"/>
  <c r="L526" i="1" s="1"/>
  <c r="T531" i="1"/>
  <c r="L531" i="1" s="1"/>
  <c r="T537" i="1"/>
  <c r="L537" i="1" s="1"/>
  <c r="T542" i="1"/>
  <c r="L542" i="1" s="1"/>
  <c r="T547" i="1"/>
  <c r="L547" i="1" s="1"/>
  <c r="T553" i="1"/>
  <c r="L553" i="1" s="1"/>
  <c r="T557" i="1"/>
  <c r="L557" i="1" s="1"/>
  <c r="T561" i="1"/>
  <c r="L561" i="1" s="1"/>
  <c r="T565" i="1"/>
  <c r="L565" i="1" s="1"/>
  <c r="T569" i="1"/>
  <c r="L569" i="1" s="1"/>
  <c r="T573" i="1"/>
  <c r="L573" i="1" s="1"/>
  <c r="T577" i="1"/>
  <c r="L577" i="1" s="1"/>
  <c r="T581" i="1"/>
  <c r="L581" i="1" s="1"/>
  <c r="T585" i="1"/>
  <c r="L585" i="1" s="1"/>
  <c r="T589" i="1"/>
  <c r="L589" i="1" s="1"/>
  <c r="T593" i="1"/>
  <c r="L593" i="1" s="1"/>
  <c r="T597" i="1"/>
  <c r="L597" i="1" s="1"/>
  <c r="T601" i="1"/>
  <c r="L601" i="1" s="1"/>
  <c r="T605" i="1"/>
  <c r="L605" i="1" s="1"/>
  <c r="T609" i="1"/>
  <c r="L609" i="1" s="1"/>
  <c r="T613" i="1"/>
  <c r="L613" i="1" s="1"/>
  <c r="T617" i="1"/>
  <c r="L617" i="1" s="1"/>
  <c r="T621" i="1"/>
  <c r="L621" i="1" s="1"/>
  <c r="T625" i="1"/>
  <c r="L625" i="1" s="1"/>
  <c r="T629" i="1"/>
  <c r="L629" i="1" s="1"/>
  <c r="T633" i="1"/>
  <c r="L633" i="1" s="1"/>
  <c r="T98" i="1"/>
  <c r="L98" i="1" s="1"/>
  <c r="T109" i="1"/>
  <c r="L109" i="1" s="1"/>
  <c r="T121" i="1"/>
  <c r="L121" i="1" s="1"/>
  <c r="T130" i="1"/>
  <c r="L130" i="1" s="1"/>
  <c r="T141" i="1"/>
  <c r="L141" i="1" s="1"/>
  <c r="T153" i="1"/>
  <c r="L153" i="1" s="1"/>
  <c r="T162" i="1"/>
  <c r="L162" i="1" s="1"/>
  <c r="T173" i="1"/>
  <c r="L173" i="1" s="1"/>
  <c r="T185" i="1"/>
  <c r="L185" i="1" s="1"/>
  <c r="T194" i="1"/>
  <c r="L194" i="1" s="1"/>
  <c r="T205" i="1"/>
  <c r="L205" i="1" s="1"/>
  <c r="T217" i="1"/>
  <c r="L217" i="1" s="1"/>
  <c r="T226" i="1"/>
  <c r="L226" i="1" s="1"/>
  <c r="T237" i="1"/>
  <c r="L237" i="1" s="1"/>
  <c r="T249" i="1"/>
  <c r="L249" i="1" s="1"/>
  <c r="T258" i="1"/>
  <c r="L258" i="1" s="1"/>
  <c r="T269" i="1"/>
  <c r="L269" i="1" s="1"/>
  <c r="T281" i="1"/>
  <c r="L281" i="1" s="1"/>
  <c r="T290" i="1"/>
  <c r="L290" i="1" s="1"/>
  <c r="T301" i="1"/>
  <c r="L301" i="1" s="1"/>
  <c r="T309" i="1"/>
  <c r="L309" i="1" s="1"/>
  <c r="T316" i="1"/>
  <c r="L316" i="1" s="1"/>
  <c r="T322" i="1"/>
  <c r="L322" i="1" s="1"/>
  <c r="T330" i="1"/>
  <c r="L330" i="1" s="1"/>
  <c r="T337" i="1"/>
  <c r="L337" i="1" s="1"/>
  <c r="T344" i="1"/>
  <c r="L344" i="1" s="1"/>
  <c r="T352" i="1"/>
  <c r="L352" i="1" s="1"/>
  <c r="T358" i="1"/>
  <c r="L358" i="1" s="1"/>
  <c r="T365" i="1"/>
  <c r="L365" i="1" s="1"/>
  <c r="T373" i="1"/>
  <c r="L373" i="1" s="1"/>
  <c r="T378" i="1"/>
  <c r="L378" i="1" s="1"/>
  <c r="T383" i="1"/>
  <c r="L383" i="1" s="1"/>
  <c r="T389" i="1"/>
  <c r="L389" i="1" s="1"/>
  <c r="T394" i="1"/>
  <c r="L394" i="1" s="1"/>
  <c r="T399" i="1"/>
  <c r="L399" i="1" s="1"/>
  <c r="T405" i="1"/>
  <c r="L405" i="1" s="1"/>
  <c r="T410" i="1"/>
  <c r="L410" i="1" s="1"/>
  <c r="T415" i="1"/>
  <c r="L415" i="1" s="1"/>
  <c r="T421" i="1"/>
  <c r="L421" i="1" s="1"/>
  <c r="T426" i="1"/>
  <c r="L426" i="1" s="1"/>
  <c r="T431" i="1"/>
  <c r="L431" i="1" s="1"/>
  <c r="T437" i="1"/>
  <c r="L437" i="1" s="1"/>
  <c r="T442" i="1"/>
  <c r="L442" i="1" s="1"/>
  <c r="T447" i="1"/>
  <c r="L447" i="1" s="1"/>
  <c r="T453" i="1"/>
  <c r="L453" i="1" s="1"/>
  <c r="T458" i="1"/>
  <c r="L458" i="1" s="1"/>
  <c r="T463" i="1"/>
  <c r="L463" i="1" s="1"/>
  <c r="T469" i="1"/>
  <c r="L469" i="1" s="1"/>
  <c r="T474" i="1"/>
  <c r="L474" i="1" s="1"/>
  <c r="T479" i="1"/>
  <c r="L479" i="1" s="1"/>
  <c r="T485" i="1"/>
  <c r="L485" i="1" s="1"/>
  <c r="T490" i="1"/>
  <c r="L490" i="1" s="1"/>
  <c r="T495" i="1"/>
  <c r="L495" i="1" s="1"/>
  <c r="T501" i="1"/>
  <c r="L501" i="1" s="1"/>
  <c r="T506" i="1"/>
  <c r="L506" i="1" s="1"/>
  <c r="T511" i="1"/>
  <c r="L511" i="1" s="1"/>
  <c r="T517" i="1"/>
  <c r="L517" i="1" s="1"/>
  <c r="T522" i="1"/>
  <c r="L522" i="1" s="1"/>
  <c r="T527" i="1"/>
  <c r="L527" i="1" s="1"/>
  <c r="T533" i="1"/>
  <c r="L533" i="1" s="1"/>
  <c r="T538" i="1"/>
  <c r="L538" i="1" s="1"/>
  <c r="T543" i="1"/>
  <c r="L543" i="1" s="1"/>
  <c r="T549" i="1"/>
  <c r="L549" i="1" s="1"/>
  <c r="T554" i="1"/>
  <c r="L554" i="1" s="1"/>
  <c r="T558" i="1"/>
  <c r="L558" i="1" s="1"/>
  <c r="T562" i="1"/>
  <c r="L562" i="1" s="1"/>
  <c r="T566" i="1"/>
  <c r="L566" i="1" s="1"/>
  <c r="T570" i="1"/>
  <c r="L570" i="1" s="1"/>
  <c r="T574" i="1"/>
  <c r="L574" i="1" s="1"/>
  <c r="T578" i="1"/>
  <c r="L578" i="1" s="1"/>
  <c r="T582" i="1"/>
  <c r="L582" i="1" s="1"/>
  <c r="T586" i="1"/>
  <c r="L586" i="1" s="1"/>
  <c r="T590" i="1"/>
  <c r="L590" i="1" s="1"/>
  <c r="T594" i="1"/>
  <c r="L594" i="1" s="1"/>
  <c r="T598" i="1"/>
  <c r="L598" i="1" s="1"/>
  <c r="T602" i="1"/>
  <c r="L602" i="1" s="1"/>
  <c r="T606" i="1"/>
  <c r="L606" i="1" s="1"/>
  <c r="T610" i="1"/>
  <c r="L610" i="1" s="1"/>
  <c r="T614" i="1"/>
  <c r="L614" i="1" s="1"/>
  <c r="T618" i="1"/>
  <c r="L618" i="1" s="1"/>
  <c r="T622" i="1"/>
  <c r="L622" i="1" s="1"/>
  <c r="T626" i="1"/>
  <c r="L626" i="1" s="1"/>
  <c r="T630" i="1"/>
  <c r="L630" i="1" s="1"/>
  <c r="T634" i="1"/>
  <c r="L634" i="1" s="1"/>
  <c r="T101" i="1"/>
  <c r="L101" i="1" s="1"/>
  <c r="T628" i="1"/>
  <c r="L628" i="1" s="1"/>
  <c r="T620" i="1"/>
  <c r="L620" i="1" s="1"/>
  <c r="T612" i="1"/>
  <c r="L612" i="1" s="1"/>
  <c r="T604" i="1"/>
  <c r="L604" i="1" s="1"/>
  <c r="T596" i="1"/>
  <c r="L596" i="1" s="1"/>
  <c r="T588" i="1"/>
  <c r="L588" i="1" s="1"/>
  <c r="T580" i="1"/>
  <c r="L580" i="1" s="1"/>
  <c r="T572" i="1"/>
  <c r="L572" i="1" s="1"/>
  <c r="T564" i="1"/>
  <c r="L564" i="1" s="1"/>
  <c r="T556" i="1"/>
  <c r="L556" i="1" s="1"/>
  <c r="T546" i="1"/>
  <c r="L546" i="1" s="1"/>
  <c r="T535" i="1"/>
  <c r="L535" i="1" s="1"/>
  <c r="T525" i="1"/>
  <c r="L525" i="1" s="1"/>
  <c r="T514" i="1"/>
  <c r="L514" i="1" s="1"/>
  <c r="T503" i="1"/>
  <c r="L503" i="1" s="1"/>
  <c r="T493" i="1"/>
  <c r="L493" i="1" s="1"/>
  <c r="T482" i="1"/>
  <c r="L482" i="1" s="1"/>
  <c r="T471" i="1"/>
  <c r="L471" i="1" s="1"/>
  <c r="T461" i="1"/>
  <c r="L461" i="1" s="1"/>
  <c r="T450" i="1"/>
  <c r="L450" i="1" s="1"/>
  <c r="T439" i="1"/>
  <c r="L439" i="1" s="1"/>
  <c r="T429" i="1"/>
  <c r="L429" i="1" s="1"/>
  <c r="T418" i="1"/>
  <c r="L418" i="1" s="1"/>
  <c r="T407" i="1"/>
  <c r="L407" i="1" s="1"/>
  <c r="T397" i="1"/>
  <c r="L397" i="1" s="1"/>
  <c r="T386" i="1"/>
  <c r="L386" i="1" s="1"/>
  <c r="T375" i="1"/>
  <c r="L375" i="1" s="1"/>
  <c r="T362" i="1"/>
  <c r="L362" i="1" s="1"/>
  <c r="T348" i="1"/>
  <c r="L348" i="1" s="1"/>
  <c r="T333" i="1"/>
  <c r="L333" i="1" s="1"/>
  <c r="T320" i="1"/>
  <c r="L320" i="1" s="1"/>
  <c r="T305" i="1"/>
  <c r="L305" i="1" s="1"/>
  <c r="T285" i="1"/>
  <c r="L285" i="1" s="1"/>
  <c r="T265" i="1"/>
  <c r="L265" i="1" s="1"/>
  <c r="T242" i="1"/>
  <c r="L242" i="1" s="1"/>
  <c r="T221" i="1"/>
  <c r="L221" i="1" s="1"/>
  <c r="T201" i="1"/>
  <c r="L201" i="1" s="1"/>
  <c r="T178" i="1"/>
  <c r="L178" i="1" s="1"/>
  <c r="T157" i="1"/>
  <c r="L157" i="1" s="1"/>
  <c r="T137" i="1"/>
  <c r="L137" i="1" s="1"/>
  <c r="T114" i="1"/>
  <c r="L114" i="1" s="1"/>
  <c r="T635" i="1"/>
  <c r="L635" i="1" s="1"/>
  <c r="T611" i="1"/>
  <c r="L611" i="1" s="1"/>
  <c r="T595" i="1"/>
  <c r="L595" i="1" s="1"/>
  <c r="T579" i="1"/>
  <c r="L579" i="1" s="1"/>
  <c r="T563" i="1"/>
  <c r="L563" i="1" s="1"/>
  <c r="T555" i="1"/>
  <c r="L555" i="1" s="1"/>
  <c r="T534" i="1"/>
  <c r="L534" i="1" s="1"/>
  <c r="T523" i="1"/>
  <c r="L523" i="1" s="1"/>
  <c r="T513" i="1"/>
  <c r="L513" i="1" s="1"/>
  <c r="T502" i="1"/>
  <c r="L502" i="1" s="1"/>
  <c r="T491" i="1"/>
  <c r="L491" i="1" s="1"/>
  <c r="T481" i="1"/>
  <c r="L481" i="1" s="1"/>
  <c r="T470" i="1"/>
  <c r="L470" i="1" s="1"/>
  <c r="T459" i="1"/>
  <c r="L459" i="1" s="1"/>
  <c r="T449" i="1"/>
  <c r="L449" i="1" s="1"/>
  <c r="T438" i="1"/>
  <c r="L438" i="1" s="1"/>
  <c r="T427" i="1"/>
  <c r="L427" i="1" s="1"/>
  <c r="T417" i="1"/>
  <c r="L417" i="1" s="1"/>
  <c r="T406" i="1"/>
  <c r="L406" i="1" s="1"/>
  <c r="T395" i="1"/>
  <c r="L395" i="1" s="1"/>
  <c r="T385" i="1"/>
  <c r="L385" i="1" s="1"/>
  <c r="T374" i="1"/>
  <c r="L374" i="1" s="1"/>
  <c r="T360" i="1"/>
  <c r="L360" i="1" s="1"/>
  <c r="T346" i="1"/>
  <c r="L346" i="1" s="1"/>
  <c r="T332" i="1"/>
  <c r="L332" i="1" s="1"/>
  <c r="T317" i="1"/>
  <c r="L317" i="1" s="1"/>
  <c r="T304" i="1"/>
  <c r="L304" i="1" s="1"/>
  <c r="T282" i="1"/>
  <c r="L282" i="1" s="1"/>
  <c r="T261" i="1"/>
  <c r="L261" i="1" s="1"/>
  <c r="T241" i="1"/>
  <c r="L241" i="1" s="1"/>
  <c r="T218" i="1"/>
  <c r="L218" i="1" s="1"/>
  <c r="T197" i="1"/>
  <c r="L197" i="1" s="1"/>
  <c r="T177" i="1"/>
  <c r="L177" i="1" s="1"/>
  <c r="T154" i="1"/>
  <c r="L154" i="1" s="1"/>
  <c r="T133" i="1"/>
  <c r="L133" i="1" s="1"/>
  <c r="T113" i="1"/>
  <c r="L113" i="1" s="1"/>
  <c r="T627" i="1"/>
  <c r="L627" i="1" s="1"/>
  <c r="T619" i="1"/>
  <c r="L619" i="1" s="1"/>
  <c r="T603" i="1"/>
  <c r="L603" i="1" s="1"/>
  <c r="T587" i="1"/>
  <c r="L587" i="1" s="1"/>
  <c r="T571" i="1"/>
  <c r="L571" i="1" s="1"/>
  <c r="T545" i="1"/>
  <c r="L545" i="1" s="1"/>
  <c r="T632" i="1"/>
  <c r="L632" i="1" s="1"/>
  <c r="T624" i="1"/>
  <c r="L624" i="1" s="1"/>
  <c r="T616" i="1"/>
  <c r="L616" i="1" s="1"/>
  <c r="T608" i="1"/>
  <c r="L608" i="1" s="1"/>
  <c r="T600" i="1"/>
  <c r="L600" i="1" s="1"/>
  <c r="T592" i="1"/>
  <c r="L592" i="1" s="1"/>
  <c r="T584" i="1"/>
  <c r="L584" i="1" s="1"/>
  <c r="T576" i="1"/>
  <c r="L576" i="1" s="1"/>
  <c r="T568" i="1"/>
  <c r="L568" i="1" s="1"/>
  <c r="T560" i="1"/>
  <c r="L560" i="1" s="1"/>
  <c r="T551" i="1"/>
  <c r="L551" i="1" s="1"/>
  <c r="T541" i="1"/>
  <c r="L541" i="1" s="1"/>
  <c r="T530" i="1"/>
  <c r="L530" i="1" s="1"/>
  <c r="T519" i="1"/>
  <c r="L519" i="1" s="1"/>
  <c r="T509" i="1"/>
  <c r="L509" i="1" s="1"/>
  <c r="T498" i="1"/>
  <c r="L498" i="1" s="1"/>
  <c r="T487" i="1"/>
  <c r="L487" i="1" s="1"/>
  <c r="T477" i="1"/>
  <c r="L477" i="1" s="1"/>
  <c r="T466" i="1"/>
  <c r="L466" i="1" s="1"/>
  <c r="T455" i="1"/>
  <c r="L455" i="1" s="1"/>
  <c r="T445" i="1"/>
  <c r="L445" i="1" s="1"/>
  <c r="T434" i="1"/>
  <c r="L434" i="1" s="1"/>
  <c r="T423" i="1"/>
  <c r="L423" i="1" s="1"/>
  <c r="T413" i="1"/>
  <c r="L413" i="1" s="1"/>
  <c r="T402" i="1"/>
  <c r="L402" i="1" s="1"/>
  <c r="T391" i="1"/>
  <c r="L391" i="1" s="1"/>
  <c r="T381" i="1"/>
  <c r="L381" i="1" s="1"/>
  <c r="T369" i="1"/>
  <c r="L369" i="1" s="1"/>
  <c r="T354" i="1"/>
  <c r="L354" i="1" s="1"/>
  <c r="T341" i="1"/>
  <c r="L341" i="1" s="1"/>
  <c r="T326" i="1"/>
  <c r="L326" i="1" s="1"/>
  <c r="T312" i="1"/>
  <c r="L312" i="1" s="1"/>
  <c r="T297" i="1"/>
  <c r="L297" i="1" s="1"/>
  <c r="T274" i="1"/>
  <c r="L274" i="1" s="1"/>
  <c r="T253" i="1"/>
  <c r="L253" i="1" s="1"/>
  <c r="T233" i="1"/>
  <c r="L233" i="1" s="1"/>
  <c r="T210" i="1"/>
  <c r="L210" i="1" s="1"/>
  <c r="T189" i="1"/>
  <c r="L189" i="1" s="1"/>
  <c r="T169" i="1"/>
  <c r="L169" i="1" s="1"/>
  <c r="T146" i="1"/>
  <c r="L146" i="1" s="1"/>
  <c r="T125" i="1"/>
  <c r="L125" i="1" s="1"/>
  <c r="T105" i="1"/>
  <c r="L105" i="1" s="1"/>
  <c r="A8" i="3"/>
  <c r="A7" i="3"/>
  <c r="E73" i="1" l="1"/>
  <c r="D73" i="1" l="1"/>
  <c r="A10" i="4" l="1"/>
  <c r="D15" i="4" s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U14" i="2" l="1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4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7" i="2"/>
  <c r="U8" i="2"/>
  <c r="U9" i="2"/>
  <c r="U10" i="2"/>
  <c r="U11" i="2"/>
  <c r="D48" i="1" l="1"/>
  <c r="I201" i="2" l="1"/>
  <c r="I202" i="2"/>
  <c r="I203" i="2"/>
  <c r="I207" i="2"/>
  <c r="I211" i="2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K134" i="2" l="1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O62" i="1" s="1"/>
  <c r="P62" i="1" s="1"/>
  <c r="J72" i="1"/>
  <c r="O72" i="1" s="1"/>
  <c r="P72" i="1" s="1"/>
  <c r="J104" i="1"/>
  <c r="O104" i="1" s="1"/>
  <c r="P104" i="1" s="1"/>
  <c r="J105" i="1"/>
  <c r="O105" i="1" s="1"/>
  <c r="P105" i="1" s="1"/>
  <c r="J106" i="1"/>
  <c r="O106" i="1" s="1"/>
  <c r="P106" i="1" s="1"/>
  <c r="J107" i="1"/>
  <c r="O107" i="1" s="1"/>
  <c r="P107" i="1" s="1"/>
  <c r="J108" i="1"/>
  <c r="O108" i="1" s="1"/>
  <c r="P108" i="1" s="1"/>
  <c r="J109" i="1"/>
  <c r="O109" i="1" s="1"/>
  <c r="P109" i="1" s="1"/>
  <c r="J110" i="1"/>
  <c r="O110" i="1" s="1"/>
  <c r="P110" i="1" s="1"/>
  <c r="J111" i="1"/>
  <c r="O111" i="1" s="1"/>
  <c r="P111" i="1" s="1"/>
  <c r="J112" i="1"/>
  <c r="O112" i="1" s="1"/>
  <c r="P112" i="1" s="1"/>
  <c r="J113" i="1"/>
  <c r="O113" i="1" s="1"/>
  <c r="P113" i="1" s="1"/>
  <c r="J114" i="1"/>
  <c r="O114" i="1" s="1"/>
  <c r="P114" i="1" s="1"/>
  <c r="J115" i="1"/>
  <c r="O115" i="1" s="1"/>
  <c r="P115" i="1" s="1"/>
  <c r="J116" i="1"/>
  <c r="O116" i="1" s="1"/>
  <c r="P116" i="1" s="1"/>
  <c r="J117" i="1"/>
  <c r="O117" i="1" s="1"/>
  <c r="P117" i="1" s="1"/>
  <c r="J118" i="1"/>
  <c r="O118" i="1" s="1"/>
  <c r="P118" i="1" s="1"/>
  <c r="J119" i="1"/>
  <c r="O119" i="1" s="1"/>
  <c r="P119" i="1" s="1"/>
  <c r="J120" i="1"/>
  <c r="O120" i="1" s="1"/>
  <c r="P120" i="1" s="1"/>
  <c r="J121" i="1"/>
  <c r="O121" i="1" s="1"/>
  <c r="P121" i="1" s="1"/>
  <c r="J122" i="1"/>
  <c r="O122" i="1" s="1"/>
  <c r="P122" i="1" s="1"/>
  <c r="J123" i="1"/>
  <c r="O123" i="1" s="1"/>
  <c r="P123" i="1" s="1"/>
  <c r="J124" i="1"/>
  <c r="O124" i="1" s="1"/>
  <c r="P124" i="1" s="1"/>
  <c r="J125" i="1"/>
  <c r="O125" i="1" s="1"/>
  <c r="P125" i="1" s="1"/>
  <c r="J126" i="1"/>
  <c r="O126" i="1" s="1"/>
  <c r="P126" i="1" s="1"/>
  <c r="J127" i="1"/>
  <c r="O127" i="1" s="1"/>
  <c r="P127" i="1" s="1"/>
  <c r="J128" i="1"/>
  <c r="O128" i="1" s="1"/>
  <c r="P128" i="1" s="1"/>
  <c r="J129" i="1"/>
  <c r="O129" i="1" s="1"/>
  <c r="P129" i="1" s="1"/>
  <c r="J130" i="1"/>
  <c r="O130" i="1" s="1"/>
  <c r="P130" i="1" s="1"/>
  <c r="J131" i="1"/>
  <c r="O131" i="1" s="1"/>
  <c r="P131" i="1" s="1"/>
  <c r="J132" i="1"/>
  <c r="O132" i="1" s="1"/>
  <c r="P132" i="1" s="1"/>
  <c r="J133" i="1"/>
  <c r="O133" i="1" s="1"/>
  <c r="P133" i="1" s="1"/>
  <c r="J134" i="1"/>
  <c r="O134" i="1" s="1"/>
  <c r="P134" i="1" s="1"/>
  <c r="J135" i="1"/>
  <c r="O135" i="1" s="1"/>
  <c r="P135" i="1" s="1"/>
  <c r="J136" i="1"/>
  <c r="O136" i="1" s="1"/>
  <c r="P136" i="1" s="1"/>
  <c r="J137" i="1"/>
  <c r="O137" i="1" s="1"/>
  <c r="P137" i="1" s="1"/>
  <c r="J138" i="1"/>
  <c r="O138" i="1" s="1"/>
  <c r="P138" i="1" s="1"/>
  <c r="J139" i="1"/>
  <c r="O139" i="1" s="1"/>
  <c r="P139" i="1" s="1"/>
  <c r="J140" i="1"/>
  <c r="O140" i="1" s="1"/>
  <c r="P140" i="1" s="1"/>
  <c r="J141" i="1"/>
  <c r="O141" i="1" s="1"/>
  <c r="P141" i="1" s="1"/>
  <c r="J142" i="1"/>
  <c r="O142" i="1" s="1"/>
  <c r="P142" i="1" s="1"/>
  <c r="J143" i="1"/>
  <c r="O143" i="1" s="1"/>
  <c r="P143" i="1" s="1"/>
  <c r="J144" i="1"/>
  <c r="O144" i="1" s="1"/>
  <c r="P144" i="1" s="1"/>
  <c r="J145" i="1"/>
  <c r="O145" i="1" s="1"/>
  <c r="P145" i="1" s="1"/>
  <c r="J146" i="1"/>
  <c r="O146" i="1" s="1"/>
  <c r="P146" i="1" s="1"/>
  <c r="J147" i="1"/>
  <c r="O147" i="1" s="1"/>
  <c r="P147" i="1" s="1"/>
  <c r="J148" i="1"/>
  <c r="O148" i="1" s="1"/>
  <c r="P148" i="1" s="1"/>
  <c r="J149" i="1"/>
  <c r="O149" i="1" s="1"/>
  <c r="P149" i="1" s="1"/>
  <c r="J150" i="1"/>
  <c r="O150" i="1" s="1"/>
  <c r="P150" i="1" s="1"/>
  <c r="J151" i="1"/>
  <c r="O151" i="1" s="1"/>
  <c r="P151" i="1" s="1"/>
  <c r="J152" i="1"/>
  <c r="O152" i="1" s="1"/>
  <c r="P152" i="1" s="1"/>
  <c r="J153" i="1"/>
  <c r="O153" i="1" s="1"/>
  <c r="P153" i="1" s="1"/>
  <c r="J154" i="1"/>
  <c r="O154" i="1" s="1"/>
  <c r="P154" i="1" s="1"/>
  <c r="J155" i="1"/>
  <c r="O155" i="1" s="1"/>
  <c r="P155" i="1" s="1"/>
  <c r="J156" i="1"/>
  <c r="O156" i="1" s="1"/>
  <c r="P156" i="1" s="1"/>
  <c r="J157" i="1"/>
  <c r="O157" i="1" s="1"/>
  <c r="P157" i="1" s="1"/>
  <c r="J158" i="1"/>
  <c r="O158" i="1" s="1"/>
  <c r="P158" i="1" s="1"/>
  <c r="J159" i="1"/>
  <c r="O159" i="1" s="1"/>
  <c r="P159" i="1" s="1"/>
  <c r="J160" i="1"/>
  <c r="O160" i="1" s="1"/>
  <c r="P160" i="1" s="1"/>
  <c r="J161" i="1"/>
  <c r="O161" i="1" s="1"/>
  <c r="P161" i="1" s="1"/>
  <c r="J162" i="1"/>
  <c r="O162" i="1" s="1"/>
  <c r="P162" i="1" s="1"/>
  <c r="J163" i="1"/>
  <c r="O163" i="1" s="1"/>
  <c r="P163" i="1" s="1"/>
  <c r="J164" i="1"/>
  <c r="O164" i="1" s="1"/>
  <c r="P164" i="1" s="1"/>
  <c r="J165" i="1"/>
  <c r="O165" i="1" s="1"/>
  <c r="P165" i="1" s="1"/>
  <c r="J166" i="1"/>
  <c r="O166" i="1" s="1"/>
  <c r="P166" i="1" s="1"/>
  <c r="J167" i="1"/>
  <c r="O167" i="1" s="1"/>
  <c r="P167" i="1" s="1"/>
  <c r="J168" i="1"/>
  <c r="O168" i="1" s="1"/>
  <c r="P168" i="1" s="1"/>
  <c r="J169" i="1"/>
  <c r="O169" i="1" s="1"/>
  <c r="P169" i="1" s="1"/>
  <c r="J170" i="1"/>
  <c r="O170" i="1" s="1"/>
  <c r="P170" i="1" s="1"/>
  <c r="J171" i="1"/>
  <c r="O171" i="1" s="1"/>
  <c r="P171" i="1" s="1"/>
  <c r="J172" i="1"/>
  <c r="O172" i="1" s="1"/>
  <c r="P172" i="1" s="1"/>
  <c r="J173" i="1"/>
  <c r="O173" i="1" s="1"/>
  <c r="P173" i="1" s="1"/>
  <c r="J174" i="1"/>
  <c r="O174" i="1" s="1"/>
  <c r="P174" i="1" s="1"/>
  <c r="J175" i="1"/>
  <c r="O175" i="1" s="1"/>
  <c r="P175" i="1" s="1"/>
  <c r="J176" i="1"/>
  <c r="O176" i="1" s="1"/>
  <c r="P176" i="1" s="1"/>
  <c r="J177" i="1"/>
  <c r="O177" i="1" s="1"/>
  <c r="P177" i="1" s="1"/>
  <c r="J178" i="1"/>
  <c r="O178" i="1" s="1"/>
  <c r="P178" i="1" s="1"/>
  <c r="J179" i="1"/>
  <c r="O179" i="1" s="1"/>
  <c r="P179" i="1" s="1"/>
  <c r="J180" i="1"/>
  <c r="O180" i="1" s="1"/>
  <c r="P180" i="1" s="1"/>
  <c r="J181" i="1"/>
  <c r="O181" i="1" s="1"/>
  <c r="P181" i="1" s="1"/>
  <c r="J182" i="1"/>
  <c r="O182" i="1" s="1"/>
  <c r="P182" i="1" s="1"/>
  <c r="J183" i="1"/>
  <c r="O183" i="1" s="1"/>
  <c r="P183" i="1" s="1"/>
  <c r="J184" i="1"/>
  <c r="O184" i="1" s="1"/>
  <c r="P184" i="1" s="1"/>
  <c r="J185" i="1"/>
  <c r="O185" i="1" s="1"/>
  <c r="P185" i="1" s="1"/>
  <c r="J186" i="1"/>
  <c r="O186" i="1" s="1"/>
  <c r="P186" i="1" s="1"/>
  <c r="J187" i="1"/>
  <c r="O187" i="1" s="1"/>
  <c r="P187" i="1" s="1"/>
  <c r="J188" i="1"/>
  <c r="O188" i="1" s="1"/>
  <c r="P188" i="1" s="1"/>
  <c r="J189" i="1"/>
  <c r="O189" i="1" s="1"/>
  <c r="P189" i="1" s="1"/>
  <c r="J190" i="1"/>
  <c r="O190" i="1" s="1"/>
  <c r="P190" i="1" s="1"/>
  <c r="J191" i="1"/>
  <c r="O191" i="1" s="1"/>
  <c r="P191" i="1" s="1"/>
  <c r="J192" i="1"/>
  <c r="O192" i="1" s="1"/>
  <c r="P192" i="1" s="1"/>
  <c r="J193" i="1"/>
  <c r="O193" i="1" s="1"/>
  <c r="P193" i="1" s="1"/>
  <c r="J194" i="1"/>
  <c r="O194" i="1" s="1"/>
  <c r="P194" i="1" s="1"/>
  <c r="J195" i="1"/>
  <c r="O195" i="1" s="1"/>
  <c r="P195" i="1" s="1"/>
  <c r="J196" i="1"/>
  <c r="O196" i="1" s="1"/>
  <c r="P196" i="1" s="1"/>
  <c r="J197" i="1"/>
  <c r="O197" i="1" s="1"/>
  <c r="P197" i="1" s="1"/>
  <c r="J198" i="1"/>
  <c r="O198" i="1" s="1"/>
  <c r="P198" i="1" s="1"/>
  <c r="J199" i="1"/>
  <c r="O199" i="1" s="1"/>
  <c r="P199" i="1" s="1"/>
  <c r="J200" i="1"/>
  <c r="O200" i="1" s="1"/>
  <c r="P200" i="1" s="1"/>
  <c r="J201" i="1"/>
  <c r="O201" i="1" s="1"/>
  <c r="P201" i="1" s="1"/>
  <c r="J202" i="1"/>
  <c r="O202" i="1" s="1"/>
  <c r="P202" i="1" s="1"/>
  <c r="J203" i="1"/>
  <c r="O203" i="1" s="1"/>
  <c r="P203" i="1" s="1"/>
  <c r="J204" i="1"/>
  <c r="O204" i="1" s="1"/>
  <c r="P204" i="1" s="1"/>
  <c r="J205" i="1"/>
  <c r="O205" i="1" s="1"/>
  <c r="P205" i="1" s="1"/>
  <c r="J206" i="1"/>
  <c r="O206" i="1" s="1"/>
  <c r="P206" i="1" s="1"/>
  <c r="J207" i="1"/>
  <c r="O207" i="1" s="1"/>
  <c r="P207" i="1" s="1"/>
  <c r="J208" i="1"/>
  <c r="O208" i="1" s="1"/>
  <c r="P208" i="1" s="1"/>
  <c r="J209" i="1"/>
  <c r="O209" i="1" s="1"/>
  <c r="P209" i="1" s="1"/>
  <c r="J210" i="1"/>
  <c r="O210" i="1" s="1"/>
  <c r="P210" i="1" s="1"/>
  <c r="J211" i="1"/>
  <c r="O211" i="1" s="1"/>
  <c r="P211" i="1" s="1"/>
  <c r="J212" i="1"/>
  <c r="O212" i="1" s="1"/>
  <c r="P212" i="1" s="1"/>
  <c r="J213" i="1"/>
  <c r="O213" i="1" s="1"/>
  <c r="P213" i="1" s="1"/>
  <c r="J214" i="1"/>
  <c r="O214" i="1" s="1"/>
  <c r="P214" i="1" s="1"/>
  <c r="J215" i="1"/>
  <c r="O215" i="1" s="1"/>
  <c r="P215" i="1" s="1"/>
  <c r="J216" i="1"/>
  <c r="O216" i="1" s="1"/>
  <c r="P216" i="1" s="1"/>
  <c r="J217" i="1"/>
  <c r="O217" i="1" s="1"/>
  <c r="P217" i="1" s="1"/>
  <c r="J218" i="1"/>
  <c r="O218" i="1" s="1"/>
  <c r="P218" i="1" s="1"/>
  <c r="J219" i="1"/>
  <c r="O219" i="1" s="1"/>
  <c r="P219" i="1" s="1"/>
  <c r="J220" i="1"/>
  <c r="O220" i="1" s="1"/>
  <c r="P220" i="1" s="1"/>
  <c r="J221" i="1"/>
  <c r="O221" i="1" s="1"/>
  <c r="P221" i="1" s="1"/>
  <c r="J222" i="1"/>
  <c r="O222" i="1" s="1"/>
  <c r="P222" i="1" s="1"/>
  <c r="J223" i="1"/>
  <c r="O223" i="1" s="1"/>
  <c r="P223" i="1" s="1"/>
  <c r="J224" i="1"/>
  <c r="O224" i="1" s="1"/>
  <c r="P224" i="1" s="1"/>
  <c r="J225" i="1"/>
  <c r="O225" i="1" s="1"/>
  <c r="P225" i="1" s="1"/>
  <c r="J226" i="1"/>
  <c r="O226" i="1" s="1"/>
  <c r="P226" i="1" s="1"/>
  <c r="J227" i="1"/>
  <c r="O227" i="1" s="1"/>
  <c r="P227" i="1" s="1"/>
  <c r="J228" i="1"/>
  <c r="O228" i="1" s="1"/>
  <c r="P228" i="1" s="1"/>
  <c r="J229" i="1"/>
  <c r="O229" i="1" s="1"/>
  <c r="P229" i="1" s="1"/>
  <c r="J230" i="1"/>
  <c r="O230" i="1" s="1"/>
  <c r="P230" i="1" s="1"/>
  <c r="J231" i="1"/>
  <c r="O231" i="1" s="1"/>
  <c r="P231" i="1" s="1"/>
  <c r="J232" i="1"/>
  <c r="O232" i="1" s="1"/>
  <c r="P232" i="1" s="1"/>
  <c r="J233" i="1"/>
  <c r="O233" i="1" s="1"/>
  <c r="P233" i="1" s="1"/>
  <c r="J234" i="1"/>
  <c r="O234" i="1" s="1"/>
  <c r="P234" i="1" s="1"/>
  <c r="J235" i="1"/>
  <c r="O235" i="1" s="1"/>
  <c r="P235" i="1" s="1"/>
  <c r="J236" i="1"/>
  <c r="O236" i="1" s="1"/>
  <c r="P236" i="1" s="1"/>
  <c r="J237" i="1"/>
  <c r="O237" i="1" s="1"/>
  <c r="P237" i="1" s="1"/>
  <c r="J238" i="1"/>
  <c r="O238" i="1" s="1"/>
  <c r="P238" i="1" s="1"/>
  <c r="J239" i="1"/>
  <c r="O239" i="1" s="1"/>
  <c r="P239" i="1" s="1"/>
  <c r="J240" i="1"/>
  <c r="O240" i="1" s="1"/>
  <c r="P240" i="1" s="1"/>
  <c r="J241" i="1"/>
  <c r="O241" i="1" s="1"/>
  <c r="P241" i="1" s="1"/>
  <c r="J242" i="1"/>
  <c r="O242" i="1" s="1"/>
  <c r="P242" i="1" s="1"/>
  <c r="J243" i="1"/>
  <c r="O243" i="1" s="1"/>
  <c r="P243" i="1" s="1"/>
  <c r="J244" i="1"/>
  <c r="O244" i="1" s="1"/>
  <c r="P244" i="1" s="1"/>
  <c r="J245" i="1"/>
  <c r="O245" i="1" s="1"/>
  <c r="P245" i="1" s="1"/>
  <c r="J246" i="1"/>
  <c r="O246" i="1" s="1"/>
  <c r="P246" i="1" s="1"/>
  <c r="J247" i="1"/>
  <c r="O247" i="1" s="1"/>
  <c r="P247" i="1" s="1"/>
  <c r="J248" i="1"/>
  <c r="O248" i="1" s="1"/>
  <c r="P248" i="1" s="1"/>
  <c r="J249" i="1"/>
  <c r="O249" i="1" s="1"/>
  <c r="P249" i="1" s="1"/>
  <c r="J250" i="1"/>
  <c r="O250" i="1" s="1"/>
  <c r="P250" i="1" s="1"/>
  <c r="J251" i="1"/>
  <c r="O251" i="1" s="1"/>
  <c r="P251" i="1" s="1"/>
  <c r="J252" i="1"/>
  <c r="O252" i="1" s="1"/>
  <c r="P252" i="1" s="1"/>
  <c r="J253" i="1"/>
  <c r="O253" i="1" s="1"/>
  <c r="P253" i="1" s="1"/>
  <c r="J254" i="1"/>
  <c r="O254" i="1" s="1"/>
  <c r="P254" i="1" s="1"/>
  <c r="J255" i="1"/>
  <c r="O255" i="1" s="1"/>
  <c r="P255" i="1" s="1"/>
  <c r="J256" i="1"/>
  <c r="O256" i="1" s="1"/>
  <c r="P256" i="1" s="1"/>
  <c r="J257" i="1"/>
  <c r="O257" i="1" s="1"/>
  <c r="P257" i="1" s="1"/>
  <c r="J258" i="1"/>
  <c r="O258" i="1" s="1"/>
  <c r="P258" i="1" s="1"/>
  <c r="J259" i="1"/>
  <c r="O259" i="1" s="1"/>
  <c r="P259" i="1" s="1"/>
  <c r="J260" i="1"/>
  <c r="O260" i="1" s="1"/>
  <c r="P260" i="1" s="1"/>
  <c r="J261" i="1"/>
  <c r="O261" i="1" s="1"/>
  <c r="P261" i="1" s="1"/>
  <c r="J262" i="1"/>
  <c r="O262" i="1" s="1"/>
  <c r="P262" i="1" s="1"/>
  <c r="J263" i="1"/>
  <c r="O263" i="1" s="1"/>
  <c r="P263" i="1" s="1"/>
  <c r="J264" i="1"/>
  <c r="O264" i="1" s="1"/>
  <c r="P264" i="1" s="1"/>
  <c r="J265" i="1"/>
  <c r="O265" i="1" s="1"/>
  <c r="P265" i="1" s="1"/>
  <c r="J266" i="1"/>
  <c r="O266" i="1" s="1"/>
  <c r="P266" i="1" s="1"/>
  <c r="J267" i="1"/>
  <c r="O267" i="1" s="1"/>
  <c r="P267" i="1" s="1"/>
  <c r="J268" i="1"/>
  <c r="O268" i="1" s="1"/>
  <c r="P268" i="1" s="1"/>
  <c r="J269" i="1"/>
  <c r="O269" i="1" s="1"/>
  <c r="P269" i="1" s="1"/>
  <c r="J270" i="1"/>
  <c r="O270" i="1" s="1"/>
  <c r="P270" i="1" s="1"/>
  <c r="J271" i="1"/>
  <c r="O271" i="1" s="1"/>
  <c r="P271" i="1" s="1"/>
  <c r="J272" i="1"/>
  <c r="O272" i="1" s="1"/>
  <c r="P272" i="1" s="1"/>
  <c r="J273" i="1"/>
  <c r="O273" i="1" s="1"/>
  <c r="P273" i="1" s="1"/>
  <c r="J274" i="1"/>
  <c r="O274" i="1" s="1"/>
  <c r="P274" i="1" s="1"/>
  <c r="J275" i="1"/>
  <c r="O275" i="1" s="1"/>
  <c r="P275" i="1" s="1"/>
  <c r="J276" i="1"/>
  <c r="O276" i="1" s="1"/>
  <c r="P276" i="1" s="1"/>
  <c r="J277" i="1"/>
  <c r="O277" i="1" s="1"/>
  <c r="P277" i="1" s="1"/>
  <c r="J278" i="1"/>
  <c r="O278" i="1" s="1"/>
  <c r="P278" i="1" s="1"/>
  <c r="J279" i="1"/>
  <c r="O279" i="1" s="1"/>
  <c r="P279" i="1" s="1"/>
  <c r="J280" i="1"/>
  <c r="O280" i="1" s="1"/>
  <c r="P280" i="1" s="1"/>
  <c r="J281" i="1"/>
  <c r="O281" i="1" s="1"/>
  <c r="P281" i="1" s="1"/>
  <c r="J282" i="1"/>
  <c r="O282" i="1" s="1"/>
  <c r="P282" i="1" s="1"/>
  <c r="J283" i="1"/>
  <c r="O283" i="1" s="1"/>
  <c r="P283" i="1" s="1"/>
  <c r="J284" i="1"/>
  <c r="O284" i="1" s="1"/>
  <c r="P284" i="1" s="1"/>
  <c r="J285" i="1"/>
  <c r="O285" i="1" s="1"/>
  <c r="P285" i="1" s="1"/>
  <c r="J286" i="1"/>
  <c r="O286" i="1" s="1"/>
  <c r="P286" i="1" s="1"/>
  <c r="J287" i="1"/>
  <c r="O287" i="1" s="1"/>
  <c r="P287" i="1" s="1"/>
  <c r="J288" i="1"/>
  <c r="O288" i="1" s="1"/>
  <c r="P288" i="1" s="1"/>
  <c r="J289" i="1"/>
  <c r="O289" i="1" s="1"/>
  <c r="P289" i="1" s="1"/>
  <c r="J290" i="1"/>
  <c r="O290" i="1" s="1"/>
  <c r="P290" i="1" s="1"/>
  <c r="J291" i="1"/>
  <c r="O291" i="1" s="1"/>
  <c r="P291" i="1" s="1"/>
  <c r="J292" i="1"/>
  <c r="O292" i="1" s="1"/>
  <c r="P292" i="1" s="1"/>
  <c r="J293" i="1"/>
  <c r="O293" i="1" s="1"/>
  <c r="P293" i="1" s="1"/>
  <c r="J294" i="1"/>
  <c r="O294" i="1" s="1"/>
  <c r="P294" i="1" s="1"/>
  <c r="J295" i="1"/>
  <c r="O295" i="1" s="1"/>
  <c r="P295" i="1" s="1"/>
  <c r="J296" i="1"/>
  <c r="O296" i="1" s="1"/>
  <c r="P296" i="1" s="1"/>
  <c r="J297" i="1"/>
  <c r="O297" i="1" s="1"/>
  <c r="P297" i="1" s="1"/>
  <c r="J298" i="1"/>
  <c r="O298" i="1" s="1"/>
  <c r="P298" i="1" s="1"/>
  <c r="J299" i="1"/>
  <c r="O299" i="1" s="1"/>
  <c r="P299" i="1" s="1"/>
  <c r="J300" i="1"/>
  <c r="O300" i="1" s="1"/>
  <c r="P300" i="1" s="1"/>
  <c r="J301" i="1"/>
  <c r="O301" i="1" s="1"/>
  <c r="P301" i="1" s="1"/>
  <c r="J302" i="1"/>
  <c r="O302" i="1" s="1"/>
  <c r="P302" i="1" s="1"/>
  <c r="J303" i="1"/>
  <c r="O303" i="1" s="1"/>
  <c r="P303" i="1" s="1"/>
  <c r="J304" i="1"/>
  <c r="O304" i="1" s="1"/>
  <c r="P304" i="1" s="1"/>
  <c r="J305" i="1"/>
  <c r="O305" i="1" s="1"/>
  <c r="P305" i="1" s="1"/>
  <c r="J306" i="1"/>
  <c r="O306" i="1" s="1"/>
  <c r="P306" i="1" s="1"/>
  <c r="J307" i="1"/>
  <c r="O307" i="1" s="1"/>
  <c r="P307" i="1" s="1"/>
  <c r="J308" i="1"/>
  <c r="O308" i="1" s="1"/>
  <c r="P308" i="1" s="1"/>
  <c r="J309" i="1"/>
  <c r="O309" i="1" s="1"/>
  <c r="P309" i="1" s="1"/>
  <c r="J310" i="1"/>
  <c r="O310" i="1" s="1"/>
  <c r="P310" i="1" s="1"/>
  <c r="J311" i="1"/>
  <c r="O311" i="1" s="1"/>
  <c r="P311" i="1" s="1"/>
  <c r="J312" i="1"/>
  <c r="O312" i="1" s="1"/>
  <c r="P312" i="1" s="1"/>
  <c r="J313" i="1"/>
  <c r="O313" i="1" s="1"/>
  <c r="P313" i="1" s="1"/>
  <c r="J314" i="1"/>
  <c r="O314" i="1" s="1"/>
  <c r="P314" i="1" s="1"/>
  <c r="J315" i="1"/>
  <c r="O315" i="1" s="1"/>
  <c r="P315" i="1" s="1"/>
  <c r="J316" i="1"/>
  <c r="O316" i="1" s="1"/>
  <c r="P316" i="1" s="1"/>
  <c r="J317" i="1"/>
  <c r="O317" i="1" s="1"/>
  <c r="P317" i="1" s="1"/>
  <c r="J318" i="1"/>
  <c r="O318" i="1" s="1"/>
  <c r="P318" i="1" s="1"/>
  <c r="J319" i="1"/>
  <c r="O319" i="1" s="1"/>
  <c r="P319" i="1" s="1"/>
  <c r="J320" i="1"/>
  <c r="O320" i="1" s="1"/>
  <c r="P320" i="1" s="1"/>
  <c r="J321" i="1"/>
  <c r="O321" i="1" s="1"/>
  <c r="P321" i="1" s="1"/>
  <c r="J322" i="1"/>
  <c r="O322" i="1" s="1"/>
  <c r="P322" i="1" s="1"/>
  <c r="J323" i="1"/>
  <c r="O323" i="1" s="1"/>
  <c r="P323" i="1" s="1"/>
  <c r="J324" i="1"/>
  <c r="O324" i="1" s="1"/>
  <c r="P324" i="1" s="1"/>
  <c r="J325" i="1"/>
  <c r="O325" i="1" s="1"/>
  <c r="P325" i="1" s="1"/>
  <c r="J326" i="1"/>
  <c r="O326" i="1" s="1"/>
  <c r="P326" i="1" s="1"/>
  <c r="J327" i="1"/>
  <c r="O327" i="1" s="1"/>
  <c r="P327" i="1" s="1"/>
  <c r="J328" i="1"/>
  <c r="O328" i="1" s="1"/>
  <c r="P328" i="1" s="1"/>
  <c r="J329" i="1"/>
  <c r="O329" i="1" s="1"/>
  <c r="P329" i="1" s="1"/>
  <c r="J330" i="1"/>
  <c r="O330" i="1" s="1"/>
  <c r="P330" i="1" s="1"/>
  <c r="J331" i="1"/>
  <c r="O331" i="1" s="1"/>
  <c r="P331" i="1" s="1"/>
  <c r="J332" i="1"/>
  <c r="O332" i="1" s="1"/>
  <c r="P332" i="1" s="1"/>
  <c r="J333" i="1"/>
  <c r="O333" i="1" s="1"/>
  <c r="P333" i="1" s="1"/>
  <c r="J334" i="1"/>
  <c r="O334" i="1" s="1"/>
  <c r="P334" i="1" s="1"/>
  <c r="J335" i="1"/>
  <c r="O335" i="1" s="1"/>
  <c r="P335" i="1" s="1"/>
  <c r="J336" i="1"/>
  <c r="O336" i="1" s="1"/>
  <c r="P336" i="1" s="1"/>
  <c r="J337" i="1"/>
  <c r="O337" i="1" s="1"/>
  <c r="P337" i="1" s="1"/>
  <c r="J338" i="1"/>
  <c r="O338" i="1" s="1"/>
  <c r="P338" i="1" s="1"/>
  <c r="J339" i="1"/>
  <c r="O339" i="1" s="1"/>
  <c r="P339" i="1" s="1"/>
  <c r="J340" i="1"/>
  <c r="O340" i="1" s="1"/>
  <c r="P340" i="1" s="1"/>
  <c r="J341" i="1"/>
  <c r="O341" i="1" s="1"/>
  <c r="P341" i="1" s="1"/>
  <c r="J342" i="1"/>
  <c r="O342" i="1" s="1"/>
  <c r="P342" i="1" s="1"/>
  <c r="J343" i="1"/>
  <c r="O343" i="1" s="1"/>
  <c r="P343" i="1" s="1"/>
  <c r="J344" i="1"/>
  <c r="O344" i="1" s="1"/>
  <c r="P344" i="1" s="1"/>
  <c r="J345" i="1"/>
  <c r="O345" i="1" s="1"/>
  <c r="P345" i="1" s="1"/>
  <c r="J346" i="1"/>
  <c r="O346" i="1" s="1"/>
  <c r="P346" i="1" s="1"/>
  <c r="J347" i="1"/>
  <c r="O347" i="1" s="1"/>
  <c r="P347" i="1" s="1"/>
  <c r="J348" i="1"/>
  <c r="O348" i="1" s="1"/>
  <c r="P348" i="1" s="1"/>
  <c r="J349" i="1"/>
  <c r="O349" i="1" s="1"/>
  <c r="P349" i="1" s="1"/>
  <c r="J350" i="1"/>
  <c r="O350" i="1" s="1"/>
  <c r="P350" i="1" s="1"/>
  <c r="J351" i="1"/>
  <c r="O351" i="1" s="1"/>
  <c r="P351" i="1" s="1"/>
  <c r="J352" i="1"/>
  <c r="O352" i="1" s="1"/>
  <c r="P352" i="1" s="1"/>
  <c r="J353" i="1"/>
  <c r="O353" i="1" s="1"/>
  <c r="P353" i="1" s="1"/>
  <c r="J354" i="1"/>
  <c r="O354" i="1" s="1"/>
  <c r="P354" i="1" s="1"/>
  <c r="J355" i="1"/>
  <c r="O355" i="1" s="1"/>
  <c r="P355" i="1" s="1"/>
  <c r="J356" i="1"/>
  <c r="O356" i="1" s="1"/>
  <c r="P356" i="1" s="1"/>
  <c r="J357" i="1"/>
  <c r="O357" i="1" s="1"/>
  <c r="P357" i="1" s="1"/>
  <c r="J358" i="1"/>
  <c r="O358" i="1" s="1"/>
  <c r="P358" i="1" s="1"/>
  <c r="J359" i="1"/>
  <c r="O359" i="1" s="1"/>
  <c r="P359" i="1" s="1"/>
  <c r="J360" i="1"/>
  <c r="O360" i="1" s="1"/>
  <c r="P360" i="1" s="1"/>
  <c r="J361" i="1"/>
  <c r="O361" i="1" s="1"/>
  <c r="P361" i="1" s="1"/>
  <c r="J362" i="1"/>
  <c r="O362" i="1" s="1"/>
  <c r="P362" i="1" s="1"/>
  <c r="J363" i="1"/>
  <c r="O363" i="1" s="1"/>
  <c r="P363" i="1" s="1"/>
  <c r="J364" i="1"/>
  <c r="O364" i="1" s="1"/>
  <c r="P364" i="1" s="1"/>
  <c r="J365" i="1"/>
  <c r="O365" i="1" s="1"/>
  <c r="P365" i="1" s="1"/>
  <c r="J366" i="1"/>
  <c r="O366" i="1" s="1"/>
  <c r="P366" i="1" s="1"/>
  <c r="J367" i="1"/>
  <c r="O367" i="1" s="1"/>
  <c r="P367" i="1" s="1"/>
  <c r="J368" i="1"/>
  <c r="O368" i="1" s="1"/>
  <c r="P368" i="1" s="1"/>
  <c r="J369" i="1"/>
  <c r="O369" i="1" s="1"/>
  <c r="P369" i="1" s="1"/>
  <c r="J370" i="1"/>
  <c r="O370" i="1" s="1"/>
  <c r="P370" i="1" s="1"/>
  <c r="J371" i="1"/>
  <c r="O371" i="1" s="1"/>
  <c r="P371" i="1" s="1"/>
  <c r="J372" i="1"/>
  <c r="O372" i="1" s="1"/>
  <c r="P372" i="1" s="1"/>
  <c r="J373" i="1"/>
  <c r="O373" i="1" s="1"/>
  <c r="P373" i="1" s="1"/>
  <c r="J374" i="1"/>
  <c r="O374" i="1" s="1"/>
  <c r="P374" i="1" s="1"/>
  <c r="J375" i="1"/>
  <c r="O375" i="1" s="1"/>
  <c r="P375" i="1" s="1"/>
  <c r="J376" i="1"/>
  <c r="O376" i="1" s="1"/>
  <c r="P376" i="1" s="1"/>
  <c r="J377" i="1"/>
  <c r="O377" i="1" s="1"/>
  <c r="P377" i="1" s="1"/>
  <c r="J378" i="1"/>
  <c r="O378" i="1" s="1"/>
  <c r="P378" i="1" s="1"/>
  <c r="J379" i="1"/>
  <c r="O379" i="1" s="1"/>
  <c r="P379" i="1" s="1"/>
  <c r="J380" i="1"/>
  <c r="O380" i="1" s="1"/>
  <c r="P380" i="1" s="1"/>
  <c r="J381" i="1"/>
  <c r="O381" i="1" s="1"/>
  <c r="P381" i="1" s="1"/>
  <c r="J382" i="1"/>
  <c r="O382" i="1" s="1"/>
  <c r="P382" i="1" s="1"/>
  <c r="J383" i="1"/>
  <c r="O383" i="1" s="1"/>
  <c r="P383" i="1" s="1"/>
  <c r="J384" i="1"/>
  <c r="O384" i="1" s="1"/>
  <c r="P384" i="1" s="1"/>
  <c r="J385" i="1"/>
  <c r="O385" i="1" s="1"/>
  <c r="P385" i="1" s="1"/>
  <c r="J386" i="1"/>
  <c r="O386" i="1" s="1"/>
  <c r="P386" i="1" s="1"/>
  <c r="J387" i="1"/>
  <c r="O387" i="1" s="1"/>
  <c r="P387" i="1" s="1"/>
  <c r="J388" i="1"/>
  <c r="O388" i="1" s="1"/>
  <c r="P388" i="1" s="1"/>
  <c r="J389" i="1"/>
  <c r="O389" i="1" s="1"/>
  <c r="P389" i="1" s="1"/>
  <c r="J390" i="1"/>
  <c r="O390" i="1" s="1"/>
  <c r="P390" i="1" s="1"/>
  <c r="J391" i="1"/>
  <c r="O391" i="1" s="1"/>
  <c r="P391" i="1" s="1"/>
  <c r="J392" i="1"/>
  <c r="O392" i="1" s="1"/>
  <c r="P392" i="1" s="1"/>
  <c r="J393" i="1"/>
  <c r="O393" i="1" s="1"/>
  <c r="P393" i="1" s="1"/>
  <c r="J394" i="1"/>
  <c r="O394" i="1" s="1"/>
  <c r="P394" i="1" s="1"/>
  <c r="J395" i="1"/>
  <c r="O395" i="1" s="1"/>
  <c r="P395" i="1" s="1"/>
  <c r="J396" i="1"/>
  <c r="O396" i="1" s="1"/>
  <c r="P396" i="1" s="1"/>
  <c r="J397" i="1"/>
  <c r="O397" i="1" s="1"/>
  <c r="P397" i="1" s="1"/>
  <c r="J398" i="1"/>
  <c r="O398" i="1" s="1"/>
  <c r="P398" i="1" s="1"/>
  <c r="J399" i="1"/>
  <c r="O399" i="1" s="1"/>
  <c r="P399" i="1" s="1"/>
  <c r="J400" i="1"/>
  <c r="O400" i="1" s="1"/>
  <c r="P400" i="1" s="1"/>
  <c r="J401" i="1"/>
  <c r="O401" i="1" s="1"/>
  <c r="P401" i="1" s="1"/>
  <c r="J402" i="1"/>
  <c r="O402" i="1" s="1"/>
  <c r="P402" i="1" s="1"/>
  <c r="J403" i="1"/>
  <c r="O403" i="1" s="1"/>
  <c r="P403" i="1" s="1"/>
  <c r="J404" i="1"/>
  <c r="O404" i="1" s="1"/>
  <c r="P404" i="1" s="1"/>
  <c r="J405" i="1"/>
  <c r="O405" i="1" s="1"/>
  <c r="P405" i="1" s="1"/>
  <c r="J406" i="1"/>
  <c r="O406" i="1" s="1"/>
  <c r="P406" i="1" s="1"/>
  <c r="J407" i="1"/>
  <c r="O407" i="1" s="1"/>
  <c r="P407" i="1" s="1"/>
  <c r="J408" i="1"/>
  <c r="O408" i="1" s="1"/>
  <c r="P408" i="1" s="1"/>
  <c r="J409" i="1"/>
  <c r="O409" i="1" s="1"/>
  <c r="P409" i="1" s="1"/>
  <c r="J410" i="1"/>
  <c r="O410" i="1" s="1"/>
  <c r="P410" i="1" s="1"/>
  <c r="J411" i="1"/>
  <c r="O411" i="1" s="1"/>
  <c r="P411" i="1" s="1"/>
  <c r="J412" i="1"/>
  <c r="O412" i="1" s="1"/>
  <c r="P412" i="1" s="1"/>
  <c r="J413" i="1"/>
  <c r="O413" i="1" s="1"/>
  <c r="P413" i="1" s="1"/>
  <c r="J414" i="1"/>
  <c r="O414" i="1" s="1"/>
  <c r="P414" i="1" s="1"/>
  <c r="J415" i="1"/>
  <c r="O415" i="1" s="1"/>
  <c r="P415" i="1" s="1"/>
  <c r="J416" i="1"/>
  <c r="O416" i="1" s="1"/>
  <c r="P416" i="1" s="1"/>
  <c r="J417" i="1"/>
  <c r="O417" i="1" s="1"/>
  <c r="P417" i="1" s="1"/>
  <c r="J418" i="1"/>
  <c r="O418" i="1" s="1"/>
  <c r="P418" i="1" s="1"/>
  <c r="J419" i="1"/>
  <c r="O419" i="1" s="1"/>
  <c r="P419" i="1" s="1"/>
  <c r="J420" i="1"/>
  <c r="O420" i="1" s="1"/>
  <c r="P420" i="1" s="1"/>
  <c r="J421" i="1"/>
  <c r="O421" i="1" s="1"/>
  <c r="P421" i="1" s="1"/>
  <c r="J422" i="1"/>
  <c r="O422" i="1" s="1"/>
  <c r="P422" i="1" s="1"/>
  <c r="J423" i="1"/>
  <c r="O423" i="1" s="1"/>
  <c r="P423" i="1" s="1"/>
  <c r="J424" i="1"/>
  <c r="O424" i="1" s="1"/>
  <c r="P424" i="1" s="1"/>
  <c r="J425" i="1"/>
  <c r="O425" i="1" s="1"/>
  <c r="P425" i="1" s="1"/>
  <c r="J426" i="1"/>
  <c r="O426" i="1" s="1"/>
  <c r="P426" i="1" s="1"/>
  <c r="J427" i="1"/>
  <c r="O427" i="1" s="1"/>
  <c r="P427" i="1" s="1"/>
  <c r="J428" i="1"/>
  <c r="O428" i="1" s="1"/>
  <c r="P428" i="1" s="1"/>
  <c r="J429" i="1"/>
  <c r="O429" i="1" s="1"/>
  <c r="P429" i="1" s="1"/>
  <c r="J430" i="1"/>
  <c r="O430" i="1" s="1"/>
  <c r="P430" i="1" s="1"/>
  <c r="J431" i="1"/>
  <c r="O431" i="1" s="1"/>
  <c r="P431" i="1" s="1"/>
  <c r="J432" i="1"/>
  <c r="O432" i="1" s="1"/>
  <c r="P432" i="1" s="1"/>
  <c r="J433" i="1"/>
  <c r="O433" i="1" s="1"/>
  <c r="P433" i="1" s="1"/>
  <c r="J434" i="1"/>
  <c r="O434" i="1" s="1"/>
  <c r="P434" i="1" s="1"/>
  <c r="J435" i="1"/>
  <c r="O435" i="1" s="1"/>
  <c r="P435" i="1" s="1"/>
  <c r="J436" i="1"/>
  <c r="O436" i="1" s="1"/>
  <c r="P436" i="1" s="1"/>
  <c r="J437" i="1"/>
  <c r="O437" i="1" s="1"/>
  <c r="P437" i="1" s="1"/>
  <c r="J438" i="1"/>
  <c r="O438" i="1" s="1"/>
  <c r="P438" i="1" s="1"/>
  <c r="J439" i="1"/>
  <c r="O439" i="1" s="1"/>
  <c r="P439" i="1" s="1"/>
  <c r="J440" i="1"/>
  <c r="O440" i="1" s="1"/>
  <c r="P440" i="1" s="1"/>
  <c r="J441" i="1"/>
  <c r="O441" i="1" s="1"/>
  <c r="P441" i="1" s="1"/>
  <c r="J442" i="1"/>
  <c r="O442" i="1" s="1"/>
  <c r="P442" i="1" s="1"/>
  <c r="J443" i="1"/>
  <c r="O443" i="1" s="1"/>
  <c r="P443" i="1" s="1"/>
  <c r="J444" i="1"/>
  <c r="O444" i="1" s="1"/>
  <c r="P444" i="1" s="1"/>
  <c r="J445" i="1"/>
  <c r="O445" i="1" s="1"/>
  <c r="P445" i="1" s="1"/>
  <c r="J446" i="1"/>
  <c r="O446" i="1" s="1"/>
  <c r="P446" i="1" s="1"/>
  <c r="J447" i="1"/>
  <c r="O447" i="1" s="1"/>
  <c r="P447" i="1" s="1"/>
  <c r="J448" i="1"/>
  <c r="O448" i="1" s="1"/>
  <c r="P448" i="1" s="1"/>
  <c r="J449" i="1"/>
  <c r="O449" i="1" s="1"/>
  <c r="P449" i="1" s="1"/>
  <c r="J450" i="1"/>
  <c r="O450" i="1" s="1"/>
  <c r="P450" i="1" s="1"/>
  <c r="J451" i="1"/>
  <c r="O451" i="1" s="1"/>
  <c r="P451" i="1" s="1"/>
  <c r="J452" i="1"/>
  <c r="O452" i="1" s="1"/>
  <c r="P452" i="1" s="1"/>
  <c r="J453" i="1"/>
  <c r="O453" i="1" s="1"/>
  <c r="P453" i="1" s="1"/>
  <c r="J454" i="1"/>
  <c r="O454" i="1" s="1"/>
  <c r="P454" i="1" s="1"/>
  <c r="J455" i="1"/>
  <c r="O455" i="1" s="1"/>
  <c r="P455" i="1" s="1"/>
  <c r="J456" i="1"/>
  <c r="O456" i="1" s="1"/>
  <c r="P456" i="1" s="1"/>
  <c r="J457" i="1"/>
  <c r="O457" i="1" s="1"/>
  <c r="P457" i="1" s="1"/>
  <c r="J458" i="1"/>
  <c r="O458" i="1" s="1"/>
  <c r="P458" i="1" s="1"/>
  <c r="J459" i="1"/>
  <c r="O459" i="1" s="1"/>
  <c r="P459" i="1" s="1"/>
  <c r="J460" i="1"/>
  <c r="O460" i="1" s="1"/>
  <c r="P460" i="1" s="1"/>
  <c r="J461" i="1"/>
  <c r="O461" i="1" s="1"/>
  <c r="P461" i="1" s="1"/>
  <c r="J462" i="1"/>
  <c r="O462" i="1" s="1"/>
  <c r="P462" i="1" s="1"/>
  <c r="J463" i="1"/>
  <c r="O463" i="1" s="1"/>
  <c r="P463" i="1" s="1"/>
  <c r="J464" i="1"/>
  <c r="O464" i="1" s="1"/>
  <c r="P464" i="1" s="1"/>
  <c r="J465" i="1"/>
  <c r="O465" i="1" s="1"/>
  <c r="P465" i="1" s="1"/>
  <c r="J466" i="1"/>
  <c r="O466" i="1" s="1"/>
  <c r="P466" i="1" s="1"/>
  <c r="J467" i="1"/>
  <c r="O467" i="1" s="1"/>
  <c r="P467" i="1" s="1"/>
  <c r="J468" i="1"/>
  <c r="O468" i="1" s="1"/>
  <c r="P468" i="1" s="1"/>
  <c r="J469" i="1"/>
  <c r="O469" i="1" s="1"/>
  <c r="P469" i="1" s="1"/>
  <c r="J470" i="1"/>
  <c r="O470" i="1" s="1"/>
  <c r="P470" i="1" s="1"/>
  <c r="J471" i="1"/>
  <c r="O471" i="1" s="1"/>
  <c r="P471" i="1" s="1"/>
  <c r="J472" i="1"/>
  <c r="O472" i="1" s="1"/>
  <c r="P472" i="1" s="1"/>
  <c r="J473" i="1"/>
  <c r="O473" i="1" s="1"/>
  <c r="P473" i="1" s="1"/>
  <c r="J474" i="1"/>
  <c r="O474" i="1" s="1"/>
  <c r="P474" i="1" s="1"/>
  <c r="J475" i="1"/>
  <c r="O475" i="1" s="1"/>
  <c r="P475" i="1" s="1"/>
  <c r="J476" i="1"/>
  <c r="O476" i="1" s="1"/>
  <c r="P476" i="1" s="1"/>
  <c r="J477" i="1"/>
  <c r="O477" i="1" s="1"/>
  <c r="P477" i="1" s="1"/>
  <c r="J478" i="1"/>
  <c r="O478" i="1" s="1"/>
  <c r="P478" i="1" s="1"/>
  <c r="J479" i="1"/>
  <c r="O479" i="1" s="1"/>
  <c r="P479" i="1" s="1"/>
  <c r="J480" i="1"/>
  <c r="O480" i="1" s="1"/>
  <c r="P480" i="1" s="1"/>
  <c r="J481" i="1"/>
  <c r="O481" i="1" s="1"/>
  <c r="P481" i="1" s="1"/>
  <c r="J482" i="1"/>
  <c r="O482" i="1" s="1"/>
  <c r="P482" i="1" s="1"/>
  <c r="J483" i="1"/>
  <c r="O483" i="1" s="1"/>
  <c r="P483" i="1" s="1"/>
  <c r="J484" i="1"/>
  <c r="O484" i="1" s="1"/>
  <c r="P484" i="1" s="1"/>
  <c r="J485" i="1"/>
  <c r="O485" i="1" s="1"/>
  <c r="P485" i="1" s="1"/>
  <c r="J486" i="1"/>
  <c r="O486" i="1" s="1"/>
  <c r="P486" i="1" s="1"/>
  <c r="J487" i="1"/>
  <c r="O487" i="1" s="1"/>
  <c r="P487" i="1" s="1"/>
  <c r="J488" i="1"/>
  <c r="O488" i="1" s="1"/>
  <c r="P488" i="1" s="1"/>
  <c r="J489" i="1"/>
  <c r="O489" i="1" s="1"/>
  <c r="P489" i="1" s="1"/>
  <c r="J490" i="1"/>
  <c r="O490" i="1" s="1"/>
  <c r="P490" i="1" s="1"/>
  <c r="J491" i="1"/>
  <c r="O491" i="1" s="1"/>
  <c r="P491" i="1" s="1"/>
  <c r="J492" i="1"/>
  <c r="O492" i="1" s="1"/>
  <c r="P492" i="1" s="1"/>
  <c r="J493" i="1"/>
  <c r="O493" i="1" s="1"/>
  <c r="P493" i="1" s="1"/>
  <c r="J494" i="1"/>
  <c r="O494" i="1" s="1"/>
  <c r="P494" i="1" s="1"/>
  <c r="J495" i="1"/>
  <c r="O495" i="1" s="1"/>
  <c r="P495" i="1" s="1"/>
  <c r="J496" i="1"/>
  <c r="O496" i="1" s="1"/>
  <c r="P496" i="1" s="1"/>
  <c r="J497" i="1"/>
  <c r="O497" i="1" s="1"/>
  <c r="P497" i="1" s="1"/>
  <c r="J498" i="1"/>
  <c r="O498" i="1" s="1"/>
  <c r="P498" i="1" s="1"/>
  <c r="J499" i="1"/>
  <c r="O499" i="1" s="1"/>
  <c r="P499" i="1" s="1"/>
  <c r="J500" i="1"/>
  <c r="O500" i="1" s="1"/>
  <c r="P500" i="1" s="1"/>
  <c r="J501" i="1"/>
  <c r="O501" i="1" s="1"/>
  <c r="P501" i="1" s="1"/>
  <c r="J502" i="1"/>
  <c r="O502" i="1" s="1"/>
  <c r="P502" i="1" s="1"/>
  <c r="J503" i="1"/>
  <c r="O503" i="1" s="1"/>
  <c r="P503" i="1" s="1"/>
  <c r="J504" i="1"/>
  <c r="O504" i="1" s="1"/>
  <c r="P504" i="1" s="1"/>
  <c r="J505" i="1"/>
  <c r="O505" i="1" s="1"/>
  <c r="P505" i="1" s="1"/>
  <c r="J506" i="1"/>
  <c r="O506" i="1" s="1"/>
  <c r="P506" i="1" s="1"/>
  <c r="J507" i="1"/>
  <c r="O507" i="1" s="1"/>
  <c r="P507" i="1" s="1"/>
  <c r="J508" i="1"/>
  <c r="O508" i="1" s="1"/>
  <c r="P508" i="1" s="1"/>
  <c r="J509" i="1"/>
  <c r="O509" i="1" s="1"/>
  <c r="P509" i="1" s="1"/>
  <c r="J510" i="1"/>
  <c r="O510" i="1" s="1"/>
  <c r="P510" i="1" s="1"/>
  <c r="J511" i="1"/>
  <c r="O511" i="1" s="1"/>
  <c r="P511" i="1" s="1"/>
  <c r="J512" i="1"/>
  <c r="O512" i="1" s="1"/>
  <c r="P512" i="1" s="1"/>
  <c r="J513" i="1"/>
  <c r="O513" i="1" s="1"/>
  <c r="P513" i="1" s="1"/>
  <c r="J514" i="1"/>
  <c r="O514" i="1" s="1"/>
  <c r="P514" i="1" s="1"/>
  <c r="J515" i="1"/>
  <c r="O515" i="1" s="1"/>
  <c r="P515" i="1" s="1"/>
  <c r="J516" i="1"/>
  <c r="O516" i="1" s="1"/>
  <c r="P516" i="1" s="1"/>
  <c r="J517" i="1"/>
  <c r="O517" i="1" s="1"/>
  <c r="P517" i="1" s="1"/>
  <c r="J518" i="1"/>
  <c r="O518" i="1" s="1"/>
  <c r="P518" i="1" s="1"/>
  <c r="J519" i="1"/>
  <c r="O519" i="1" s="1"/>
  <c r="P519" i="1" s="1"/>
  <c r="J520" i="1"/>
  <c r="O520" i="1" s="1"/>
  <c r="P520" i="1" s="1"/>
  <c r="J521" i="1"/>
  <c r="O521" i="1" s="1"/>
  <c r="P521" i="1" s="1"/>
  <c r="J522" i="1"/>
  <c r="O522" i="1" s="1"/>
  <c r="P522" i="1" s="1"/>
  <c r="J523" i="1"/>
  <c r="O523" i="1" s="1"/>
  <c r="P523" i="1" s="1"/>
  <c r="J524" i="1"/>
  <c r="O524" i="1" s="1"/>
  <c r="P524" i="1" s="1"/>
  <c r="J525" i="1"/>
  <c r="O525" i="1" s="1"/>
  <c r="P525" i="1" s="1"/>
  <c r="J526" i="1"/>
  <c r="O526" i="1" s="1"/>
  <c r="P526" i="1" s="1"/>
  <c r="J527" i="1"/>
  <c r="O527" i="1" s="1"/>
  <c r="P527" i="1" s="1"/>
  <c r="J528" i="1"/>
  <c r="O528" i="1" s="1"/>
  <c r="P528" i="1" s="1"/>
  <c r="J529" i="1"/>
  <c r="O529" i="1" s="1"/>
  <c r="P529" i="1" s="1"/>
  <c r="J530" i="1"/>
  <c r="O530" i="1" s="1"/>
  <c r="P530" i="1" s="1"/>
  <c r="J531" i="1"/>
  <c r="O531" i="1" s="1"/>
  <c r="P531" i="1" s="1"/>
  <c r="J532" i="1"/>
  <c r="O532" i="1" s="1"/>
  <c r="P532" i="1" s="1"/>
  <c r="J533" i="1"/>
  <c r="O533" i="1" s="1"/>
  <c r="P533" i="1" s="1"/>
  <c r="J534" i="1"/>
  <c r="O534" i="1" s="1"/>
  <c r="P534" i="1" s="1"/>
  <c r="J535" i="1"/>
  <c r="O535" i="1" s="1"/>
  <c r="P535" i="1" s="1"/>
  <c r="J536" i="1"/>
  <c r="O536" i="1" s="1"/>
  <c r="P536" i="1" s="1"/>
  <c r="J537" i="1"/>
  <c r="O537" i="1" s="1"/>
  <c r="P537" i="1" s="1"/>
  <c r="J538" i="1"/>
  <c r="O538" i="1" s="1"/>
  <c r="P538" i="1" s="1"/>
  <c r="J539" i="1"/>
  <c r="O539" i="1" s="1"/>
  <c r="P539" i="1" s="1"/>
  <c r="J540" i="1"/>
  <c r="O540" i="1" s="1"/>
  <c r="P540" i="1" s="1"/>
  <c r="J541" i="1"/>
  <c r="O541" i="1" s="1"/>
  <c r="P541" i="1" s="1"/>
  <c r="J542" i="1"/>
  <c r="O542" i="1" s="1"/>
  <c r="P542" i="1" s="1"/>
  <c r="J543" i="1"/>
  <c r="O543" i="1" s="1"/>
  <c r="P543" i="1" s="1"/>
  <c r="J544" i="1"/>
  <c r="O544" i="1" s="1"/>
  <c r="P544" i="1" s="1"/>
  <c r="J545" i="1"/>
  <c r="O545" i="1" s="1"/>
  <c r="P545" i="1" s="1"/>
  <c r="J546" i="1"/>
  <c r="O546" i="1" s="1"/>
  <c r="P546" i="1" s="1"/>
  <c r="J547" i="1"/>
  <c r="O547" i="1" s="1"/>
  <c r="P547" i="1" s="1"/>
  <c r="J548" i="1"/>
  <c r="O548" i="1" s="1"/>
  <c r="P548" i="1" s="1"/>
  <c r="J549" i="1"/>
  <c r="O549" i="1" s="1"/>
  <c r="P549" i="1" s="1"/>
  <c r="J550" i="1"/>
  <c r="O550" i="1" s="1"/>
  <c r="P550" i="1" s="1"/>
  <c r="J551" i="1"/>
  <c r="O551" i="1" s="1"/>
  <c r="P551" i="1" s="1"/>
  <c r="J552" i="1"/>
  <c r="O552" i="1" s="1"/>
  <c r="P552" i="1" s="1"/>
  <c r="J553" i="1"/>
  <c r="O553" i="1" s="1"/>
  <c r="P553" i="1" s="1"/>
  <c r="J554" i="1"/>
  <c r="O554" i="1" s="1"/>
  <c r="P554" i="1" s="1"/>
  <c r="J555" i="1"/>
  <c r="O555" i="1" s="1"/>
  <c r="P555" i="1" s="1"/>
  <c r="J556" i="1"/>
  <c r="O556" i="1" s="1"/>
  <c r="P556" i="1" s="1"/>
  <c r="J557" i="1"/>
  <c r="O557" i="1" s="1"/>
  <c r="P557" i="1" s="1"/>
  <c r="J558" i="1"/>
  <c r="O558" i="1" s="1"/>
  <c r="P558" i="1" s="1"/>
  <c r="J559" i="1"/>
  <c r="O559" i="1" s="1"/>
  <c r="P559" i="1" s="1"/>
  <c r="J560" i="1"/>
  <c r="O560" i="1" s="1"/>
  <c r="P560" i="1" s="1"/>
  <c r="J561" i="1"/>
  <c r="O561" i="1" s="1"/>
  <c r="P561" i="1" s="1"/>
  <c r="J562" i="1"/>
  <c r="O562" i="1" s="1"/>
  <c r="P562" i="1" s="1"/>
  <c r="J563" i="1"/>
  <c r="O563" i="1" s="1"/>
  <c r="P563" i="1" s="1"/>
  <c r="J564" i="1"/>
  <c r="O564" i="1" s="1"/>
  <c r="P564" i="1" s="1"/>
  <c r="J565" i="1"/>
  <c r="O565" i="1" s="1"/>
  <c r="P565" i="1" s="1"/>
  <c r="J566" i="1"/>
  <c r="O566" i="1" s="1"/>
  <c r="P566" i="1" s="1"/>
  <c r="J567" i="1"/>
  <c r="O567" i="1" s="1"/>
  <c r="P567" i="1" s="1"/>
  <c r="J568" i="1"/>
  <c r="O568" i="1" s="1"/>
  <c r="P568" i="1" s="1"/>
  <c r="J569" i="1"/>
  <c r="O569" i="1" s="1"/>
  <c r="P569" i="1" s="1"/>
  <c r="J570" i="1"/>
  <c r="O570" i="1" s="1"/>
  <c r="P570" i="1" s="1"/>
  <c r="J571" i="1"/>
  <c r="O571" i="1" s="1"/>
  <c r="P571" i="1" s="1"/>
  <c r="J572" i="1"/>
  <c r="O572" i="1" s="1"/>
  <c r="P572" i="1" s="1"/>
  <c r="J573" i="1"/>
  <c r="O573" i="1" s="1"/>
  <c r="P573" i="1" s="1"/>
  <c r="J574" i="1"/>
  <c r="O574" i="1" s="1"/>
  <c r="P574" i="1" s="1"/>
  <c r="J575" i="1"/>
  <c r="O575" i="1" s="1"/>
  <c r="P575" i="1" s="1"/>
  <c r="J576" i="1"/>
  <c r="O576" i="1" s="1"/>
  <c r="P576" i="1" s="1"/>
  <c r="J577" i="1"/>
  <c r="O577" i="1" s="1"/>
  <c r="P577" i="1" s="1"/>
  <c r="J578" i="1"/>
  <c r="O578" i="1" s="1"/>
  <c r="P578" i="1" s="1"/>
  <c r="J579" i="1"/>
  <c r="O579" i="1" s="1"/>
  <c r="P579" i="1" s="1"/>
  <c r="J580" i="1"/>
  <c r="O580" i="1" s="1"/>
  <c r="P580" i="1" s="1"/>
  <c r="J581" i="1"/>
  <c r="O581" i="1" s="1"/>
  <c r="P581" i="1" s="1"/>
  <c r="J582" i="1"/>
  <c r="O582" i="1" s="1"/>
  <c r="P582" i="1" s="1"/>
  <c r="J583" i="1"/>
  <c r="O583" i="1" s="1"/>
  <c r="P583" i="1" s="1"/>
  <c r="J584" i="1"/>
  <c r="O584" i="1" s="1"/>
  <c r="P584" i="1" s="1"/>
  <c r="J585" i="1"/>
  <c r="O585" i="1" s="1"/>
  <c r="P585" i="1" s="1"/>
  <c r="J586" i="1"/>
  <c r="O586" i="1" s="1"/>
  <c r="P586" i="1" s="1"/>
  <c r="J587" i="1"/>
  <c r="O587" i="1" s="1"/>
  <c r="P587" i="1" s="1"/>
  <c r="J588" i="1"/>
  <c r="O588" i="1" s="1"/>
  <c r="P588" i="1" s="1"/>
  <c r="J589" i="1"/>
  <c r="O589" i="1" s="1"/>
  <c r="P589" i="1" s="1"/>
  <c r="J590" i="1"/>
  <c r="O590" i="1" s="1"/>
  <c r="P590" i="1" s="1"/>
  <c r="J591" i="1"/>
  <c r="O591" i="1" s="1"/>
  <c r="P591" i="1" s="1"/>
  <c r="J592" i="1"/>
  <c r="O592" i="1" s="1"/>
  <c r="P592" i="1" s="1"/>
  <c r="J593" i="1"/>
  <c r="O593" i="1" s="1"/>
  <c r="P593" i="1" s="1"/>
  <c r="J594" i="1"/>
  <c r="O594" i="1" s="1"/>
  <c r="P594" i="1" s="1"/>
  <c r="J595" i="1"/>
  <c r="O595" i="1" s="1"/>
  <c r="P595" i="1" s="1"/>
  <c r="J596" i="1"/>
  <c r="O596" i="1" s="1"/>
  <c r="P596" i="1" s="1"/>
  <c r="J597" i="1"/>
  <c r="O597" i="1" s="1"/>
  <c r="P597" i="1" s="1"/>
  <c r="J598" i="1"/>
  <c r="O598" i="1" s="1"/>
  <c r="P598" i="1" s="1"/>
  <c r="J599" i="1"/>
  <c r="O599" i="1" s="1"/>
  <c r="P599" i="1" s="1"/>
  <c r="J600" i="1"/>
  <c r="O600" i="1" s="1"/>
  <c r="P600" i="1" s="1"/>
  <c r="J601" i="1"/>
  <c r="O601" i="1" s="1"/>
  <c r="P601" i="1" s="1"/>
  <c r="J602" i="1"/>
  <c r="O602" i="1" s="1"/>
  <c r="P602" i="1" s="1"/>
  <c r="J603" i="1"/>
  <c r="O603" i="1" s="1"/>
  <c r="P603" i="1" s="1"/>
  <c r="J604" i="1"/>
  <c r="O604" i="1" s="1"/>
  <c r="P604" i="1" s="1"/>
  <c r="J605" i="1"/>
  <c r="O605" i="1" s="1"/>
  <c r="P605" i="1" s="1"/>
  <c r="J606" i="1"/>
  <c r="O606" i="1" s="1"/>
  <c r="P606" i="1" s="1"/>
  <c r="J607" i="1"/>
  <c r="O607" i="1" s="1"/>
  <c r="P607" i="1" s="1"/>
  <c r="J608" i="1"/>
  <c r="O608" i="1" s="1"/>
  <c r="P608" i="1" s="1"/>
  <c r="J609" i="1"/>
  <c r="O609" i="1" s="1"/>
  <c r="P609" i="1" s="1"/>
  <c r="J610" i="1"/>
  <c r="O610" i="1" s="1"/>
  <c r="P610" i="1" s="1"/>
  <c r="J611" i="1"/>
  <c r="O611" i="1" s="1"/>
  <c r="P611" i="1" s="1"/>
  <c r="J612" i="1"/>
  <c r="O612" i="1" s="1"/>
  <c r="P612" i="1" s="1"/>
  <c r="J613" i="1"/>
  <c r="O613" i="1" s="1"/>
  <c r="P613" i="1" s="1"/>
  <c r="J614" i="1"/>
  <c r="O614" i="1" s="1"/>
  <c r="P614" i="1" s="1"/>
  <c r="J615" i="1"/>
  <c r="O615" i="1" s="1"/>
  <c r="P615" i="1" s="1"/>
  <c r="J616" i="1"/>
  <c r="O616" i="1" s="1"/>
  <c r="P616" i="1" s="1"/>
  <c r="J617" i="1"/>
  <c r="O617" i="1" s="1"/>
  <c r="P617" i="1" s="1"/>
  <c r="J618" i="1"/>
  <c r="O618" i="1" s="1"/>
  <c r="P618" i="1" s="1"/>
  <c r="J619" i="1"/>
  <c r="O619" i="1" s="1"/>
  <c r="P619" i="1" s="1"/>
  <c r="J620" i="1"/>
  <c r="O620" i="1" s="1"/>
  <c r="P620" i="1" s="1"/>
  <c r="J621" i="1"/>
  <c r="O621" i="1" s="1"/>
  <c r="P621" i="1" s="1"/>
  <c r="J622" i="1"/>
  <c r="O622" i="1" s="1"/>
  <c r="P622" i="1" s="1"/>
  <c r="J623" i="1"/>
  <c r="O623" i="1" s="1"/>
  <c r="P623" i="1" s="1"/>
  <c r="J624" i="1"/>
  <c r="O624" i="1" s="1"/>
  <c r="P624" i="1" s="1"/>
  <c r="J625" i="1"/>
  <c r="O625" i="1" s="1"/>
  <c r="P625" i="1" s="1"/>
  <c r="J626" i="1"/>
  <c r="O626" i="1" s="1"/>
  <c r="P626" i="1" s="1"/>
  <c r="J627" i="1"/>
  <c r="O627" i="1" s="1"/>
  <c r="P627" i="1" s="1"/>
  <c r="J628" i="1"/>
  <c r="O628" i="1" s="1"/>
  <c r="P628" i="1" s="1"/>
  <c r="J629" i="1"/>
  <c r="O629" i="1" s="1"/>
  <c r="P629" i="1" s="1"/>
  <c r="J630" i="1"/>
  <c r="O630" i="1" s="1"/>
  <c r="P630" i="1" s="1"/>
  <c r="J631" i="1"/>
  <c r="O631" i="1" s="1"/>
  <c r="P631" i="1" s="1"/>
  <c r="J632" i="1"/>
  <c r="O632" i="1" s="1"/>
  <c r="P632" i="1" s="1"/>
  <c r="J633" i="1"/>
  <c r="O633" i="1" s="1"/>
  <c r="P633" i="1" s="1"/>
  <c r="J634" i="1"/>
  <c r="O634" i="1" s="1"/>
  <c r="P634" i="1" s="1"/>
  <c r="J635" i="1"/>
  <c r="O635" i="1" s="1"/>
  <c r="P635" i="1" s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N206" i="2" l="1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L241" i="2" l="1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I188" i="2" s="1"/>
  <c r="U188" i="2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I87" i="2" s="1"/>
  <c r="I108" i="2"/>
  <c r="F30" i="1"/>
  <c r="I149" i="2" s="1"/>
  <c r="U149" i="2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I66" i="2" s="1"/>
  <c r="F42" i="1"/>
  <c r="F45" i="1"/>
  <c r="I229" i="2" s="1"/>
  <c r="F46" i="1"/>
  <c r="I230" i="2" s="1"/>
  <c r="F47" i="1"/>
  <c r="F48" i="1"/>
  <c r="I152" i="2" s="1"/>
  <c r="F49" i="1"/>
  <c r="I233" i="2" s="1"/>
  <c r="F50" i="1"/>
  <c r="I236" i="2" s="1"/>
  <c r="F51" i="1"/>
  <c r="F52" i="1"/>
  <c r="I204" i="2" s="1"/>
  <c r="F53" i="1"/>
  <c r="I205" i="2" s="1"/>
  <c r="F54" i="1"/>
  <c r="I206" i="2" s="1"/>
  <c r="F55" i="1"/>
  <c r="I209" i="2" s="1"/>
  <c r="F56" i="1"/>
  <c r="I210" i="2" s="1"/>
  <c r="F60" i="1"/>
  <c r="F61" i="1"/>
  <c r="I242" i="2" s="1"/>
  <c r="F62" i="1"/>
  <c r="R62" i="1" s="1"/>
  <c r="F63" i="1"/>
  <c r="F67" i="1"/>
  <c r="F68" i="1"/>
  <c r="F69" i="1"/>
  <c r="F70" i="1"/>
  <c r="F71" i="1"/>
  <c r="F72" i="1"/>
  <c r="R72" i="1" s="1"/>
  <c r="F75" i="1"/>
  <c r="F77" i="1"/>
  <c r="I245" i="2" s="1"/>
  <c r="F78" i="1"/>
  <c r="I246" i="2" s="1"/>
  <c r="F79" i="1"/>
  <c r="I247" i="2" s="1"/>
  <c r="F80" i="1"/>
  <c r="I248" i="2" s="1"/>
  <c r="F81" i="1"/>
  <c r="I249" i="2" s="1"/>
  <c r="F82" i="1"/>
  <c r="I250" i="2" s="1"/>
  <c r="F83" i="1"/>
  <c r="I251" i="2" s="1"/>
  <c r="F84" i="1"/>
  <c r="I252" i="2" s="1"/>
  <c r="F85" i="1"/>
  <c r="I253" i="2" s="1"/>
  <c r="F86" i="1"/>
  <c r="I254" i="2" s="1"/>
  <c r="U254" i="2" s="1"/>
  <c r="F87" i="1"/>
  <c r="I255" i="2" s="1"/>
  <c r="U255" i="2" s="1"/>
  <c r="F88" i="1"/>
  <c r="I256" i="2" s="1"/>
  <c r="U256" i="2" s="1"/>
  <c r="F89" i="1"/>
  <c r="I257" i="2" s="1"/>
  <c r="U257" i="2" s="1"/>
  <c r="F90" i="1"/>
  <c r="I258" i="2" s="1"/>
  <c r="U258" i="2" s="1"/>
  <c r="F91" i="1"/>
  <c r="I259" i="2" s="1"/>
  <c r="U259" i="2" s="1"/>
  <c r="F92" i="1"/>
  <c r="I260" i="2" s="1"/>
  <c r="U260" i="2" s="1"/>
  <c r="F93" i="1"/>
  <c r="I261" i="2" s="1"/>
  <c r="U261" i="2" s="1"/>
  <c r="F94" i="1"/>
  <c r="I262" i="2" s="1"/>
  <c r="U262" i="2" s="1"/>
  <c r="F95" i="1"/>
  <c r="I263" i="2" s="1"/>
  <c r="U263" i="2" s="1"/>
  <c r="F96" i="1"/>
  <c r="I264" i="2" s="1"/>
  <c r="U264" i="2" s="1"/>
  <c r="F97" i="1"/>
  <c r="I265" i="2" s="1"/>
  <c r="F98" i="1"/>
  <c r="I266" i="2" s="1"/>
  <c r="F99" i="1"/>
  <c r="I267" i="2" s="1"/>
  <c r="F100" i="1"/>
  <c r="I268" i="2" s="1"/>
  <c r="F102" i="1"/>
  <c r="F103" i="1"/>
  <c r="F104" i="1"/>
  <c r="R104" i="1" s="1"/>
  <c r="F105" i="1"/>
  <c r="R105" i="1" s="1"/>
  <c r="F106" i="1"/>
  <c r="R106" i="1" s="1"/>
  <c r="F107" i="1"/>
  <c r="R107" i="1" s="1"/>
  <c r="F108" i="1"/>
  <c r="R108" i="1" s="1"/>
  <c r="F109" i="1"/>
  <c r="R109" i="1" s="1"/>
  <c r="F110" i="1"/>
  <c r="R110" i="1" s="1"/>
  <c r="F111" i="1"/>
  <c r="R111" i="1" s="1"/>
  <c r="F112" i="1"/>
  <c r="R112" i="1" s="1"/>
  <c r="F113" i="1"/>
  <c r="R113" i="1" s="1"/>
  <c r="F114" i="1"/>
  <c r="R114" i="1" s="1"/>
  <c r="F115" i="1"/>
  <c r="R115" i="1" s="1"/>
  <c r="F116" i="1"/>
  <c r="R116" i="1" s="1"/>
  <c r="F117" i="1"/>
  <c r="R117" i="1" s="1"/>
  <c r="F118" i="1"/>
  <c r="R118" i="1" s="1"/>
  <c r="F119" i="1"/>
  <c r="R119" i="1" s="1"/>
  <c r="F120" i="1"/>
  <c r="R120" i="1" s="1"/>
  <c r="F121" i="1"/>
  <c r="R121" i="1" s="1"/>
  <c r="F122" i="1"/>
  <c r="R122" i="1" s="1"/>
  <c r="F123" i="1"/>
  <c r="R123" i="1" s="1"/>
  <c r="F124" i="1"/>
  <c r="R124" i="1" s="1"/>
  <c r="F125" i="1"/>
  <c r="R125" i="1" s="1"/>
  <c r="F126" i="1"/>
  <c r="R126" i="1" s="1"/>
  <c r="F127" i="1"/>
  <c r="R127" i="1" s="1"/>
  <c r="F128" i="1"/>
  <c r="R128" i="1" s="1"/>
  <c r="F129" i="1"/>
  <c r="R129" i="1" s="1"/>
  <c r="F130" i="1"/>
  <c r="R130" i="1" s="1"/>
  <c r="F131" i="1"/>
  <c r="R131" i="1" s="1"/>
  <c r="F132" i="1"/>
  <c r="R132" i="1" s="1"/>
  <c r="F133" i="1"/>
  <c r="R133" i="1" s="1"/>
  <c r="F134" i="1"/>
  <c r="R134" i="1" s="1"/>
  <c r="F135" i="1"/>
  <c r="R135" i="1" s="1"/>
  <c r="F136" i="1"/>
  <c r="R136" i="1" s="1"/>
  <c r="F137" i="1"/>
  <c r="R137" i="1" s="1"/>
  <c r="F138" i="1"/>
  <c r="R138" i="1" s="1"/>
  <c r="F139" i="1"/>
  <c r="R139" i="1" s="1"/>
  <c r="F140" i="1"/>
  <c r="R140" i="1" s="1"/>
  <c r="F141" i="1"/>
  <c r="R141" i="1" s="1"/>
  <c r="F142" i="1"/>
  <c r="R142" i="1" s="1"/>
  <c r="F143" i="1"/>
  <c r="R143" i="1" s="1"/>
  <c r="F144" i="1"/>
  <c r="R144" i="1" s="1"/>
  <c r="F145" i="1"/>
  <c r="R145" i="1" s="1"/>
  <c r="F146" i="1"/>
  <c r="R146" i="1" s="1"/>
  <c r="F147" i="1"/>
  <c r="R147" i="1" s="1"/>
  <c r="F148" i="1"/>
  <c r="R148" i="1" s="1"/>
  <c r="F149" i="1"/>
  <c r="R149" i="1" s="1"/>
  <c r="F150" i="1"/>
  <c r="R150" i="1" s="1"/>
  <c r="F151" i="1"/>
  <c r="R151" i="1" s="1"/>
  <c r="F152" i="1"/>
  <c r="R152" i="1" s="1"/>
  <c r="F153" i="1"/>
  <c r="R153" i="1" s="1"/>
  <c r="F154" i="1"/>
  <c r="R154" i="1" s="1"/>
  <c r="F155" i="1"/>
  <c r="R155" i="1" s="1"/>
  <c r="F156" i="1"/>
  <c r="R156" i="1" s="1"/>
  <c r="F157" i="1"/>
  <c r="R157" i="1" s="1"/>
  <c r="F158" i="1"/>
  <c r="R158" i="1" s="1"/>
  <c r="F159" i="1"/>
  <c r="R159" i="1" s="1"/>
  <c r="F160" i="1"/>
  <c r="R160" i="1" s="1"/>
  <c r="F161" i="1"/>
  <c r="R161" i="1" s="1"/>
  <c r="F162" i="1"/>
  <c r="R162" i="1" s="1"/>
  <c r="F163" i="1"/>
  <c r="R163" i="1" s="1"/>
  <c r="F164" i="1"/>
  <c r="R164" i="1" s="1"/>
  <c r="F165" i="1"/>
  <c r="R165" i="1" s="1"/>
  <c r="F166" i="1"/>
  <c r="R166" i="1" s="1"/>
  <c r="F167" i="1"/>
  <c r="R167" i="1" s="1"/>
  <c r="F168" i="1"/>
  <c r="R168" i="1" s="1"/>
  <c r="F169" i="1"/>
  <c r="R169" i="1" s="1"/>
  <c r="F170" i="1"/>
  <c r="R170" i="1" s="1"/>
  <c r="F171" i="1"/>
  <c r="R171" i="1" s="1"/>
  <c r="F172" i="1"/>
  <c r="R172" i="1" s="1"/>
  <c r="F173" i="1"/>
  <c r="R173" i="1" s="1"/>
  <c r="F174" i="1"/>
  <c r="R174" i="1" s="1"/>
  <c r="F175" i="1"/>
  <c r="R175" i="1" s="1"/>
  <c r="F176" i="1"/>
  <c r="R176" i="1" s="1"/>
  <c r="F177" i="1"/>
  <c r="R177" i="1" s="1"/>
  <c r="F178" i="1"/>
  <c r="R178" i="1" s="1"/>
  <c r="F179" i="1"/>
  <c r="R179" i="1" s="1"/>
  <c r="F180" i="1"/>
  <c r="R180" i="1" s="1"/>
  <c r="F181" i="1"/>
  <c r="R181" i="1" s="1"/>
  <c r="F182" i="1"/>
  <c r="R182" i="1" s="1"/>
  <c r="F183" i="1"/>
  <c r="R183" i="1" s="1"/>
  <c r="F184" i="1"/>
  <c r="R184" i="1" s="1"/>
  <c r="F185" i="1"/>
  <c r="R185" i="1" s="1"/>
  <c r="F186" i="1"/>
  <c r="R186" i="1" s="1"/>
  <c r="F187" i="1"/>
  <c r="R187" i="1" s="1"/>
  <c r="F188" i="1"/>
  <c r="R188" i="1" s="1"/>
  <c r="F189" i="1"/>
  <c r="R189" i="1" s="1"/>
  <c r="F190" i="1"/>
  <c r="R190" i="1" s="1"/>
  <c r="F191" i="1"/>
  <c r="R191" i="1" s="1"/>
  <c r="F192" i="1"/>
  <c r="R192" i="1" s="1"/>
  <c r="F193" i="1"/>
  <c r="R193" i="1" s="1"/>
  <c r="F194" i="1"/>
  <c r="R194" i="1" s="1"/>
  <c r="F195" i="1"/>
  <c r="R195" i="1" s="1"/>
  <c r="F196" i="1"/>
  <c r="R196" i="1" s="1"/>
  <c r="F197" i="1"/>
  <c r="R197" i="1" s="1"/>
  <c r="F198" i="1"/>
  <c r="R198" i="1" s="1"/>
  <c r="F199" i="1"/>
  <c r="R199" i="1" s="1"/>
  <c r="F200" i="1"/>
  <c r="R200" i="1" s="1"/>
  <c r="F201" i="1"/>
  <c r="R201" i="1" s="1"/>
  <c r="F202" i="1"/>
  <c r="R202" i="1" s="1"/>
  <c r="F203" i="1"/>
  <c r="R203" i="1" s="1"/>
  <c r="F204" i="1"/>
  <c r="R204" i="1" s="1"/>
  <c r="F205" i="1"/>
  <c r="R205" i="1" s="1"/>
  <c r="F206" i="1"/>
  <c r="R206" i="1" s="1"/>
  <c r="F207" i="1"/>
  <c r="R207" i="1" s="1"/>
  <c r="F208" i="1"/>
  <c r="R208" i="1" s="1"/>
  <c r="F209" i="1"/>
  <c r="R209" i="1" s="1"/>
  <c r="F210" i="1"/>
  <c r="R210" i="1" s="1"/>
  <c r="F211" i="1"/>
  <c r="R211" i="1" s="1"/>
  <c r="F212" i="1"/>
  <c r="R212" i="1" s="1"/>
  <c r="F213" i="1"/>
  <c r="R213" i="1" s="1"/>
  <c r="F214" i="1"/>
  <c r="R214" i="1" s="1"/>
  <c r="F215" i="1"/>
  <c r="R215" i="1" s="1"/>
  <c r="F216" i="1"/>
  <c r="R216" i="1" s="1"/>
  <c r="F217" i="1"/>
  <c r="R217" i="1" s="1"/>
  <c r="F218" i="1"/>
  <c r="R218" i="1" s="1"/>
  <c r="F219" i="1"/>
  <c r="R219" i="1" s="1"/>
  <c r="F220" i="1"/>
  <c r="R220" i="1" s="1"/>
  <c r="F221" i="1"/>
  <c r="R221" i="1" s="1"/>
  <c r="F222" i="1"/>
  <c r="R222" i="1" s="1"/>
  <c r="F223" i="1"/>
  <c r="R223" i="1" s="1"/>
  <c r="F224" i="1"/>
  <c r="R224" i="1" s="1"/>
  <c r="F225" i="1"/>
  <c r="R225" i="1" s="1"/>
  <c r="F226" i="1"/>
  <c r="R226" i="1" s="1"/>
  <c r="F227" i="1"/>
  <c r="R227" i="1" s="1"/>
  <c r="F228" i="1"/>
  <c r="R228" i="1" s="1"/>
  <c r="F229" i="1"/>
  <c r="R229" i="1" s="1"/>
  <c r="F230" i="1"/>
  <c r="R230" i="1" s="1"/>
  <c r="F231" i="1"/>
  <c r="R231" i="1" s="1"/>
  <c r="F232" i="1"/>
  <c r="R232" i="1" s="1"/>
  <c r="F233" i="1"/>
  <c r="R233" i="1" s="1"/>
  <c r="F234" i="1"/>
  <c r="R234" i="1" s="1"/>
  <c r="F235" i="1"/>
  <c r="R235" i="1" s="1"/>
  <c r="F236" i="1"/>
  <c r="R236" i="1" s="1"/>
  <c r="F237" i="1"/>
  <c r="R237" i="1" s="1"/>
  <c r="F238" i="1"/>
  <c r="R238" i="1" s="1"/>
  <c r="F239" i="1"/>
  <c r="R239" i="1" s="1"/>
  <c r="F240" i="1"/>
  <c r="R240" i="1" s="1"/>
  <c r="F241" i="1"/>
  <c r="R241" i="1" s="1"/>
  <c r="F242" i="1"/>
  <c r="R242" i="1" s="1"/>
  <c r="F243" i="1"/>
  <c r="R243" i="1" s="1"/>
  <c r="F244" i="1"/>
  <c r="R244" i="1" s="1"/>
  <c r="F245" i="1"/>
  <c r="R245" i="1" s="1"/>
  <c r="F246" i="1"/>
  <c r="R246" i="1" s="1"/>
  <c r="F247" i="1"/>
  <c r="R247" i="1" s="1"/>
  <c r="F248" i="1"/>
  <c r="R248" i="1" s="1"/>
  <c r="F249" i="1"/>
  <c r="R249" i="1" s="1"/>
  <c r="F250" i="1"/>
  <c r="R250" i="1" s="1"/>
  <c r="F251" i="1"/>
  <c r="R251" i="1" s="1"/>
  <c r="F252" i="1"/>
  <c r="R252" i="1" s="1"/>
  <c r="F253" i="1"/>
  <c r="R253" i="1" s="1"/>
  <c r="F254" i="1"/>
  <c r="R254" i="1" s="1"/>
  <c r="F255" i="1"/>
  <c r="R255" i="1" s="1"/>
  <c r="F256" i="1"/>
  <c r="R256" i="1" s="1"/>
  <c r="F257" i="1"/>
  <c r="R257" i="1" s="1"/>
  <c r="F258" i="1"/>
  <c r="R258" i="1" s="1"/>
  <c r="F259" i="1"/>
  <c r="R259" i="1" s="1"/>
  <c r="F260" i="1"/>
  <c r="R260" i="1" s="1"/>
  <c r="F261" i="1"/>
  <c r="R261" i="1" s="1"/>
  <c r="F262" i="1"/>
  <c r="R262" i="1" s="1"/>
  <c r="F263" i="1"/>
  <c r="R263" i="1" s="1"/>
  <c r="F264" i="1"/>
  <c r="R264" i="1" s="1"/>
  <c r="F265" i="1"/>
  <c r="R265" i="1" s="1"/>
  <c r="F266" i="1"/>
  <c r="R266" i="1" s="1"/>
  <c r="F267" i="1"/>
  <c r="R267" i="1" s="1"/>
  <c r="F268" i="1"/>
  <c r="R268" i="1" s="1"/>
  <c r="F269" i="1"/>
  <c r="R269" i="1" s="1"/>
  <c r="F270" i="1"/>
  <c r="R270" i="1" s="1"/>
  <c r="F271" i="1"/>
  <c r="R271" i="1" s="1"/>
  <c r="F272" i="1"/>
  <c r="R272" i="1" s="1"/>
  <c r="F273" i="1"/>
  <c r="R273" i="1" s="1"/>
  <c r="F274" i="1"/>
  <c r="R274" i="1" s="1"/>
  <c r="F275" i="1"/>
  <c r="R275" i="1" s="1"/>
  <c r="F276" i="1"/>
  <c r="R276" i="1" s="1"/>
  <c r="F277" i="1"/>
  <c r="R277" i="1" s="1"/>
  <c r="F278" i="1"/>
  <c r="R278" i="1" s="1"/>
  <c r="F279" i="1"/>
  <c r="R279" i="1" s="1"/>
  <c r="F280" i="1"/>
  <c r="R280" i="1" s="1"/>
  <c r="F281" i="1"/>
  <c r="R281" i="1" s="1"/>
  <c r="F282" i="1"/>
  <c r="R282" i="1" s="1"/>
  <c r="F283" i="1"/>
  <c r="R283" i="1" s="1"/>
  <c r="F284" i="1"/>
  <c r="R284" i="1" s="1"/>
  <c r="F285" i="1"/>
  <c r="R285" i="1" s="1"/>
  <c r="F286" i="1"/>
  <c r="R286" i="1" s="1"/>
  <c r="F287" i="1"/>
  <c r="R287" i="1" s="1"/>
  <c r="F288" i="1"/>
  <c r="R288" i="1" s="1"/>
  <c r="F289" i="1"/>
  <c r="R289" i="1" s="1"/>
  <c r="F290" i="1"/>
  <c r="R290" i="1" s="1"/>
  <c r="F291" i="1"/>
  <c r="R291" i="1" s="1"/>
  <c r="F292" i="1"/>
  <c r="R292" i="1" s="1"/>
  <c r="F293" i="1"/>
  <c r="R293" i="1" s="1"/>
  <c r="F294" i="1"/>
  <c r="R294" i="1" s="1"/>
  <c r="F295" i="1"/>
  <c r="R295" i="1" s="1"/>
  <c r="F296" i="1"/>
  <c r="R296" i="1" s="1"/>
  <c r="F297" i="1"/>
  <c r="R297" i="1" s="1"/>
  <c r="F298" i="1"/>
  <c r="R298" i="1" s="1"/>
  <c r="F299" i="1"/>
  <c r="R299" i="1" s="1"/>
  <c r="F300" i="1"/>
  <c r="R300" i="1" s="1"/>
  <c r="F301" i="1"/>
  <c r="R301" i="1" s="1"/>
  <c r="F302" i="1"/>
  <c r="R302" i="1" s="1"/>
  <c r="F303" i="1"/>
  <c r="R303" i="1" s="1"/>
  <c r="F304" i="1"/>
  <c r="R304" i="1" s="1"/>
  <c r="F305" i="1"/>
  <c r="R305" i="1" s="1"/>
  <c r="F306" i="1"/>
  <c r="R306" i="1" s="1"/>
  <c r="F307" i="1"/>
  <c r="R307" i="1" s="1"/>
  <c r="F308" i="1"/>
  <c r="R308" i="1" s="1"/>
  <c r="F309" i="1"/>
  <c r="R309" i="1" s="1"/>
  <c r="F310" i="1"/>
  <c r="R310" i="1" s="1"/>
  <c r="F311" i="1"/>
  <c r="R311" i="1" s="1"/>
  <c r="F312" i="1"/>
  <c r="R312" i="1" s="1"/>
  <c r="F313" i="1"/>
  <c r="R313" i="1" s="1"/>
  <c r="F314" i="1"/>
  <c r="R314" i="1" s="1"/>
  <c r="F315" i="1"/>
  <c r="R315" i="1" s="1"/>
  <c r="F316" i="1"/>
  <c r="R316" i="1" s="1"/>
  <c r="F317" i="1"/>
  <c r="R317" i="1" s="1"/>
  <c r="F318" i="1"/>
  <c r="R318" i="1" s="1"/>
  <c r="F319" i="1"/>
  <c r="R319" i="1" s="1"/>
  <c r="F320" i="1"/>
  <c r="R320" i="1" s="1"/>
  <c r="F321" i="1"/>
  <c r="R321" i="1" s="1"/>
  <c r="F322" i="1"/>
  <c r="R322" i="1" s="1"/>
  <c r="F323" i="1"/>
  <c r="R323" i="1" s="1"/>
  <c r="F324" i="1"/>
  <c r="R324" i="1" s="1"/>
  <c r="F325" i="1"/>
  <c r="R325" i="1" s="1"/>
  <c r="F326" i="1"/>
  <c r="R326" i="1" s="1"/>
  <c r="F327" i="1"/>
  <c r="R327" i="1" s="1"/>
  <c r="F328" i="1"/>
  <c r="R328" i="1" s="1"/>
  <c r="F329" i="1"/>
  <c r="R329" i="1" s="1"/>
  <c r="F330" i="1"/>
  <c r="R330" i="1" s="1"/>
  <c r="F331" i="1"/>
  <c r="R331" i="1" s="1"/>
  <c r="F332" i="1"/>
  <c r="R332" i="1" s="1"/>
  <c r="F333" i="1"/>
  <c r="R333" i="1" s="1"/>
  <c r="F334" i="1"/>
  <c r="R334" i="1" s="1"/>
  <c r="F335" i="1"/>
  <c r="R335" i="1" s="1"/>
  <c r="F336" i="1"/>
  <c r="R336" i="1" s="1"/>
  <c r="F337" i="1"/>
  <c r="R337" i="1" s="1"/>
  <c r="F338" i="1"/>
  <c r="R338" i="1" s="1"/>
  <c r="F339" i="1"/>
  <c r="R339" i="1" s="1"/>
  <c r="F340" i="1"/>
  <c r="R340" i="1" s="1"/>
  <c r="F341" i="1"/>
  <c r="R341" i="1" s="1"/>
  <c r="F342" i="1"/>
  <c r="R342" i="1" s="1"/>
  <c r="F343" i="1"/>
  <c r="R343" i="1" s="1"/>
  <c r="F344" i="1"/>
  <c r="R344" i="1" s="1"/>
  <c r="F345" i="1"/>
  <c r="R345" i="1" s="1"/>
  <c r="F346" i="1"/>
  <c r="R346" i="1" s="1"/>
  <c r="F347" i="1"/>
  <c r="R347" i="1" s="1"/>
  <c r="F348" i="1"/>
  <c r="R348" i="1" s="1"/>
  <c r="F349" i="1"/>
  <c r="R349" i="1" s="1"/>
  <c r="F350" i="1"/>
  <c r="R350" i="1" s="1"/>
  <c r="F351" i="1"/>
  <c r="R351" i="1" s="1"/>
  <c r="F352" i="1"/>
  <c r="R352" i="1" s="1"/>
  <c r="F353" i="1"/>
  <c r="R353" i="1" s="1"/>
  <c r="F354" i="1"/>
  <c r="R354" i="1" s="1"/>
  <c r="F355" i="1"/>
  <c r="R355" i="1" s="1"/>
  <c r="F356" i="1"/>
  <c r="R356" i="1" s="1"/>
  <c r="F357" i="1"/>
  <c r="R357" i="1" s="1"/>
  <c r="F358" i="1"/>
  <c r="R358" i="1" s="1"/>
  <c r="F359" i="1"/>
  <c r="R359" i="1" s="1"/>
  <c r="F360" i="1"/>
  <c r="R360" i="1" s="1"/>
  <c r="F361" i="1"/>
  <c r="R361" i="1" s="1"/>
  <c r="F362" i="1"/>
  <c r="R362" i="1" s="1"/>
  <c r="F363" i="1"/>
  <c r="R363" i="1" s="1"/>
  <c r="F364" i="1"/>
  <c r="R364" i="1" s="1"/>
  <c r="F365" i="1"/>
  <c r="R365" i="1" s="1"/>
  <c r="F366" i="1"/>
  <c r="R366" i="1" s="1"/>
  <c r="F367" i="1"/>
  <c r="R367" i="1" s="1"/>
  <c r="F368" i="1"/>
  <c r="R368" i="1" s="1"/>
  <c r="F369" i="1"/>
  <c r="R369" i="1" s="1"/>
  <c r="F370" i="1"/>
  <c r="R370" i="1" s="1"/>
  <c r="F371" i="1"/>
  <c r="R371" i="1" s="1"/>
  <c r="F372" i="1"/>
  <c r="R372" i="1" s="1"/>
  <c r="F373" i="1"/>
  <c r="R373" i="1" s="1"/>
  <c r="F374" i="1"/>
  <c r="R374" i="1" s="1"/>
  <c r="F375" i="1"/>
  <c r="R375" i="1" s="1"/>
  <c r="F376" i="1"/>
  <c r="R376" i="1" s="1"/>
  <c r="F377" i="1"/>
  <c r="R377" i="1" s="1"/>
  <c r="F378" i="1"/>
  <c r="R378" i="1" s="1"/>
  <c r="F379" i="1"/>
  <c r="R379" i="1" s="1"/>
  <c r="F380" i="1"/>
  <c r="R380" i="1" s="1"/>
  <c r="F381" i="1"/>
  <c r="R381" i="1" s="1"/>
  <c r="F382" i="1"/>
  <c r="R382" i="1" s="1"/>
  <c r="F383" i="1"/>
  <c r="R383" i="1" s="1"/>
  <c r="F384" i="1"/>
  <c r="R384" i="1" s="1"/>
  <c r="F385" i="1"/>
  <c r="R385" i="1" s="1"/>
  <c r="F386" i="1"/>
  <c r="R386" i="1" s="1"/>
  <c r="F387" i="1"/>
  <c r="R387" i="1" s="1"/>
  <c r="F388" i="1"/>
  <c r="R388" i="1" s="1"/>
  <c r="F389" i="1"/>
  <c r="R389" i="1" s="1"/>
  <c r="F390" i="1"/>
  <c r="R390" i="1" s="1"/>
  <c r="F391" i="1"/>
  <c r="R391" i="1" s="1"/>
  <c r="F392" i="1"/>
  <c r="R392" i="1" s="1"/>
  <c r="F393" i="1"/>
  <c r="R393" i="1" s="1"/>
  <c r="F394" i="1"/>
  <c r="R394" i="1" s="1"/>
  <c r="F395" i="1"/>
  <c r="R395" i="1" s="1"/>
  <c r="F396" i="1"/>
  <c r="R396" i="1" s="1"/>
  <c r="F397" i="1"/>
  <c r="R397" i="1" s="1"/>
  <c r="F398" i="1"/>
  <c r="R398" i="1" s="1"/>
  <c r="F399" i="1"/>
  <c r="R399" i="1" s="1"/>
  <c r="F400" i="1"/>
  <c r="R400" i="1" s="1"/>
  <c r="F401" i="1"/>
  <c r="R401" i="1" s="1"/>
  <c r="F402" i="1"/>
  <c r="R402" i="1" s="1"/>
  <c r="F403" i="1"/>
  <c r="R403" i="1" s="1"/>
  <c r="F404" i="1"/>
  <c r="R404" i="1" s="1"/>
  <c r="F405" i="1"/>
  <c r="R405" i="1" s="1"/>
  <c r="F406" i="1"/>
  <c r="R406" i="1" s="1"/>
  <c r="F407" i="1"/>
  <c r="R407" i="1" s="1"/>
  <c r="F408" i="1"/>
  <c r="R408" i="1" s="1"/>
  <c r="F409" i="1"/>
  <c r="R409" i="1" s="1"/>
  <c r="F410" i="1"/>
  <c r="R410" i="1" s="1"/>
  <c r="F411" i="1"/>
  <c r="R411" i="1" s="1"/>
  <c r="F412" i="1"/>
  <c r="R412" i="1" s="1"/>
  <c r="F413" i="1"/>
  <c r="R413" i="1" s="1"/>
  <c r="F414" i="1"/>
  <c r="R414" i="1" s="1"/>
  <c r="F415" i="1"/>
  <c r="R415" i="1" s="1"/>
  <c r="F416" i="1"/>
  <c r="R416" i="1" s="1"/>
  <c r="F417" i="1"/>
  <c r="R417" i="1" s="1"/>
  <c r="F418" i="1"/>
  <c r="R418" i="1" s="1"/>
  <c r="F419" i="1"/>
  <c r="R419" i="1" s="1"/>
  <c r="F420" i="1"/>
  <c r="R420" i="1" s="1"/>
  <c r="F421" i="1"/>
  <c r="R421" i="1" s="1"/>
  <c r="F422" i="1"/>
  <c r="R422" i="1" s="1"/>
  <c r="F423" i="1"/>
  <c r="R423" i="1" s="1"/>
  <c r="F424" i="1"/>
  <c r="R424" i="1" s="1"/>
  <c r="F425" i="1"/>
  <c r="R425" i="1" s="1"/>
  <c r="F426" i="1"/>
  <c r="R426" i="1" s="1"/>
  <c r="F427" i="1"/>
  <c r="R427" i="1" s="1"/>
  <c r="F428" i="1"/>
  <c r="R428" i="1" s="1"/>
  <c r="F429" i="1"/>
  <c r="R429" i="1" s="1"/>
  <c r="F430" i="1"/>
  <c r="R430" i="1" s="1"/>
  <c r="F431" i="1"/>
  <c r="R431" i="1" s="1"/>
  <c r="F432" i="1"/>
  <c r="R432" i="1" s="1"/>
  <c r="F433" i="1"/>
  <c r="R433" i="1" s="1"/>
  <c r="F434" i="1"/>
  <c r="R434" i="1" s="1"/>
  <c r="F435" i="1"/>
  <c r="R435" i="1" s="1"/>
  <c r="F436" i="1"/>
  <c r="R436" i="1" s="1"/>
  <c r="F437" i="1"/>
  <c r="R437" i="1" s="1"/>
  <c r="F438" i="1"/>
  <c r="R438" i="1" s="1"/>
  <c r="F439" i="1"/>
  <c r="R439" i="1" s="1"/>
  <c r="F440" i="1"/>
  <c r="R440" i="1" s="1"/>
  <c r="F441" i="1"/>
  <c r="R441" i="1" s="1"/>
  <c r="F442" i="1"/>
  <c r="R442" i="1" s="1"/>
  <c r="F443" i="1"/>
  <c r="R443" i="1" s="1"/>
  <c r="F444" i="1"/>
  <c r="R444" i="1" s="1"/>
  <c r="F445" i="1"/>
  <c r="R445" i="1" s="1"/>
  <c r="F446" i="1"/>
  <c r="R446" i="1" s="1"/>
  <c r="F447" i="1"/>
  <c r="R447" i="1" s="1"/>
  <c r="F448" i="1"/>
  <c r="R448" i="1" s="1"/>
  <c r="F449" i="1"/>
  <c r="R449" i="1" s="1"/>
  <c r="F450" i="1"/>
  <c r="R450" i="1" s="1"/>
  <c r="F451" i="1"/>
  <c r="R451" i="1" s="1"/>
  <c r="F452" i="1"/>
  <c r="R452" i="1" s="1"/>
  <c r="F453" i="1"/>
  <c r="R453" i="1" s="1"/>
  <c r="F454" i="1"/>
  <c r="R454" i="1" s="1"/>
  <c r="F455" i="1"/>
  <c r="R455" i="1" s="1"/>
  <c r="F456" i="1"/>
  <c r="R456" i="1" s="1"/>
  <c r="F457" i="1"/>
  <c r="R457" i="1" s="1"/>
  <c r="F458" i="1"/>
  <c r="R458" i="1" s="1"/>
  <c r="F459" i="1"/>
  <c r="R459" i="1" s="1"/>
  <c r="F460" i="1"/>
  <c r="R460" i="1" s="1"/>
  <c r="F461" i="1"/>
  <c r="R461" i="1" s="1"/>
  <c r="F462" i="1"/>
  <c r="R462" i="1" s="1"/>
  <c r="F463" i="1"/>
  <c r="R463" i="1" s="1"/>
  <c r="F464" i="1"/>
  <c r="R464" i="1" s="1"/>
  <c r="F465" i="1"/>
  <c r="R465" i="1" s="1"/>
  <c r="F466" i="1"/>
  <c r="R466" i="1" s="1"/>
  <c r="F467" i="1"/>
  <c r="R467" i="1" s="1"/>
  <c r="F468" i="1"/>
  <c r="R468" i="1" s="1"/>
  <c r="F469" i="1"/>
  <c r="R469" i="1" s="1"/>
  <c r="F470" i="1"/>
  <c r="R470" i="1" s="1"/>
  <c r="F471" i="1"/>
  <c r="R471" i="1" s="1"/>
  <c r="F472" i="1"/>
  <c r="R472" i="1" s="1"/>
  <c r="F473" i="1"/>
  <c r="R473" i="1" s="1"/>
  <c r="F474" i="1"/>
  <c r="R474" i="1" s="1"/>
  <c r="F475" i="1"/>
  <c r="R475" i="1" s="1"/>
  <c r="F476" i="1"/>
  <c r="R476" i="1" s="1"/>
  <c r="F477" i="1"/>
  <c r="R477" i="1" s="1"/>
  <c r="F478" i="1"/>
  <c r="R478" i="1" s="1"/>
  <c r="F479" i="1"/>
  <c r="R479" i="1" s="1"/>
  <c r="F480" i="1"/>
  <c r="R480" i="1" s="1"/>
  <c r="F481" i="1"/>
  <c r="R481" i="1" s="1"/>
  <c r="F482" i="1"/>
  <c r="R482" i="1" s="1"/>
  <c r="F483" i="1"/>
  <c r="R483" i="1" s="1"/>
  <c r="F484" i="1"/>
  <c r="R484" i="1" s="1"/>
  <c r="F485" i="1"/>
  <c r="R485" i="1" s="1"/>
  <c r="F486" i="1"/>
  <c r="R486" i="1" s="1"/>
  <c r="F487" i="1"/>
  <c r="R487" i="1" s="1"/>
  <c r="F488" i="1"/>
  <c r="R488" i="1" s="1"/>
  <c r="F489" i="1"/>
  <c r="R489" i="1" s="1"/>
  <c r="F490" i="1"/>
  <c r="R490" i="1" s="1"/>
  <c r="F491" i="1"/>
  <c r="R491" i="1" s="1"/>
  <c r="F492" i="1"/>
  <c r="R492" i="1" s="1"/>
  <c r="F493" i="1"/>
  <c r="R493" i="1" s="1"/>
  <c r="F494" i="1"/>
  <c r="R494" i="1" s="1"/>
  <c r="F495" i="1"/>
  <c r="R495" i="1" s="1"/>
  <c r="F496" i="1"/>
  <c r="R496" i="1" s="1"/>
  <c r="F497" i="1"/>
  <c r="R497" i="1" s="1"/>
  <c r="F498" i="1"/>
  <c r="R498" i="1" s="1"/>
  <c r="F499" i="1"/>
  <c r="R499" i="1" s="1"/>
  <c r="F500" i="1"/>
  <c r="R500" i="1" s="1"/>
  <c r="F501" i="1"/>
  <c r="R501" i="1" s="1"/>
  <c r="F502" i="1"/>
  <c r="R502" i="1" s="1"/>
  <c r="F503" i="1"/>
  <c r="R503" i="1" s="1"/>
  <c r="F504" i="1"/>
  <c r="R504" i="1" s="1"/>
  <c r="F505" i="1"/>
  <c r="R505" i="1" s="1"/>
  <c r="F506" i="1"/>
  <c r="R506" i="1" s="1"/>
  <c r="F507" i="1"/>
  <c r="R507" i="1" s="1"/>
  <c r="F508" i="1"/>
  <c r="R508" i="1" s="1"/>
  <c r="F509" i="1"/>
  <c r="R509" i="1" s="1"/>
  <c r="F510" i="1"/>
  <c r="R510" i="1" s="1"/>
  <c r="F511" i="1"/>
  <c r="R511" i="1" s="1"/>
  <c r="F512" i="1"/>
  <c r="R512" i="1" s="1"/>
  <c r="F513" i="1"/>
  <c r="R513" i="1" s="1"/>
  <c r="F514" i="1"/>
  <c r="R514" i="1" s="1"/>
  <c r="F515" i="1"/>
  <c r="R515" i="1" s="1"/>
  <c r="F516" i="1"/>
  <c r="R516" i="1" s="1"/>
  <c r="F517" i="1"/>
  <c r="R517" i="1" s="1"/>
  <c r="F518" i="1"/>
  <c r="R518" i="1" s="1"/>
  <c r="F519" i="1"/>
  <c r="R519" i="1" s="1"/>
  <c r="F520" i="1"/>
  <c r="R520" i="1" s="1"/>
  <c r="F521" i="1"/>
  <c r="R521" i="1" s="1"/>
  <c r="F522" i="1"/>
  <c r="R522" i="1" s="1"/>
  <c r="F523" i="1"/>
  <c r="R523" i="1" s="1"/>
  <c r="F524" i="1"/>
  <c r="R524" i="1" s="1"/>
  <c r="F525" i="1"/>
  <c r="R525" i="1" s="1"/>
  <c r="F526" i="1"/>
  <c r="R526" i="1" s="1"/>
  <c r="F527" i="1"/>
  <c r="R527" i="1" s="1"/>
  <c r="F528" i="1"/>
  <c r="R528" i="1" s="1"/>
  <c r="F529" i="1"/>
  <c r="R529" i="1" s="1"/>
  <c r="F530" i="1"/>
  <c r="R530" i="1" s="1"/>
  <c r="F531" i="1"/>
  <c r="R531" i="1" s="1"/>
  <c r="F532" i="1"/>
  <c r="R532" i="1" s="1"/>
  <c r="F533" i="1"/>
  <c r="R533" i="1" s="1"/>
  <c r="F534" i="1"/>
  <c r="R534" i="1" s="1"/>
  <c r="F535" i="1"/>
  <c r="R535" i="1" s="1"/>
  <c r="F536" i="1"/>
  <c r="R536" i="1" s="1"/>
  <c r="F537" i="1"/>
  <c r="R537" i="1" s="1"/>
  <c r="F538" i="1"/>
  <c r="R538" i="1" s="1"/>
  <c r="F539" i="1"/>
  <c r="R539" i="1" s="1"/>
  <c r="F540" i="1"/>
  <c r="R540" i="1" s="1"/>
  <c r="F541" i="1"/>
  <c r="R541" i="1" s="1"/>
  <c r="F542" i="1"/>
  <c r="R542" i="1" s="1"/>
  <c r="F543" i="1"/>
  <c r="R543" i="1" s="1"/>
  <c r="F544" i="1"/>
  <c r="R544" i="1" s="1"/>
  <c r="F545" i="1"/>
  <c r="R545" i="1" s="1"/>
  <c r="F546" i="1"/>
  <c r="R546" i="1" s="1"/>
  <c r="F547" i="1"/>
  <c r="R547" i="1" s="1"/>
  <c r="F548" i="1"/>
  <c r="R548" i="1" s="1"/>
  <c r="F549" i="1"/>
  <c r="R549" i="1" s="1"/>
  <c r="F550" i="1"/>
  <c r="R550" i="1" s="1"/>
  <c r="F551" i="1"/>
  <c r="R551" i="1" s="1"/>
  <c r="F552" i="1"/>
  <c r="R552" i="1" s="1"/>
  <c r="F553" i="1"/>
  <c r="R553" i="1" s="1"/>
  <c r="F554" i="1"/>
  <c r="R554" i="1" s="1"/>
  <c r="F555" i="1"/>
  <c r="R555" i="1" s="1"/>
  <c r="F556" i="1"/>
  <c r="R556" i="1" s="1"/>
  <c r="F557" i="1"/>
  <c r="R557" i="1" s="1"/>
  <c r="F558" i="1"/>
  <c r="R558" i="1" s="1"/>
  <c r="F559" i="1"/>
  <c r="R559" i="1" s="1"/>
  <c r="F560" i="1"/>
  <c r="R560" i="1" s="1"/>
  <c r="F561" i="1"/>
  <c r="R561" i="1" s="1"/>
  <c r="F562" i="1"/>
  <c r="R562" i="1" s="1"/>
  <c r="F563" i="1"/>
  <c r="R563" i="1" s="1"/>
  <c r="F564" i="1"/>
  <c r="R564" i="1" s="1"/>
  <c r="F565" i="1"/>
  <c r="R565" i="1" s="1"/>
  <c r="F566" i="1"/>
  <c r="R566" i="1" s="1"/>
  <c r="F567" i="1"/>
  <c r="R567" i="1" s="1"/>
  <c r="F568" i="1"/>
  <c r="R568" i="1" s="1"/>
  <c r="F569" i="1"/>
  <c r="R569" i="1" s="1"/>
  <c r="F570" i="1"/>
  <c r="R570" i="1" s="1"/>
  <c r="F571" i="1"/>
  <c r="R571" i="1" s="1"/>
  <c r="F572" i="1"/>
  <c r="R572" i="1" s="1"/>
  <c r="F573" i="1"/>
  <c r="R573" i="1" s="1"/>
  <c r="F574" i="1"/>
  <c r="R574" i="1" s="1"/>
  <c r="F575" i="1"/>
  <c r="R575" i="1" s="1"/>
  <c r="F576" i="1"/>
  <c r="R576" i="1" s="1"/>
  <c r="F577" i="1"/>
  <c r="R577" i="1" s="1"/>
  <c r="F578" i="1"/>
  <c r="R578" i="1" s="1"/>
  <c r="F579" i="1"/>
  <c r="R579" i="1" s="1"/>
  <c r="F580" i="1"/>
  <c r="R580" i="1" s="1"/>
  <c r="F581" i="1"/>
  <c r="R581" i="1" s="1"/>
  <c r="F582" i="1"/>
  <c r="R582" i="1" s="1"/>
  <c r="F583" i="1"/>
  <c r="R583" i="1" s="1"/>
  <c r="F584" i="1"/>
  <c r="R584" i="1" s="1"/>
  <c r="F585" i="1"/>
  <c r="R585" i="1" s="1"/>
  <c r="F586" i="1"/>
  <c r="R586" i="1" s="1"/>
  <c r="F587" i="1"/>
  <c r="R587" i="1" s="1"/>
  <c r="F588" i="1"/>
  <c r="R588" i="1" s="1"/>
  <c r="F589" i="1"/>
  <c r="R589" i="1" s="1"/>
  <c r="F590" i="1"/>
  <c r="R590" i="1" s="1"/>
  <c r="F591" i="1"/>
  <c r="R591" i="1" s="1"/>
  <c r="F592" i="1"/>
  <c r="R592" i="1" s="1"/>
  <c r="F593" i="1"/>
  <c r="R593" i="1" s="1"/>
  <c r="F594" i="1"/>
  <c r="R594" i="1" s="1"/>
  <c r="F595" i="1"/>
  <c r="R595" i="1" s="1"/>
  <c r="F596" i="1"/>
  <c r="R596" i="1" s="1"/>
  <c r="F597" i="1"/>
  <c r="R597" i="1" s="1"/>
  <c r="F598" i="1"/>
  <c r="R598" i="1" s="1"/>
  <c r="F599" i="1"/>
  <c r="R599" i="1" s="1"/>
  <c r="F600" i="1"/>
  <c r="R600" i="1" s="1"/>
  <c r="F601" i="1"/>
  <c r="R601" i="1" s="1"/>
  <c r="F602" i="1"/>
  <c r="R602" i="1" s="1"/>
  <c r="F603" i="1"/>
  <c r="R603" i="1" s="1"/>
  <c r="F604" i="1"/>
  <c r="R604" i="1" s="1"/>
  <c r="F605" i="1"/>
  <c r="R605" i="1" s="1"/>
  <c r="F606" i="1"/>
  <c r="R606" i="1" s="1"/>
  <c r="F607" i="1"/>
  <c r="R607" i="1" s="1"/>
  <c r="F608" i="1"/>
  <c r="R608" i="1" s="1"/>
  <c r="F609" i="1"/>
  <c r="R609" i="1" s="1"/>
  <c r="F610" i="1"/>
  <c r="R610" i="1" s="1"/>
  <c r="F611" i="1"/>
  <c r="R611" i="1" s="1"/>
  <c r="F612" i="1"/>
  <c r="R612" i="1" s="1"/>
  <c r="F613" i="1"/>
  <c r="R613" i="1" s="1"/>
  <c r="F614" i="1"/>
  <c r="R614" i="1" s="1"/>
  <c r="F615" i="1"/>
  <c r="R615" i="1" s="1"/>
  <c r="F616" i="1"/>
  <c r="R616" i="1" s="1"/>
  <c r="F617" i="1"/>
  <c r="R617" i="1" s="1"/>
  <c r="F618" i="1"/>
  <c r="R618" i="1" s="1"/>
  <c r="F619" i="1"/>
  <c r="R619" i="1" s="1"/>
  <c r="F620" i="1"/>
  <c r="R620" i="1" s="1"/>
  <c r="F621" i="1"/>
  <c r="R621" i="1" s="1"/>
  <c r="F622" i="1"/>
  <c r="R622" i="1" s="1"/>
  <c r="F623" i="1"/>
  <c r="R623" i="1" s="1"/>
  <c r="F624" i="1"/>
  <c r="R624" i="1" s="1"/>
  <c r="F625" i="1"/>
  <c r="R625" i="1" s="1"/>
  <c r="F626" i="1"/>
  <c r="R626" i="1" s="1"/>
  <c r="F627" i="1"/>
  <c r="R627" i="1" s="1"/>
  <c r="F628" i="1"/>
  <c r="R628" i="1" s="1"/>
  <c r="F629" i="1"/>
  <c r="R629" i="1" s="1"/>
  <c r="F630" i="1"/>
  <c r="R630" i="1" s="1"/>
  <c r="F631" i="1"/>
  <c r="R631" i="1" s="1"/>
  <c r="F632" i="1"/>
  <c r="R632" i="1" s="1"/>
  <c r="F633" i="1"/>
  <c r="R633" i="1" s="1"/>
  <c r="F634" i="1"/>
  <c r="R634" i="1" s="1"/>
  <c r="F635" i="1"/>
  <c r="R635" i="1" s="1"/>
  <c r="D6" i="1"/>
  <c r="E5" i="1"/>
  <c r="I94" i="2" s="1"/>
  <c r="E4" i="1"/>
  <c r="I7" i="2" s="1"/>
  <c r="B3" i="3"/>
  <c r="B2" i="3"/>
  <c r="E2" i="3" s="1"/>
  <c r="I241" i="2" l="1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I57" i="2" s="1"/>
  <c r="U57" i="2" s="1"/>
  <c r="F6" i="1"/>
  <c r="I18" i="2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I19" i="2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I38" i="2" s="1"/>
  <c r="U38" i="2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I75" i="2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Q634" i="1"/>
  <c r="K634" i="1"/>
  <c r="K610" i="1"/>
  <c r="Q610" i="1"/>
  <c r="K590" i="1"/>
  <c r="Q590" i="1"/>
  <c r="Q566" i="1"/>
  <c r="K566" i="1"/>
  <c r="K546" i="1"/>
  <c r="Q546" i="1"/>
  <c r="K526" i="1"/>
  <c r="Q526" i="1"/>
  <c r="K510" i="1"/>
  <c r="Q510" i="1"/>
  <c r="K502" i="1"/>
  <c r="Q502" i="1"/>
  <c r="Q498" i="1"/>
  <c r="K498" i="1"/>
  <c r="K494" i="1"/>
  <c r="Q494" i="1"/>
  <c r="K490" i="1"/>
  <c r="Q490" i="1"/>
  <c r="K482" i="1"/>
  <c r="Q482" i="1"/>
  <c r="K470" i="1"/>
  <c r="Q470" i="1"/>
  <c r="Q466" i="1"/>
  <c r="K466" i="1"/>
  <c r="Q462" i="1"/>
  <c r="K462" i="1"/>
  <c r="Q458" i="1"/>
  <c r="K458" i="1"/>
  <c r="Q454" i="1"/>
  <c r="K454" i="1"/>
  <c r="K450" i="1"/>
  <c r="Q450" i="1"/>
  <c r="K446" i="1"/>
  <c r="Q446" i="1"/>
  <c r="K442" i="1"/>
  <c r="Q442" i="1"/>
  <c r="K438" i="1"/>
  <c r="Q438" i="1"/>
  <c r="K434" i="1"/>
  <c r="Q434" i="1"/>
  <c r="K430" i="1"/>
  <c r="Q430" i="1"/>
  <c r="K426" i="1"/>
  <c r="Q426" i="1"/>
  <c r="K422" i="1"/>
  <c r="Q422" i="1"/>
  <c r="K418" i="1"/>
  <c r="Q418" i="1"/>
  <c r="K414" i="1"/>
  <c r="Q414" i="1"/>
  <c r="K410" i="1"/>
  <c r="Q410" i="1"/>
  <c r="K406" i="1"/>
  <c r="Q406" i="1"/>
  <c r="Q402" i="1"/>
  <c r="K402" i="1"/>
  <c r="K398" i="1"/>
  <c r="Q398" i="1"/>
  <c r="K394" i="1"/>
  <c r="Q394" i="1"/>
  <c r="K390" i="1"/>
  <c r="Q390" i="1"/>
  <c r="Q386" i="1"/>
  <c r="K386" i="1"/>
  <c r="K382" i="1"/>
  <c r="Q382" i="1"/>
  <c r="Q378" i="1"/>
  <c r="K378" i="1"/>
  <c r="K374" i="1"/>
  <c r="Q374" i="1"/>
  <c r="Q370" i="1"/>
  <c r="K370" i="1"/>
  <c r="K366" i="1"/>
  <c r="Q366" i="1"/>
  <c r="K362" i="1"/>
  <c r="Q362" i="1"/>
  <c r="K358" i="1"/>
  <c r="Q358" i="1"/>
  <c r="K354" i="1"/>
  <c r="Q354" i="1"/>
  <c r="K350" i="1"/>
  <c r="Q350" i="1"/>
  <c r="K346" i="1"/>
  <c r="Q346" i="1"/>
  <c r="K342" i="1"/>
  <c r="Q342" i="1"/>
  <c r="K338" i="1"/>
  <c r="Q338" i="1"/>
  <c r="K334" i="1"/>
  <c r="Q334" i="1"/>
  <c r="K330" i="1"/>
  <c r="Q330" i="1"/>
  <c r="K326" i="1"/>
  <c r="Q326" i="1"/>
  <c r="K322" i="1"/>
  <c r="Q322" i="1"/>
  <c r="K318" i="1"/>
  <c r="Q318" i="1"/>
  <c r="K314" i="1"/>
  <c r="Q314" i="1"/>
  <c r="K310" i="1"/>
  <c r="Q310" i="1"/>
  <c r="K306" i="1"/>
  <c r="Q306" i="1"/>
  <c r="K302" i="1"/>
  <c r="Q302" i="1"/>
  <c r="Q298" i="1"/>
  <c r="K298" i="1"/>
  <c r="Q294" i="1"/>
  <c r="K294" i="1"/>
  <c r="Q290" i="1"/>
  <c r="K290" i="1"/>
  <c r="Q286" i="1"/>
  <c r="K286" i="1"/>
  <c r="Q282" i="1"/>
  <c r="K282" i="1"/>
  <c r="Q278" i="1"/>
  <c r="K278" i="1"/>
  <c r="Q274" i="1"/>
  <c r="K274" i="1"/>
  <c r="Q270" i="1"/>
  <c r="K270" i="1"/>
  <c r="K266" i="1"/>
  <c r="Q266" i="1"/>
  <c r="K262" i="1"/>
  <c r="Q262" i="1"/>
  <c r="Q258" i="1"/>
  <c r="K258" i="1"/>
  <c r="Q254" i="1"/>
  <c r="K254" i="1"/>
  <c r="K250" i="1"/>
  <c r="Q250" i="1"/>
  <c r="K246" i="1"/>
  <c r="Q246" i="1"/>
  <c r="K242" i="1"/>
  <c r="Q242" i="1"/>
  <c r="K238" i="1"/>
  <c r="Q238" i="1"/>
  <c r="K234" i="1"/>
  <c r="Q234" i="1"/>
  <c r="K230" i="1"/>
  <c r="Q230" i="1"/>
  <c r="K226" i="1"/>
  <c r="Q226" i="1"/>
  <c r="K222" i="1"/>
  <c r="Q222" i="1"/>
  <c r="K218" i="1"/>
  <c r="Q218" i="1"/>
  <c r="K214" i="1"/>
  <c r="Q214" i="1"/>
  <c r="K210" i="1"/>
  <c r="Q210" i="1"/>
  <c r="K206" i="1"/>
  <c r="Q206" i="1"/>
  <c r="K202" i="1"/>
  <c r="Q202" i="1"/>
  <c r="K198" i="1"/>
  <c r="Q198" i="1"/>
  <c r="K194" i="1"/>
  <c r="Q194" i="1"/>
  <c r="K190" i="1"/>
  <c r="Q190" i="1"/>
  <c r="K186" i="1"/>
  <c r="Q186" i="1"/>
  <c r="K182" i="1"/>
  <c r="Q182" i="1"/>
  <c r="K178" i="1"/>
  <c r="Q178" i="1"/>
  <c r="K174" i="1"/>
  <c r="Q174" i="1"/>
  <c r="K170" i="1"/>
  <c r="Q170" i="1"/>
  <c r="K166" i="1"/>
  <c r="Q166" i="1"/>
  <c r="K162" i="1"/>
  <c r="Q162" i="1"/>
  <c r="K158" i="1"/>
  <c r="Q158" i="1"/>
  <c r="K154" i="1"/>
  <c r="Q154" i="1"/>
  <c r="K150" i="1"/>
  <c r="Q150" i="1"/>
  <c r="K146" i="1"/>
  <c r="Q146" i="1"/>
  <c r="K142" i="1"/>
  <c r="Q142" i="1"/>
  <c r="K138" i="1"/>
  <c r="Q138" i="1"/>
  <c r="Q134" i="1"/>
  <c r="K134" i="1"/>
  <c r="K130" i="1"/>
  <c r="Q130" i="1"/>
  <c r="Q126" i="1"/>
  <c r="K126" i="1"/>
  <c r="K122" i="1"/>
  <c r="Q122" i="1"/>
  <c r="K118" i="1"/>
  <c r="Q118" i="1"/>
  <c r="Q114" i="1"/>
  <c r="K114" i="1"/>
  <c r="K110" i="1"/>
  <c r="Q110" i="1"/>
  <c r="K106" i="1"/>
  <c r="Q106" i="1"/>
  <c r="K622" i="1"/>
  <c r="Q622" i="1"/>
  <c r="K606" i="1"/>
  <c r="Q606" i="1"/>
  <c r="K594" i="1"/>
  <c r="Q594" i="1"/>
  <c r="K578" i="1"/>
  <c r="Q578" i="1"/>
  <c r="Q558" i="1"/>
  <c r="K558" i="1"/>
  <c r="K538" i="1"/>
  <c r="Q538" i="1"/>
  <c r="K522" i="1"/>
  <c r="Q522" i="1"/>
  <c r="K506" i="1"/>
  <c r="Q506" i="1"/>
  <c r="K486" i="1"/>
  <c r="Q486" i="1"/>
  <c r="K633" i="1"/>
  <c r="Q633" i="1"/>
  <c r="K621" i="1"/>
  <c r="Q621" i="1"/>
  <c r="K609" i="1"/>
  <c r="Q609" i="1"/>
  <c r="K589" i="1"/>
  <c r="Q589" i="1"/>
  <c r="Q577" i="1"/>
  <c r="K577" i="1"/>
  <c r="K569" i="1"/>
  <c r="Q569" i="1"/>
  <c r="Q565" i="1"/>
  <c r="K565" i="1"/>
  <c r="Q557" i="1"/>
  <c r="K557" i="1"/>
  <c r="Q549" i="1"/>
  <c r="K549" i="1"/>
  <c r="Q545" i="1"/>
  <c r="K545" i="1"/>
  <c r="K541" i="1"/>
  <c r="Q541" i="1"/>
  <c r="Q537" i="1"/>
  <c r="K537" i="1"/>
  <c r="Q533" i="1"/>
  <c r="K533" i="1"/>
  <c r="K529" i="1"/>
  <c r="Q529" i="1"/>
  <c r="Q525" i="1"/>
  <c r="K525" i="1"/>
  <c r="K521" i="1"/>
  <c r="Q521" i="1"/>
  <c r="K517" i="1"/>
  <c r="Q517" i="1"/>
  <c r="Q513" i="1"/>
  <c r="K513" i="1"/>
  <c r="Q509" i="1"/>
  <c r="K509" i="1"/>
  <c r="K505" i="1"/>
  <c r="Q505" i="1"/>
  <c r="Q501" i="1"/>
  <c r="K501" i="1"/>
  <c r="K497" i="1"/>
  <c r="Q497" i="1"/>
  <c r="Q493" i="1"/>
  <c r="K493" i="1"/>
  <c r="K489" i="1"/>
  <c r="Q489" i="1"/>
  <c r="K485" i="1"/>
  <c r="Q485" i="1"/>
  <c r="Q481" i="1"/>
  <c r="K481" i="1"/>
  <c r="K477" i="1"/>
  <c r="Q477" i="1"/>
  <c r="Q473" i="1"/>
  <c r="K473" i="1"/>
  <c r="K469" i="1"/>
  <c r="Q469" i="1"/>
  <c r="K465" i="1"/>
  <c r="Q465" i="1"/>
  <c r="K461" i="1"/>
  <c r="Q461" i="1"/>
  <c r="K457" i="1"/>
  <c r="Q457" i="1"/>
  <c r="K453" i="1"/>
  <c r="Q453" i="1"/>
  <c r="K449" i="1"/>
  <c r="Q449" i="1"/>
  <c r="K445" i="1"/>
  <c r="Q445" i="1"/>
  <c r="K441" i="1"/>
  <c r="Q441" i="1"/>
  <c r="K437" i="1"/>
  <c r="Q437" i="1"/>
  <c r="K433" i="1"/>
  <c r="Q433" i="1"/>
  <c r="K429" i="1"/>
  <c r="Q429" i="1"/>
  <c r="K425" i="1"/>
  <c r="Q425" i="1"/>
  <c r="K421" i="1"/>
  <c r="Q421" i="1"/>
  <c r="K417" i="1"/>
  <c r="Q417" i="1"/>
  <c r="K413" i="1"/>
  <c r="Q413" i="1"/>
  <c r="K409" i="1"/>
  <c r="Q409" i="1"/>
  <c r="K405" i="1"/>
  <c r="Q405" i="1"/>
  <c r="K401" i="1"/>
  <c r="Q401" i="1"/>
  <c r="K397" i="1"/>
  <c r="Q397" i="1"/>
  <c r="K393" i="1"/>
  <c r="Q393" i="1"/>
  <c r="K389" i="1"/>
  <c r="Q389" i="1"/>
  <c r="K385" i="1"/>
  <c r="Q385" i="1"/>
  <c r="K381" i="1"/>
  <c r="Q381" i="1"/>
  <c r="K377" i="1"/>
  <c r="Q377" i="1"/>
  <c r="K373" i="1"/>
  <c r="Q373" i="1"/>
  <c r="K369" i="1"/>
  <c r="Q369" i="1"/>
  <c r="K365" i="1"/>
  <c r="Q365" i="1"/>
  <c r="K361" i="1"/>
  <c r="Q361" i="1"/>
  <c r="K357" i="1"/>
  <c r="Q357" i="1"/>
  <c r="K353" i="1"/>
  <c r="Q353" i="1"/>
  <c r="K349" i="1"/>
  <c r="Q349" i="1"/>
  <c r="K345" i="1"/>
  <c r="Q345" i="1"/>
  <c r="K341" i="1"/>
  <c r="Q341" i="1"/>
  <c r="K337" i="1"/>
  <c r="Q337" i="1"/>
  <c r="K333" i="1"/>
  <c r="Q333" i="1"/>
  <c r="K329" i="1"/>
  <c r="Q329" i="1"/>
  <c r="K325" i="1"/>
  <c r="Q325" i="1"/>
  <c r="K321" i="1"/>
  <c r="Q321" i="1"/>
  <c r="K317" i="1"/>
  <c r="Q317" i="1"/>
  <c r="K313" i="1"/>
  <c r="Q313" i="1"/>
  <c r="K309" i="1"/>
  <c r="Q309" i="1"/>
  <c r="K305" i="1"/>
  <c r="Q305" i="1"/>
  <c r="K301" i="1"/>
  <c r="Q301" i="1"/>
  <c r="K297" i="1"/>
  <c r="Q297" i="1"/>
  <c r="K293" i="1"/>
  <c r="Q293" i="1"/>
  <c r="K289" i="1"/>
  <c r="Q289" i="1"/>
  <c r="K285" i="1"/>
  <c r="Q285" i="1"/>
  <c r="K281" i="1"/>
  <c r="Q281" i="1"/>
  <c r="K277" i="1"/>
  <c r="Q277" i="1"/>
  <c r="K273" i="1"/>
  <c r="Q273" i="1"/>
  <c r="K269" i="1"/>
  <c r="Q269" i="1"/>
  <c r="K265" i="1"/>
  <c r="Q265" i="1"/>
  <c r="K261" i="1"/>
  <c r="Q261" i="1"/>
  <c r="K257" i="1"/>
  <c r="Q257" i="1"/>
  <c r="K253" i="1"/>
  <c r="Q253" i="1"/>
  <c r="K249" i="1"/>
  <c r="Q249" i="1"/>
  <c r="K245" i="1"/>
  <c r="Q245" i="1"/>
  <c r="K241" i="1"/>
  <c r="Q241" i="1"/>
  <c r="K237" i="1"/>
  <c r="Q237" i="1"/>
  <c r="K233" i="1"/>
  <c r="Q233" i="1"/>
  <c r="K229" i="1"/>
  <c r="Q229" i="1"/>
  <c r="K225" i="1"/>
  <c r="Q225" i="1"/>
  <c r="K221" i="1"/>
  <c r="Q221" i="1"/>
  <c r="K217" i="1"/>
  <c r="Q217" i="1"/>
  <c r="K213" i="1"/>
  <c r="Q213" i="1"/>
  <c r="K209" i="1"/>
  <c r="Q209" i="1"/>
  <c r="K205" i="1"/>
  <c r="Q205" i="1"/>
  <c r="K201" i="1"/>
  <c r="Q201" i="1"/>
  <c r="K197" i="1"/>
  <c r="Q197" i="1"/>
  <c r="K193" i="1"/>
  <c r="Q193" i="1"/>
  <c r="Q189" i="1"/>
  <c r="K189" i="1"/>
  <c r="Q185" i="1"/>
  <c r="K185" i="1"/>
  <c r="Q181" i="1"/>
  <c r="K181" i="1"/>
  <c r="Q177" i="1"/>
  <c r="K177" i="1"/>
  <c r="K173" i="1"/>
  <c r="Q173" i="1"/>
  <c r="K169" i="1"/>
  <c r="Q169" i="1"/>
  <c r="K165" i="1"/>
  <c r="Q165" i="1"/>
  <c r="K161" i="1"/>
  <c r="Q161" i="1"/>
  <c r="K157" i="1"/>
  <c r="Q157" i="1"/>
  <c r="K153" i="1"/>
  <c r="Q153" i="1"/>
  <c r="K149" i="1"/>
  <c r="Q149" i="1"/>
  <c r="K145" i="1"/>
  <c r="Q145" i="1"/>
  <c r="K141" i="1"/>
  <c r="Q141" i="1"/>
  <c r="K137" i="1"/>
  <c r="Q137" i="1"/>
  <c r="K133" i="1"/>
  <c r="Q133" i="1"/>
  <c r="K129" i="1"/>
  <c r="Q129" i="1"/>
  <c r="K125" i="1"/>
  <c r="Q125" i="1"/>
  <c r="K121" i="1"/>
  <c r="Q121" i="1"/>
  <c r="K117" i="1"/>
  <c r="Q117" i="1"/>
  <c r="K113" i="1"/>
  <c r="Q113" i="1"/>
  <c r="K109" i="1"/>
  <c r="Q109" i="1"/>
  <c r="K105" i="1"/>
  <c r="Q105" i="1"/>
  <c r="K626" i="1"/>
  <c r="Q626" i="1"/>
  <c r="K618" i="1"/>
  <c r="Q618" i="1"/>
  <c r="K602" i="1"/>
  <c r="Q602" i="1"/>
  <c r="K586" i="1"/>
  <c r="Q586" i="1"/>
  <c r="Q574" i="1"/>
  <c r="K574" i="1"/>
  <c r="Q562" i="1"/>
  <c r="K562" i="1"/>
  <c r="K550" i="1"/>
  <c r="Q550" i="1"/>
  <c r="Q534" i="1"/>
  <c r="K534" i="1"/>
  <c r="K514" i="1"/>
  <c r="Q514" i="1"/>
  <c r="K478" i="1"/>
  <c r="Q478" i="1"/>
  <c r="K629" i="1"/>
  <c r="Q629" i="1"/>
  <c r="K613" i="1"/>
  <c r="Q613" i="1"/>
  <c r="K601" i="1"/>
  <c r="Q601" i="1"/>
  <c r="K593" i="1"/>
  <c r="Q593" i="1"/>
  <c r="K581" i="1"/>
  <c r="Q581" i="1"/>
  <c r="K561" i="1"/>
  <c r="Q561" i="1"/>
  <c r="K624" i="1"/>
  <c r="Q624" i="1"/>
  <c r="Q616" i="1"/>
  <c r="K616" i="1"/>
  <c r="K604" i="1"/>
  <c r="Q604" i="1"/>
  <c r="K592" i="1"/>
  <c r="Q592" i="1"/>
  <c r="K580" i="1"/>
  <c r="Q580" i="1"/>
  <c r="Q572" i="1"/>
  <c r="K572" i="1"/>
  <c r="K560" i="1"/>
  <c r="Q560" i="1"/>
  <c r="K548" i="1"/>
  <c r="Q548" i="1"/>
  <c r="K540" i="1"/>
  <c r="Q540" i="1"/>
  <c r="K532" i="1"/>
  <c r="Q532" i="1"/>
  <c r="K520" i="1"/>
  <c r="Q520" i="1"/>
  <c r="K512" i="1"/>
  <c r="Q512" i="1"/>
  <c r="K504" i="1"/>
  <c r="Q504" i="1"/>
  <c r="K500" i="1"/>
  <c r="Q500" i="1"/>
  <c r="K496" i="1"/>
  <c r="Q496" i="1"/>
  <c r="K492" i="1"/>
  <c r="Q492" i="1"/>
  <c r="K484" i="1"/>
  <c r="Q484" i="1"/>
  <c r="K480" i="1"/>
  <c r="Q480" i="1"/>
  <c r="K476" i="1"/>
  <c r="Q476" i="1"/>
  <c r="Q472" i="1"/>
  <c r="K472" i="1"/>
  <c r="K468" i="1"/>
  <c r="Q468" i="1"/>
  <c r="K464" i="1"/>
  <c r="Q464" i="1"/>
  <c r="K460" i="1"/>
  <c r="Q460" i="1"/>
  <c r="K456" i="1"/>
  <c r="Q456" i="1"/>
  <c r="K452" i="1"/>
  <c r="Q452" i="1"/>
  <c r="K448" i="1"/>
  <c r="Q448" i="1"/>
  <c r="K444" i="1"/>
  <c r="Q444" i="1"/>
  <c r="K440" i="1"/>
  <c r="Q440" i="1"/>
  <c r="K436" i="1"/>
  <c r="Q436" i="1"/>
  <c r="K432" i="1"/>
  <c r="Q432" i="1"/>
  <c r="K428" i="1"/>
  <c r="Q428" i="1"/>
  <c r="Q424" i="1"/>
  <c r="K424" i="1"/>
  <c r="K420" i="1"/>
  <c r="Q420" i="1"/>
  <c r="Q416" i="1"/>
  <c r="K416" i="1"/>
  <c r="K412" i="1"/>
  <c r="Q412" i="1"/>
  <c r="K408" i="1"/>
  <c r="Q408" i="1"/>
  <c r="K404" i="1"/>
  <c r="Q404" i="1"/>
  <c r="K400" i="1"/>
  <c r="Q400" i="1"/>
  <c r="Q396" i="1"/>
  <c r="K396" i="1"/>
  <c r="K392" i="1"/>
  <c r="Q392" i="1"/>
  <c r="K388" i="1"/>
  <c r="Q388" i="1"/>
  <c r="Q384" i="1"/>
  <c r="K384" i="1"/>
  <c r="K380" i="1"/>
  <c r="Q380" i="1"/>
  <c r="K376" i="1"/>
  <c r="Q376" i="1"/>
  <c r="K372" i="1"/>
  <c r="Q372" i="1"/>
  <c r="K368" i="1"/>
  <c r="Q368" i="1"/>
  <c r="K364" i="1"/>
  <c r="Q364" i="1"/>
  <c r="K360" i="1"/>
  <c r="Q360" i="1"/>
  <c r="Q356" i="1"/>
  <c r="K356" i="1"/>
  <c r="Q352" i="1"/>
  <c r="K352" i="1"/>
  <c r="K348" i="1"/>
  <c r="Q348" i="1"/>
  <c r="Q344" i="1"/>
  <c r="K344" i="1"/>
  <c r="K340" i="1"/>
  <c r="Q340" i="1"/>
  <c r="Q336" i="1"/>
  <c r="K336" i="1"/>
  <c r="K332" i="1"/>
  <c r="Q332" i="1"/>
  <c r="Q328" i="1"/>
  <c r="K328" i="1"/>
  <c r="K324" i="1"/>
  <c r="Q324" i="1"/>
  <c r="Q320" i="1"/>
  <c r="K320" i="1"/>
  <c r="K316" i="1"/>
  <c r="Q316" i="1"/>
  <c r="Q312" i="1"/>
  <c r="K312" i="1"/>
  <c r="K308" i="1"/>
  <c r="Q308" i="1"/>
  <c r="Q304" i="1"/>
  <c r="K304" i="1"/>
  <c r="K300" i="1"/>
  <c r="Q300" i="1"/>
  <c r="K296" i="1"/>
  <c r="Q296" i="1"/>
  <c r="K292" i="1"/>
  <c r="Q292" i="1"/>
  <c r="K288" i="1"/>
  <c r="Q288" i="1"/>
  <c r="K284" i="1"/>
  <c r="Q284" i="1"/>
  <c r="K280" i="1"/>
  <c r="Q280" i="1"/>
  <c r="K276" i="1"/>
  <c r="Q276" i="1"/>
  <c r="K272" i="1"/>
  <c r="Q272" i="1"/>
  <c r="Q268" i="1"/>
  <c r="K268" i="1"/>
  <c r="K264" i="1"/>
  <c r="Q264" i="1"/>
  <c r="Q260" i="1"/>
  <c r="K260" i="1"/>
  <c r="K256" i="1"/>
  <c r="Q256" i="1"/>
  <c r="K252" i="1"/>
  <c r="Q252" i="1"/>
  <c r="Q248" i="1"/>
  <c r="K248" i="1"/>
  <c r="K244" i="1"/>
  <c r="Q244" i="1"/>
  <c r="K240" i="1"/>
  <c r="Q240" i="1"/>
  <c r="K236" i="1"/>
  <c r="Q236" i="1"/>
  <c r="K232" i="1"/>
  <c r="Q232" i="1"/>
  <c r="K228" i="1"/>
  <c r="Q228" i="1"/>
  <c r="K224" i="1"/>
  <c r="Q224" i="1"/>
  <c r="K220" i="1"/>
  <c r="Q220" i="1"/>
  <c r="K216" i="1"/>
  <c r="Q216" i="1"/>
  <c r="K212" i="1"/>
  <c r="Q212" i="1"/>
  <c r="K208" i="1"/>
  <c r="Q208" i="1"/>
  <c r="Q204" i="1"/>
  <c r="K204" i="1"/>
  <c r="Q200" i="1"/>
  <c r="K200" i="1"/>
  <c r="K196" i="1"/>
  <c r="Q196" i="1"/>
  <c r="K192" i="1"/>
  <c r="Q192" i="1"/>
  <c r="Q188" i="1"/>
  <c r="K188" i="1"/>
  <c r="Q184" i="1"/>
  <c r="K184" i="1"/>
  <c r="K180" i="1"/>
  <c r="Q180" i="1"/>
  <c r="K176" i="1"/>
  <c r="Q176" i="1"/>
  <c r="K172" i="1"/>
  <c r="Q172" i="1"/>
  <c r="K168" i="1"/>
  <c r="Q168" i="1"/>
  <c r="K164" i="1"/>
  <c r="Q164" i="1"/>
  <c r="K160" i="1"/>
  <c r="Q160" i="1"/>
  <c r="K156" i="1"/>
  <c r="Q156" i="1"/>
  <c r="K152" i="1"/>
  <c r="Q152" i="1"/>
  <c r="K148" i="1"/>
  <c r="Q148" i="1"/>
  <c r="K144" i="1"/>
  <c r="Q144" i="1"/>
  <c r="K140" i="1"/>
  <c r="Q140" i="1"/>
  <c r="K136" i="1"/>
  <c r="Q136" i="1"/>
  <c r="K132" i="1"/>
  <c r="Q132" i="1"/>
  <c r="Q128" i="1"/>
  <c r="K128" i="1"/>
  <c r="K124" i="1"/>
  <c r="Q124" i="1"/>
  <c r="K120" i="1"/>
  <c r="Q120" i="1"/>
  <c r="Q116" i="1"/>
  <c r="K116" i="1"/>
  <c r="K112" i="1"/>
  <c r="Q112" i="1"/>
  <c r="K108" i="1"/>
  <c r="Q108" i="1"/>
  <c r="Q104" i="1"/>
  <c r="K104" i="1"/>
  <c r="Q72" i="1"/>
  <c r="K72" i="1"/>
  <c r="K630" i="1"/>
  <c r="Q630" i="1"/>
  <c r="Q614" i="1"/>
  <c r="K614" i="1"/>
  <c r="K598" i="1"/>
  <c r="Q598" i="1"/>
  <c r="K582" i="1"/>
  <c r="Q582" i="1"/>
  <c r="K570" i="1"/>
  <c r="Q570" i="1"/>
  <c r="Q554" i="1"/>
  <c r="K554" i="1"/>
  <c r="Q542" i="1"/>
  <c r="K542" i="1"/>
  <c r="K530" i="1"/>
  <c r="Q530" i="1"/>
  <c r="K518" i="1"/>
  <c r="Q518" i="1"/>
  <c r="K474" i="1"/>
  <c r="Q474" i="1"/>
  <c r="K625" i="1"/>
  <c r="Q625" i="1"/>
  <c r="K617" i="1"/>
  <c r="Q617" i="1"/>
  <c r="K605" i="1"/>
  <c r="Q605" i="1"/>
  <c r="K597" i="1"/>
  <c r="Q597" i="1"/>
  <c r="K585" i="1"/>
  <c r="Q585" i="1"/>
  <c r="K573" i="1"/>
  <c r="Q573" i="1"/>
  <c r="K553" i="1"/>
  <c r="Q553" i="1"/>
  <c r="K632" i="1"/>
  <c r="Q632" i="1"/>
  <c r="K628" i="1"/>
  <c r="Q628" i="1"/>
  <c r="K620" i="1"/>
  <c r="Q620" i="1"/>
  <c r="K612" i="1"/>
  <c r="Q612" i="1"/>
  <c r="K608" i="1"/>
  <c r="Q608" i="1"/>
  <c r="K600" i="1"/>
  <c r="Q600" i="1"/>
  <c r="K596" i="1"/>
  <c r="Q596" i="1"/>
  <c r="K588" i="1"/>
  <c r="Q588" i="1"/>
  <c r="Q584" i="1"/>
  <c r="K584" i="1"/>
  <c r="K576" i="1"/>
  <c r="Q576" i="1"/>
  <c r="K568" i="1"/>
  <c r="Q568" i="1"/>
  <c r="K564" i="1"/>
  <c r="Q564" i="1"/>
  <c r="K556" i="1"/>
  <c r="Q556" i="1"/>
  <c r="K552" i="1"/>
  <c r="Q552" i="1"/>
  <c r="K544" i="1"/>
  <c r="Q544" i="1"/>
  <c r="K536" i="1"/>
  <c r="Q536" i="1"/>
  <c r="K528" i="1"/>
  <c r="Q528" i="1"/>
  <c r="K524" i="1"/>
  <c r="Q524" i="1"/>
  <c r="K516" i="1"/>
  <c r="Q516" i="1"/>
  <c r="K508" i="1"/>
  <c r="Q508" i="1"/>
  <c r="K488" i="1"/>
  <c r="Q488" i="1"/>
  <c r="K635" i="1"/>
  <c r="Q635" i="1"/>
  <c r="K631" i="1"/>
  <c r="Q631" i="1"/>
  <c r="K627" i="1"/>
  <c r="Q627" i="1"/>
  <c r="K623" i="1"/>
  <c r="Q623" i="1"/>
  <c r="K619" i="1"/>
  <c r="Q619" i="1"/>
  <c r="K615" i="1"/>
  <c r="Q615" i="1"/>
  <c r="K611" i="1"/>
  <c r="Q611" i="1"/>
  <c r="K607" i="1"/>
  <c r="Q607" i="1"/>
  <c r="K603" i="1"/>
  <c r="Q603" i="1"/>
  <c r="K599" i="1"/>
  <c r="Q599" i="1"/>
  <c r="K595" i="1"/>
  <c r="Q595" i="1"/>
  <c r="K591" i="1"/>
  <c r="Q591" i="1"/>
  <c r="K587" i="1"/>
  <c r="Q587" i="1"/>
  <c r="Q583" i="1"/>
  <c r="K583" i="1"/>
  <c r="K579" i="1"/>
  <c r="Q579" i="1"/>
  <c r="Q575" i="1"/>
  <c r="K575" i="1"/>
  <c r="K571" i="1"/>
  <c r="Q571" i="1"/>
  <c r="K567" i="1"/>
  <c r="Q567" i="1"/>
  <c r="Q563" i="1"/>
  <c r="K563" i="1"/>
  <c r="K559" i="1"/>
  <c r="Q559" i="1"/>
  <c r="Q555" i="1"/>
  <c r="K555" i="1"/>
  <c r="K551" i="1"/>
  <c r="Q551" i="1"/>
  <c r="K547" i="1"/>
  <c r="Q547" i="1"/>
  <c r="K543" i="1"/>
  <c r="Q543" i="1"/>
  <c r="Q539" i="1"/>
  <c r="K539" i="1"/>
  <c r="K535" i="1"/>
  <c r="Q535" i="1"/>
  <c r="K531" i="1"/>
  <c r="Q531" i="1"/>
  <c r="K527" i="1"/>
  <c r="Q527" i="1"/>
  <c r="Q523" i="1"/>
  <c r="K523" i="1"/>
  <c r="K519" i="1"/>
  <c r="Q519" i="1"/>
  <c r="Q515" i="1"/>
  <c r="K515" i="1"/>
  <c r="K511" i="1"/>
  <c r="Q511" i="1"/>
  <c r="Q507" i="1"/>
  <c r="K507" i="1"/>
  <c r="K503" i="1"/>
  <c r="Q503" i="1"/>
  <c r="Q499" i="1"/>
  <c r="K499" i="1"/>
  <c r="K495" i="1"/>
  <c r="Q495" i="1"/>
  <c r="Q491" i="1"/>
  <c r="K491" i="1"/>
  <c r="K487" i="1"/>
  <c r="Q487" i="1"/>
  <c r="Q483" i="1"/>
  <c r="K483" i="1"/>
  <c r="K479" i="1"/>
  <c r="Q479" i="1"/>
  <c r="Q475" i="1"/>
  <c r="K475" i="1"/>
  <c r="K471" i="1"/>
  <c r="Q471" i="1"/>
  <c r="K467" i="1"/>
  <c r="Q467" i="1"/>
  <c r="K463" i="1"/>
  <c r="Q463" i="1"/>
  <c r="K459" i="1"/>
  <c r="Q459" i="1"/>
  <c r="K455" i="1"/>
  <c r="Q455" i="1"/>
  <c r="K451" i="1"/>
  <c r="Q451" i="1"/>
  <c r="K447" i="1"/>
  <c r="Q447" i="1"/>
  <c r="Q443" i="1"/>
  <c r="K443" i="1"/>
  <c r="Q439" i="1"/>
  <c r="K439" i="1"/>
  <c r="Q435" i="1"/>
  <c r="K435" i="1"/>
  <c r="Q431" i="1"/>
  <c r="K431" i="1"/>
  <c r="Q427" i="1"/>
  <c r="K427" i="1"/>
  <c r="Q423" i="1"/>
  <c r="K423" i="1"/>
  <c r="Q419" i="1"/>
  <c r="K419" i="1"/>
  <c r="K415" i="1"/>
  <c r="Q415" i="1"/>
  <c r="K411" i="1"/>
  <c r="Q411" i="1"/>
  <c r="K407" i="1"/>
  <c r="Q407" i="1"/>
  <c r="K403" i="1"/>
  <c r="Q403" i="1"/>
  <c r="K399" i="1"/>
  <c r="Q399" i="1"/>
  <c r="K395" i="1"/>
  <c r="Q395" i="1"/>
  <c r="K391" i="1"/>
  <c r="Q391" i="1"/>
  <c r="K387" i="1"/>
  <c r="Q387" i="1"/>
  <c r="K383" i="1"/>
  <c r="Q383" i="1"/>
  <c r="K379" i="1"/>
  <c r="Q379" i="1"/>
  <c r="K375" i="1"/>
  <c r="Q375" i="1"/>
  <c r="K371" i="1"/>
  <c r="Q371" i="1"/>
  <c r="Q367" i="1"/>
  <c r="K367" i="1"/>
  <c r="Q363" i="1"/>
  <c r="K363" i="1"/>
  <c r="Q359" i="1"/>
  <c r="K359" i="1"/>
  <c r="Q355" i="1"/>
  <c r="K355" i="1"/>
  <c r="K351" i="1"/>
  <c r="Q351" i="1"/>
  <c r="K347" i="1"/>
  <c r="Q347" i="1"/>
  <c r="K343" i="1"/>
  <c r="Q343" i="1"/>
  <c r="K339" i="1"/>
  <c r="Q339" i="1"/>
  <c r="K335" i="1"/>
  <c r="Q335" i="1"/>
  <c r="K331" i="1"/>
  <c r="Q331" i="1"/>
  <c r="K327" i="1"/>
  <c r="Q327" i="1"/>
  <c r="K323" i="1"/>
  <c r="Q323" i="1"/>
  <c r="K319" i="1"/>
  <c r="Q319" i="1"/>
  <c r="K315" i="1"/>
  <c r="Q315" i="1"/>
  <c r="K311" i="1"/>
  <c r="Q311" i="1"/>
  <c r="K307" i="1"/>
  <c r="Q307" i="1"/>
  <c r="K303" i="1"/>
  <c r="Q303" i="1"/>
  <c r="K299" i="1"/>
  <c r="Q299" i="1"/>
  <c r="K295" i="1"/>
  <c r="Q295" i="1"/>
  <c r="K291" i="1"/>
  <c r="Q291" i="1"/>
  <c r="K287" i="1"/>
  <c r="Q287" i="1"/>
  <c r="K283" i="1"/>
  <c r="Q283" i="1"/>
  <c r="K279" i="1"/>
  <c r="Q279" i="1"/>
  <c r="K275" i="1"/>
  <c r="Q275" i="1"/>
  <c r="K271" i="1"/>
  <c r="Q271" i="1"/>
  <c r="K267" i="1"/>
  <c r="Q267" i="1"/>
  <c r="K263" i="1"/>
  <c r="Q263" i="1"/>
  <c r="K259" i="1"/>
  <c r="Q259" i="1"/>
  <c r="K255" i="1"/>
  <c r="Q255" i="1"/>
  <c r="K251" i="1"/>
  <c r="Q251" i="1"/>
  <c r="K247" i="1"/>
  <c r="Q247" i="1"/>
  <c r="K243" i="1"/>
  <c r="Q243" i="1"/>
  <c r="K239" i="1"/>
  <c r="Q239" i="1"/>
  <c r="K235" i="1"/>
  <c r="Q235" i="1"/>
  <c r="K231" i="1"/>
  <c r="Q231" i="1"/>
  <c r="K227" i="1"/>
  <c r="Q227" i="1"/>
  <c r="Q223" i="1"/>
  <c r="K223" i="1"/>
  <c r="K219" i="1"/>
  <c r="Q219" i="1"/>
  <c r="Q215" i="1"/>
  <c r="K215" i="1"/>
  <c r="K211" i="1"/>
  <c r="Q211" i="1"/>
  <c r="Q207" i="1"/>
  <c r="K207" i="1"/>
  <c r="K203" i="1"/>
  <c r="Q203" i="1"/>
  <c r="Q199" i="1"/>
  <c r="K199" i="1"/>
  <c r="K195" i="1"/>
  <c r="Q195" i="1"/>
  <c r="K191" i="1"/>
  <c r="Q191" i="1"/>
  <c r="K187" i="1"/>
  <c r="Q187" i="1"/>
  <c r="K183" i="1"/>
  <c r="Q183" i="1"/>
  <c r="Q179" i="1"/>
  <c r="K179" i="1"/>
  <c r="K175" i="1"/>
  <c r="Q175" i="1"/>
  <c r="K171" i="1"/>
  <c r="Q171" i="1"/>
  <c r="K167" i="1"/>
  <c r="Q167" i="1"/>
  <c r="Q163" i="1"/>
  <c r="K163" i="1"/>
  <c r="K159" i="1"/>
  <c r="Q159" i="1"/>
  <c r="Q155" i="1"/>
  <c r="K155" i="1"/>
  <c r="K151" i="1"/>
  <c r="Q151" i="1"/>
  <c r="Q147" i="1"/>
  <c r="K147" i="1"/>
  <c r="K143" i="1"/>
  <c r="Q143" i="1"/>
  <c r="Q139" i="1"/>
  <c r="K139" i="1"/>
  <c r="K135" i="1"/>
  <c r="Q135" i="1"/>
  <c r="K131" i="1"/>
  <c r="Q131" i="1"/>
  <c r="K127" i="1"/>
  <c r="Q127" i="1"/>
  <c r="K123" i="1"/>
  <c r="Q123" i="1"/>
  <c r="K119" i="1"/>
  <c r="Q119" i="1"/>
  <c r="K115" i="1"/>
  <c r="Q115" i="1"/>
  <c r="K111" i="1"/>
  <c r="Q111" i="1"/>
  <c r="Q107" i="1"/>
  <c r="K107" i="1"/>
  <c r="K62" i="1"/>
  <c r="Q62" i="1"/>
  <c r="K22" i="2"/>
  <c r="K24" i="2" s="1"/>
  <c r="K23" i="2"/>
  <c r="J13" i="2" l="1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U1" i="2" l="1"/>
  <c r="J14" i="2"/>
  <c r="J15" i="2"/>
  <c r="H15" i="2" s="1"/>
  <c r="H13" i="2"/>
  <c r="J9" i="1" s="1"/>
  <c r="O9" i="1" s="1"/>
  <c r="P9" i="1" s="1"/>
  <c r="R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O4" i="1" s="1"/>
  <c r="P4" i="1" s="1"/>
  <c r="R4" i="1" s="1"/>
  <c r="K9" i="1" l="1"/>
  <c r="J16" i="2"/>
  <c r="J17" i="2" s="1"/>
  <c r="H14" i="2"/>
  <c r="K46" i="2"/>
  <c r="K35" i="2"/>
  <c r="K36" i="2" s="1"/>
  <c r="K37" i="2" s="1"/>
  <c r="K38" i="2" s="1"/>
  <c r="K39" i="2" s="1"/>
  <c r="Q4" i="1"/>
  <c r="K4" i="1"/>
  <c r="J18" i="2" l="1"/>
  <c r="H17" i="2"/>
  <c r="I17" i="2" s="1"/>
  <c r="Q9" i="1"/>
  <c r="T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O13" i="1" s="1"/>
  <c r="P13" i="1" s="1"/>
  <c r="R13" i="1" s="1"/>
  <c r="J37" i="2"/>
  <c r="H36" i="2"/>
  <c r="H37" i="2" l="1"/>
  <c r="J38" i="2"/>
  <c r="K13" i="1"/>
  <c r="H49" i="2"/>
  <c r="J50" i="2"/>
  <c r="Q13" i="1" l="1"/>
  <c r="T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O11" i="1" s="1"/>
  <c r="P11" i="1" s="1"/>
  <c r="R11" i="1" s="1"/>
  <c r="J55" i="2"/>
  <c r="J44" i="2"/>
  <c r="H42" i="2"/>
  <c r="J67" i="1" s="1"/>
  <c r="O67" i="1" s="1"/>
  <c r="P67" i="1" s="1"/>
  <c r="R67" i="1" s="1"/>
  <c r="K11" i="1" l="1"/>
  <c r="K67" i="1"/>
  <c r="J56" i="2"/>
  <c r="H55" i="2"/>
  <c r="J12" i="1" s="1"/>
  <c r="O12" i="1" s="1"/>
  <c r="P12" i="1" s="1"/>
  <c r="R12" i="1" s="1"/>
  <c r="Q67" i="1" l="1"/>
  <c r="K12" i="1"/>
  <c r="H56" i="2"/>
  <c r="J57" i="2"/>
  <c r="Q11" i="1"/>
  <c r="T11" i="1" s="1"/>
  <c r="L11" i="1" s="1"/>
  <c r="Q12" i="1" l="1"/>
  <c r="J58" i="2"/>
  <c r="H57" i="2"/>
  <c r="J16" i="1" s="1"/>
  <c r="O16" i="1" s="1"/>
  <c r="P16" i="1" s="1"/>
  <c r="R16" i="1" s="1"/>
  <c r="H58" i="2" l="1"/>
  <c r="J59" i="2"/>
  <c r="K16" i="1"/>
  <c r="Q16" i="1" l="1"/>
  <c r="T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O41" i="1" s="1"/>
  <c r="P41" i="1" s="1"/>
  <c r="R41" i="1" s="1"/>
  <c r="J96" i="2" l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O5" i="1" s="1"/>
  <c r="P5" i="1" s="1"/>
  <c r="R5" i="1" s="1"/>
  <c r="J74" i="1" l="1"/>
  <c r="O74" i="1" s="1"/>
  <c r="P74" i="1" s="1"/>
  <c r="R74" i="1" s="1"/>
  <c r="J132" i="2"/>
  <c r="J133" i="2"/>
  <c r="H133" i="2" s="1"/>
  <c r="Q41" i="1"/>
  <c r="K5" i="1"/>
  <c r="H95" i="2"/>
  <c r="J17" i="1" s="1"/>
  <c r="O17" i="1" s="1"/>
  <c r="P17" i="1" s="1"/>
  <c r="R17" i="1" s="1"/>
  <c r="K74" i="1" l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Q5" i="1"/>
  <c r="Q74" i="1" l="1"/>
  <c r="T74" i="1" s="1"/>
  <c r="L74" i="1" s="1"/>
  <c r="J153" i="2"/>
  <c r="J154" i="2" s="1"/>
  <c r="H152" i="2"/>
  <c r="Q17" i="1"/>
  <c r="H132" i="2" l="1"/>
  <c r="J18" i="1" l="1"/>
  <c r="O18" i="1" l="1"/>
  <c r="P18" i="1" s="1"/>
  <c r="R18" i="1" s="1"/>
  <c r="K18" i="1"/>
  <c r="H68" i="2"/>
  <c r="Q18" i="1" l="1"/>
  <c r="T18" i="1" s="1"/>
  <c r="L18" i="1" s="1"/>
  <c r="H69" i="2"/>
  <c r="J20" i="1" s="1"/>
  <c r="O20" i="1" s="1"/>
  <c r="P20" i="1" s="1"/>
  <c r="R20" i="1" s="1"/>
  <c r="K20" i="1" l="1"/>
  <c r="Q20" i="1" l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O19" i="1" s="1"/>
  <c r="P19" i="1" s="1"/>
  <c r="R19" i="1" s="1"/>
  <c r="K19" i="1" l="1"/>
  <c r="H87" i="2"/>
  <c r="J24" i="1" s="1"/>
  <c r="O24" i="1" s="1"/>
  <c r="P24" i="1" s="1"/>
  <c r="R24" i="1" s="1"/>
  <c r="K24" i="1" l="1"/>
  <c r="H88" i="2"/>
  <c r="Q19" i="1"/>
  <c r="T19" i="1" s="1"/>
  <c r="L19" i="1" s="1"/>
  <c r="H89" i="2" l="1"/>
  <c r="J36" i="1" s="1"/>
  <c r="O36" i="1" s="1"/>
  <c r="P36" i="1" s="1"/>
  <c r="R36" i="1" s="1"/>
  <c r="Q24" i="1"/>
  <c r="K36" i="1" l="1"/>
  <c r="H90" i="2"/>
  <c r="Q36" i="1" l="1"/>
  <c r="T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O70" i="1" s="1"/>
  <c r="P70" i="1" s="1"/>
  <c r="R70" i="1" s="1"/>
  <c r="H127" i="2" l="1"/>
  <c r="K70" i="1"/>
  <c r="Q70" i="1" l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O48" i="1" s="1"/>
  <c r="P48" i="1" s="1"/>
  <c r="R48" i="1" s="1"/>
  <c r="K48" i="1" l="1"/>
  <c r="H153" i="2"/>
  <c r="Q48" i="1" l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O32" i="1" s="1"/>
  <c r="P32" i="1" s="1"/>
  <c r="R32" i="1" s="1"/>
  <c r="J161" i="2"/>
  <c r="K32" i="1" l="1"/>
  <c r="J162" i="2"/>
  <c r="H161" i="2"/>
  <c r="J33" i="1" s="1"/>
  <c r="O33" i="1" s="1"/>
  <c r="P33" i="1" s="1"/>
  <c r="R33" i="1" s="1"/>
  <c r="K33" i="1" l="1"/>
  <c r="Q32" i="1"/>
  <c r="T32" i="1" s="1"/>
  <c r="L32" i="1" s="1"/>
  <c r="H162" i="2"/>
  <c r="J34" i="1" s="1"/>
  <c r="O34" i="1" s="1"/>
  <c r="P34" i="1" s="1"/>
  <c r="R34" i="1" s="1"/>
  <c r="J163" i="2"/>
  <c r="K34" i="1" l="1"/>
  <c r="Q33" i="1"/>
  <c r="T33" i="1" s="1"/>
  <c r="L33" i="1" s="1"/>
  <c r="H163" i="2"/>
  <c r="J164" i="2"/>
  <c r="Q34" i="1" l="1"/>
  <c r="T34" i="1" s="1"/>
  <c r="L34" i="1" s="1"/>
  <c r="J165" i="2"/>
  <c r="H164" i="2"/>
  <c r="J35" i="1" s="1"/>
  <c r="O35" i="1" s="1"/>
  <c r="P35" i="1" s="1"/>
  <c r="R35" i="1" s="1"/>
  <c r="K35" i="1" l="1"/>
  <c r="H165" i="2"/>
  <c r="J37" i="1" s="1"/>
  <c r="O37" i="1" s="1"/>
  <c r="P37" i="1" s="1"/>
  <c r="R37" i="1" s="1"/>
  <c r="J166" i="2"/>
  <c r="K37" i="1" l="1"/>
  <c r="Q35" i="1"/>
  <c r="T35" i="1" s="1"/>
  <c r="L35" i="1" s="1"/>
  <c r="J167" i="2"/>
  <c r="H166" i="2"/>
  <c r="J38" i="1" s="1"/>
  <c r="O38" i="1" s="1"/>
  <c r="P38" i="1" s="1"/>
  <c r="R38" i="1" s="1"/>
  <c r="K38" i="1" l="1"/>
  <c r="Q37" i="1"/>
  <c r="T37" i="1" s="1"/>
  <c r="L37" i="1" s="1"/>
  <c r="H167" i="2"/>
  <c r="J168" i="2"/>
  <c r="Q38" i="1" l="1"/>
  <c r="T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O21" i="1" s="1"/>
  <c r="P21" i="1" s="1"/>
  <c r="R21" i="1" s="1"/>
  <c r="J183" i="2"/>
  <c r="J184" i="2" l="1"/>
  <c r="H183" i="2"/>
  <c r="J22" i="1" s="1"/>
  <c r="O22" i="1" s="1"/>
  <c r="P22" i="1" s="1"/>
  <c r="R22" i="1" s="1"/>
  <c r="K21" i="1"/>
  <c r="Q21" i="1" l="1"/>
  <c r="T21" i="1" s="1"/>
  <c r="L21" i="1" s="1"/>
  <c r="K22" i="1"/>
  <c r="H184" i="2"/>
  <c r="J185" i="2"/>
  <c r="Q22" i="1" l="1"/>
  <c r="T22" i="1" s="1"/>
  <c r="L22" i="1" s="1"/>
  <c r="H185" i="2"/>
  <c r="J186" i="2"/>
  <c r="J187" i="2" l="1"/>
  <c r="H186" i="2"/>
  <c r="J23" i="1" s="1"/>
  <c r="O23" i="1" s="1"/>
  <c r="P23" i="1" s="1"/>
  <c r="R23" i="1" s="1"/>
  <c r="K23" i="1" l="1"/>
  <c r="H187" i="2"/>
  <c r="J63" i="1" s="1"/>
  <c r="O63" i="1" s="1"/>
  <c r="P63" i="1" s="1"/>
  <c r="R63" i="1" s="1"/>
  <c r="J188" i="2"/>
  <c r="H188" i="2" l="1"/>
  <c r="J189" i="2"/>
  <c r="K63" i="1"/>
  <c r="Q23" i="1"/>
  <c r="T23" i="1" s="1"/>
  <c r="L23" i="1" s="1"/>
  <c r="J64" i="1" l="1"/>
  <c r="O64" i="1" s="1"/>
  <c r="P64" i="1" s="1"/>
  <c r="R64" i="1" s="1"/>
  <c r="Q63" i="1"/>
  <c r="T63" i="1" s="1"/>
  <c r="L63" i="1" s="1"/>
  <c r="H189" i="2"/>
  <c r="J29" i="1" s="1"/>
  <c r="O29" i="1" s="1"/>
  <c r="P29" i="1" s="1"/>
  <c r="R29" i="1" s="1"/>
  <c r="J190" i="2"/>
  <c r="J31" i="1"/>
  <c r="O31" i="1" s="1"/>
  <c r="P31" i="1" s="1"/>
  <c r="R31" i="1" s="1"/>
  <c r="K64" i="1" l="1"/>
  <c r="H190" i="2"/>
  <c r="J191" i="2"/>
  <c r="J192" i="2" s="1"/>
  <c r="K29" i="1"/>
  <c r="K31" i="1"/>
  <c r="Q64" i="1" l="1"/>
  <c r="T64" i="1" s="1"/>
  <c r="L64" i="1" s="1"/>
  <c r="H192" i="2"/>
  <c r="J71" i="1" s="1"/>
  <c r="O71" i="1" s="1"/>
  <c r="P71" i="1" s="1"/>
  <c r="R71" i="1" s="1"/>
  <c r="J193" i="2"/>
  <c r="Q29" i="1"/>
  <c r="T29" i="1" s="1"/>
  <c r="L29" i="1" s="1"/>
  <c r="H191" i="2"/>
  <c r="J30" i="1" s="1"/>
  <c r="O30" i="1" s="1"/>
  <c r="P30" i="1" s="1"/>
  <c r="R30" i="1" s="1"/>
  <c r="Q31" i="1"/>
  <c r="K71" i="1" l="1"/>
  <c r="H193" i="2"/>
  <c r="J194" i="2"/>
  <c r="K30" i="1"/>
  <c r="J28" i="1" l="1"/>
  <c r="J65" i="1"/>
  <c r="O65" i="1" s="1"/>
  <c r="P65" i="1" s="1"/>
  <c r="R65" i="1" s="1"/>
  <c r="Q71" i="1"/>
  <c r="H194" i="2"/>
  <c r="J195" i="2"/>
  <c r="Q30" i="1"/>
  <c r="T30" i="1" s="1"/>
  <c r="L30" i="1" s="1"/>
  <c r="K28" i="1" l="1"/>
  <c r="O28" i="1"/>
  <c r="P28" i="1" s="1"/>
  <c r="R28" i="1" s="1"/>
  <c r="J39" i="1"/>
  <c r="J66" i="1"/>
  <c r="O66" i="1" s="1"/>
  <c r="P66" i="1" s="1"/>
  <c r="R66" i="1" s="1"/>
  <c r="K65" i="1"/>
  <c r="H195" i="2"/>
  <c r="J196" i="2"/>
  <c r="Q28" i="1" l="1"/>
  <c r="T28" i="1" s="1"/>
  <c r="L28" i="1" s="1"/>
  <c r="O39" i="1"/>
  <c r="P39" i="1" s="1"/>
  <c r="R39" i="1" s="1"/>
  <c r="Q65" i="1"/>
  <c r="T65" i="1" s="1"/>
  <c r="L65" i="1" s="1"/>
  <c r="K66" i="1"/>
  <c r="K39" i="1"/>
  <c r="H196" i="2"/>
  <c r="J43" i="1" s="1"/>
  <c r="O43" i="1" s="1"/>
  <c r="P43" i="1" s="1"/>
  <c r="R43" i="1" s="1"/>
  <c r="J197" i="2"/>
  <c r="Q39" i="1" l="1"/>
  <c r="T39" i="1" s="1"/>
  <c r="L39" i="1" s="1"/>
  <c r="Q66" i="1"/>
  <c r="T66" i="1" s="1"/>
  <c r="L66" i="1" s="1"/>
  <c r="K43" i="1"/>
  <c r="H197" i="2"/>
  <c r="J44" i="1" s="1"/>
  <c r="O44" i="1" s="1"/>
  <c r="P44" i="1" s="1"/>
  <c r="R44" i="1" s="1"/>
  <c r="J198" i="2"/>
  <c r="J199" i="2" l="1"/>
  <c r="K44" i="1"/>
  <c r="Q43" i="1"/>
  <c r="T43" i="1" s="1"/>
  <c r="L43" i="1" s="1"/>
  <c r="Q44" i="1" l="1"/>
  <c r="T44" i="1" s="1"/>
  <c r="L44" i="1" s="1"/>
  <c r="H199" i="2"/>
  <c r="I199" i="2" s="1"/>
  <c r="J200" i="2"/>
  <c r="J201" i="2" l="1"/>
  <c r="H200" i="2"/>
  <c r="J40" i="1" s="1"/>
  <c r="O40" i="1" s="1"/>
  <c r="P40" i="1" s="1"/>
  <c r="R40" i="1" s="1"/>
  <c r="K40" i="1" l="1"/>
  <c r="H201" i="2"/>
  <c r="J73" i="1" s="1"/>
  <c r="O73" i="1" s="1"/>
  <c r="P73" i="1" s="1"/>
  <c r="R73" i="1" s="1"/>
  <c r="J202" i="2"/>
  <c r="K73" i="1" l="1"/>
  <c r="J203" i="2"/>
  <c r="H202" i="2"/>
  <c r="Q40" i="1"/>
  <c r="Q73" i="1" l="1"/>
  <c r="H203" i="2"/>
  <c r="J204" i="2"/>
  <c r="H204" i="2" l="1"/>
  <c r="J52" i="1" s="1"/>
  <c r="O52" i="1" s="1"/>
  <c r="P52" i="1" s="1"/>
  <c r="R52" i="1" s="1"/>
  <c r="J205" i="2"/>
  <c r="H205" i="2" l="1"/>
  <c r="J53" i="1" s="1"/>
  <c r="O53" i="1" s="1"/>
  <c r="P53" i="1" s="1"/>
  <c r="R53" i="1" s="1"/>
  <c r="J206" i="2"/>
  <c r="K52" i="1"/>
  <c r="Q52" i="1" l="1"/>
  <c r="J207" i="2"/>
  <c r="H206" i="2"/>
  <c r="J54" i="1" s="1"/>
  <c r="O54" i="1" s="1"/>
  <c r="P54" i="1" s="1"/>
  <c r="R54" i="1" s="1"/>
  <c r="K53" i="1"/>
  <c r="K54" i="1" l="1"/>
  <c r="J208" i="2"/>
  <c r="Q53" i="1"/>
  <c r="H208" i="2" l="1"/>
  <c r="I208" i="2" s="1"/>
  <c r="J209" i="2"/>
  <c r="Q54" i="1"/>
  <c r="J210" i="2" l="1"/>
  <c r="H209" i="2"/>
  <c r="J55" i="1" s="1"/>
  <c r="O55" i="1" s="1"/>
  <c r="P55" i="1" s="1"/>
  <c r="R55" i="1" s="1"/>
  <c r="K55" i="1" l="1"/>
  <c r="H210" i="2"/>
  <c r="J56" i="1" s="1"/>
  <c r="O56" i="1" s="1"/>
  <c r="P56" i="1" s="1"/>
  <c r="R56" i="1" s="1"/>
  <c r="J211" i="2"/>
  <c r="H211" i="2" l="1"/>
  <c r="J57" i="1" s="1"/>
  <c r="O57" i="1" s="1"/>
  <c r="P57" i="1" s="1"/>
  <c r="R57" i="1" s="1"/>
  <c r="J212" i="2"/>
  <c r="K56" i="1"/>
  <c r="Q55" i="1"/>
  <c r="J10" i="1"/>
  <c r="O10" i="1" s="1"/>
  <c r="P10" i="1" s="1"/>
  <c r="R10" i="1" s="1"/>
  <c r="J25" i="1"/>
  <c r="O25" i="1" s="1"/>
  <c r="P25" i="1" s="1"/>
  <c r="R25" i="1" s="1"/>
  <c r="J6" i="1"/>
  <c r="O6" i="1" s="1"/>
  <c r="P6" i="1" s="1"/>
  <c r="R6" i="1" s="1"/>
  <c r="J8" i="1"/>
  <c r="O8" i="1" s="1"/>
  <c r="P8" i="1" s="1"/>
  <c r="R8" i="1" s="1"/>
  <c r="J14" i="1"/>
  <c r="O14" i="1" s="1"/>
  <c r="P14" i="1" s="1"/>
  <c r="R14" i="1" s="1"/>
  <c r="J15" i="1"/>
  <c r="O15" i="1" s="1"/>
  <c r="P15" i="1" s="1"/>
  <c r="R15" i="1" s="1"/>
  <c r="J27" i="1"/>
  <c r="O27" i="1" s="1"/>
  <c r="P27" i="1" s="1"/>
  <c r="R27" i="1" s="1"/>
  <c r="Q56" i="1" l="1"/>
  <c r="J213" i="2"/>
  <c r="K57" i="1"/>
  <c r="K8" i="1"/>
  <c r="K27" i="1"/>
  <c r="K6" i="1"/>
  <c r="K15" i="1"/>
  <c r="K25" i="1"/>
  <c r="K14" i="1"/>
  <c r="K10" i="1"/>
  <c r="J214" i="2" l="1"/>
  <c r="Q57" i="1"/>
  <c r="Q14" i="1"/>
  <c r="T14" i="1" s="1"/>
  <c r="L14" i="1" s="1"/>
  <c r="Q15" i="1"/>
  <c r="T15" i="1" s="1"/>
  <c r="L15" i="1" s="1"/>
  <c r="Q27" i="1"/>
  <c r="Q10" i="1"/>
  <c r="Q25" i="1"/>
  <c r="T25" i="1" s="1"/>
  <c r="L25" i="1" s="1"/>
  <c r="Q6" i="1"/>
  <c r="Q8" i="1"/>
  <c r="T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O42" i="1" s="1"/>
  <c r="P42" i="1" s="1"/>
  <c r="R42" i="1" s="1"/>
  <c r="J222" i="2"/>
  <c r="H222" i="2" l="1"/>
  <c r="J223" i="2"/>
  <c r="K42" i="1"/>
  <c r="Q42" i="1" l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O45" i="1" s="1"/>
  <c r="P45" i="1" s="1"/>
  <c r="R45" i="1" s="1"/>
  <c r="J230" i="2"/>
  <c r="J231" i="2" l="1"/>
  <c r="H230" i="2"/>
  <c r="J46" i="1" s="1"/>
  <c r="O46" i="1" s="1"/>
  <c r="P46" i="1" s="1"/>
  <c r="R46" i="1" s="1"/>
  <c r="K45" i="1"/>
  <c r="Q45" i="1" l="1"/>
  <c r="K46" i="1"/>
  <c r="J232" i="2"/>
  <c r="H231" i="2"/>
  <c r="Q46" i="1" l="1"/>
  <c r="H232" i="2"/>
  <c r="J47" i="1" s="1"/>
  <c r="O47" i="1" s="1"/>
  <c r="P47" i="1" s="1"/>
  <c r="R47" i="1" s="1"/>
  <c r="J233" i="2"/>
  <c r="J234" i="2" l="1"/>
  <c r="H233" i="2"/>
  <c r="J49" i="1" s="1"/>
  <c r="O49" i="1" s="1"/>
  <c r="P49" i="1" s="1"/>
  <c r="R49" i="1" s="1"/>
  <c r="K47" i="1"/>
  <c r="Q47" i="1" l="1"/>
  <c r="K49" i="1"/>
  <c r="H234" i="2"/>
  <c r="J235" i="2"/>
  <c r="Q49" i="1" l="1"/>
  <c r="J236" i="2"/>
  <c r="H235" i="2"/>
  <c r="J51" i="1"/>
  <c r="O51" i="1" s="1"/>
  <c r="P51" i="1" s="1"/>
  <c r="R51" i="1" s="1"/>
  <c r="H236" i="2" l="1"/>
  <c r="J50" i="1" s="1"/>
  <c r="O50" i="1" s="1"/>
  <c r="P50" i="1" s="1"/>
  <c r="R50" i="1" s="1"/>
  <c r="J237" i="2"/>
  <c r="K51" i="1"/>
  <c r="Q51" i="1" l="1"/>
  <c r="H237" i="2"/>
  <c r="J238" i="2"/>
  <c r="K50" i="1"/>
  <c r="H238" i="2" l="1"/>
  <c r="I238" i="2" s="1"/>
  <c r="I4" i="2" s="1"/>
  <c r="J239" i="2"/>
  <c r="Q50" i="1"/>
  <c r="J240" i="2" l="1"/>
  <c r="H239" i="2"/>
  <c r="J58" i="1" s="1"/>
  <c r="O58" i="1" s="1"/>
  <c r="P58" i="1" s="1"/>
  <c r="R58" i="1" s="1"/>
  <c r="K58" i="1" l="1"/>
  <c r="H240" i="2"/>
  <c r="J59" i="1" s="1"/>
  <c r="O59" i="1" s="1"/>
  <c r="P59" i="1" s="1"/>
  <c r="R59" i="1" s="1"/>
  <c r="J241" i="2"/>
  <c r="J242" i="2" l="1"/>
  <c r="J243" i="2" s="1"/>
  <c r="H241" i="2"/>
  <c r="J60" i="1" s="1"/>
  <c r="O60" i="1" s="1"/>
  <c r="P60" i="1" s="1"/>
  <c r="R60" i="1" s="1"/>
  <c r="K59" i="1"/>
  <c r="Q58" i="1"/>
  <c r="K60" i="1" l="1"/>
  <c r="J244" i="2"/>
  <c r="H243" i="2"/>
  <c r="J75" i="1" s="1"/>
  <c r="O75" i="1" s="1"/>
  <c r="P75" i="1" s="1"/>
  <c r="R75" i="1" s="1"/>
  <c r="Q59" i="1"/>
  <c r="H242" i="2"/>
  <c r="J61" i="1" s="1"/>
  <c r="O61" i="1" s="1"/>
  <c r="P61" i="1" s="1"/>
  <c r="R61" i="1" s="1"/>
  <c r="K75" i="1" l="1"/>
  <c r="J245" i="2"/>
  <c r="H244" i="2"/>
  <c r="J76" i="1" s="1"/>
  <c r="O76" i="1" s="1"/>
  <c r="P76" i="1" s="1"/>
  <c r="R76" i="1" s="1"/>
  <c r="Q60" i="1"/>
  <c r="T60" i="1" s="1"/>
  <c r="L60" i="1" s="1"/>
  <c r="K61" i="1"/>
  <c r="K76" i="1" l="1"/>
  <c r="J246" i="2"/>
  <c r="H245" i="2"/>
  <c r="J77" i="1" s="1"/>
  <c r="O77" i="1" s="1"/>
  <c r="P77" i="1" s="1"/>
  <c r="R77" i="1" s="1"/>
  <c r="Q75" i="1"/>
  <c r="Q61" i="1"/>
  <c r="K77" i="1" l="1"/>
  <c r="Q76" i="1"/>
  <c r="H246" i="2"/>
  <c r="J78" i="1" s="1"/>
  <c r="O78" i="1" s="1"/>
  <c r="P78" i="1" s="1"/>
  <c r="R78" i="1" s="1"/>
  <c r="J247" i="2"/>
  <c r="J26" i="1"/>
  <c r="O26" i="1" s="1"/>
  <c r="P26" i="1" s="1"/>
  <c r="R26" i="1" s="1"/>
  <c r="J68" i="1"/>
  <c r="O68" i="1" s="1"/>
  <c r="P68" i="1" s="1"/>
  <c r="R68" i="1" s="1"/>
  <c r="J69" i="1"/>
  <c r="O69" i="1" s="1"/>
  <c r="P69" i="1" s="1"/>
  <c r="R69" i="1" s="1"/>
  <c r="K78" i="1" l="1"/>
  <c r="Q77" i="1"/>
  <c r="J248" i="2"/>
  <c r="H247" i="2"/>
  <c r="J79" i="1" s="1"/>
  <c r="O79" i="1" s="1"/>
  <c r="P79" i="1" s="1"/>
  <c r="R79" i="1" s="1"/>
  <c r="K26" i="1"/>
  <c r="K69" i="1"/>
  <c r="K68" i="1"/>
  <c r="Q26" i="1"/>
  <c r="T26" i="1" s="1"/>
  <c r="L26" i="1" s="1"/>
  <c r="K79" i="1" l="1"/>
  <c r="Q78" i="1"/>
  <c r="J249" i="2"/>
  <c r="H248" i="2"/>
  <c r="J80" i="1" s="1"/>
  <c r="O80" i="1" s="1"/>
  <c r="P80" i="1" s="1"/>
  <c r="R80" i="1" s="1"/>
  <c r="Q68" i="1"/>
  <c r="Q69" i="1"/>
  <c r="K80" i="1" l="1"/>
  <c r="Q79" i="1"/>
  <c r="J250" i="2"/>
  <c r="H249" i="2"/>
  <c r="J81" i="1" s="1"/>
  <c r="O81" i="1" s="1"/>
  <c r="P81" i="1" s="1"/>
  <c r="R81" i="1" s="1"/>
  <c r="J7" i="1"/>
  <c r="O7" i="1" s="1"/>
  <c r="P7" i="1" s="1"/>
  <c r="R7" i="1" s="1"/>
  <c r="K81" i="1" l="1"/>
  <c r="Q80" i="1"/>
  <c r="J251" i="2"/>
  <c r="H250" i="2"/>
  <c r="J82" i="1" s="1"/>
  <c r="O82" i="1" s="1"/>
  <c r="P82" i="1" s="1"/>
  <c r="R82" i="1" s="1"/>
  <c r="K7" i="1"/>
  <c r="K82" i="1" l="1"/>
  <c r="Q81" i="1"/>
  <c r="J252" i="2"/>
  <c r="H251" i="2"/>
  <c r="J83" i="1" s="1"/>
  <c r="O83" i="1" s="1"/>
  <c r="P83" i="1" s="1"/>
  <c r="R83" i="1" s="1"/>
  <c r="Q7" i="1"/>
  <c r="K83" i="1" l="1"/>
  <c r="Q82" i="1"/>
  <c r="J253" i="2"/>
  <c r="H252" i="2"/>
  <c r="J84" i="1" s="1"/>
  <c r="O84" i="1" s="1"/>
  <c r="P84" i="1" s="1"/>
  <c r="R84" i="1" s="1"/>
  <c r="K84" i="1" l="1"/>
  <c r="Q83" i="1"/>
  <c r="J254" i="2"/>
  <c r="H253" i="2"/>
  <c r="J85" i="1" s="1"/>
  <c r="O85" i="1" s="1"/>
  <c r="P85" i="1" s="1"/>
  <c r="R85" i="1" s="1"/>
  <c r="Q84" i="1" l="1"/>
  <c r="K85" i="1"/>
  <c r="J255" i="2"/>
  <c r="H254" i="2"/>
  <c r="J86" i="1" s="1"/>
  <c r="O86" i="1" s="1"/>
  <c r="P86" i="1" s="1"/>
  <c r="R86" i="1" s="1"/>
  <c r="K86" i="1" l="1"/>
  <c r="Q85" i="1"/>
  <c r="J256" i="2"/>
  <c r="H255" i="2"/>
  <c r="J87" i="1" s="1"/>
  <c r="O87" i="1" s="1"/>
  <c r="P87" i="1" s="1"/>
  <c r="R87" i="1" s="1"/>
  <c r="K87" i="1" l="1"/>
  <c r="Q86" i="1"/>
  <c r="T86" i="1" s="1"/>
  <c r="L86" i="1" s="1"/>
  <c r="J257" i="2"/>
  <c r="H256" i="2"/>
  <c r="J88" i="1" s="1"/>
  <c r="O88" i="1" s="1"/>
  <c r="P88" i="1" s="1"/>
  <c r="R88" i="1" s="1"/>
  <c r="K88" i="1" l="1"/>
  <c r="Q87" i="1"/>
  <c r="T87" i="1" s="1"/>
  <c r="L87" i="1" s="1"/>
  <c r="J258" i="2"/>
  <c r="H257" i="2"/>
  <c r="J89" i="1" s="1"/>
  <c r="O89" i="1" s="1"/>
  <c r="P89" i="1" s="1"/>
  <c r="R89" i="1" s="1"/>
  <c r="K89" i="1" l="1"/>
  <c r="Q88" i="1"/>
  <c r="T88" i="1" s="1"/>
  <c r="L88" i="1" s="1"/>
  <c r="J259" i="2"/>
  <c r="H258" i="2"/>
  <c r="J90" i="1" s="1"/>
  <c r="O90" i="1" s="1"/>
  <c r="P90" i="1" s="1"/>
  <c r="R90" i="1" s="1"/>
  <c r="K90" i="1" l="1"/>
  <c r="Q89" i="1"/>
  <c r="T89" i="1" s="1"/>
  <c r="L89" i="1" s="1"/>
  <c r="J260" i="2"/>
  <c r="H259" i="2"/>
  <c r="J91" i="1" s="1"/>
  <c r="O91" i="1" s="1"/>
  <c r="P91" i="1" s="1"/>
  <c r="R91" i="1" s="1"/>
  <c r="Q90" i="1" l="1"/>
  <c r="T90" i="1" s="1"/>
  <c r="L90" i="1" s="1"/>
  <c r="K91" i="1"/>
  <c r="J261" i="2"/>
  <c r="H260" i="2"/>
  <c r="J92" i="1" s="1"/>
  <c r="O92" i="1" s="1"/>
  <c r="P92" i="1" s="1"/>
  <c r="R92" i="1" s="1"/>
  <c r="Q91" i="1" l="1"/>
  <c r="T91" i="1" s="1"/>
  <c r="L91" i="1" s="1"/>
  <c r="K92" i="1"/>
  <c r="J262" i="2"/>
  <c r="H261" i="2"/>
  <c r="J93" i="1" s="1"/>
  <c r="O93" i="1" s="1"/>
  <c r="P93" i="1" s="1"/>
  <c r="R93" i="1" s="1"/>
  <c r="Q92" i="1" l="1"/>
  <c r="T92" i="1" s="1"/>
  <c r="L92" i="1" s="1"/>
  <c r="K93" i="1"/>
  <c r="J263" i="2"/>
  <c r="H262" i="2"/>
  <c r="J94" i="1" s="1"/>
  <c r="O94" i="1" s="1"/>
  <c r="P94" i="1" s="1"/>
  <c r="R94" i="1" s="1"/>
  <c r="Q93" i="1" l="1"/>
  <c r="T93" i="1" s="1"/>
  <c r="L93" i="1" s="1"/>
  <c r="K94" i="1"/>
  <c r="J264" i="2"/>
  <c r="H263" i="2"/>
  <c r="J95" i="1" s="1"/>
  <c r="O95" i="1" s="1"/>
  <c r="P95" i="1" s="1"/>
  <c r="R95" i="1" s="1"/>
  <c r="Q94" i="1" l="1"/>
  <c r="T94" i="1" s="1"/>
  <c r="L94" i="1" s="1"/>
  <c r="K95" i="1"/>
  <c r="J265" i="2"/>
  <c r="H264" i="2"/>
  <c r="J96" i="1" s="1"/>
  <c r="O96" i="1" s="1"/>
  <c r="P96" i="1" s="1"/>
  <c r="R96" i="1" s="1"/>
  <c r="Q95" i="1" l="1"/>
  <c r="T95" i="1" s="1"/>
  <c r="L95" i="1" s="1"/>
  <c r="K96" i="1"/>
  <c r="J266" i="2"/>
  <c r="H265" i="2"/>
  <c r="J97" i="1" s="1"/>
  <c r="O97" i="1" s="1"/>
  <c r="P97" i="1" s="1"/>
  <c r="R97" i="1" s="1"/>
  <c r="Q96" i="1" l="1"/>
  <c r="T96" i="1" s="1"/>
  <c r="K97" i="1"/>
  <c r="J267" i="2"/>
  <c r="H266" i="2"/>
  <c r="J98" i="1" s="1"/>
  <c r="O98" i="1" s="1"/>
  <c r="P98" i="1" s="1"/>
  <c r="R98" i="1" s="1"/>
  <c r="T2" i="1" l="1"/>
  <c r="L96" i="1"/>
  <c r="Q97" i="1"/>
  <c r="K98" i="1"/>
  <c r="J268" i="2"/>
  <c r="H267" i="2"/>
  <c r="J99" i="1" s="1"/>
  <c r="O99" i="1" s="1"/>
  <c r="P99" i="1" s="1"/>
  <c r="R99" i="1" s="1"/>
  <c r="Q98" i="1" l="1"/>
  <c r="K99" i="1"/>
  <c r="J269" i="2"/>
  <c r="H268" i="2"/>
  <c r="J100" i="1" s="1"/>
  <c r="O100" i="1" s="1"/>
  <c r="P100" i="1" s="1"/>
  <c r="R100" i="1" s="1"/>
  <c r="Q99" i="1" l="1"/>
  <c r="K100" i="1"/>
  <c r="J270" i="2"/>
  <c r="H269" i="2"/>
  <c r="J101" i="1" s="1"/>
  <c r="O101" i="1" s="1"/>
  <c r="P101" i="1" s="1"/>
  <c r="R101" i="1" s="1"/>
  <c r="Q100" i="1" l="1"/>
  <c r="K101" i="1"/>
  <c r="J271" i="2"/>
  <c r="H270" i="2"/>
  <c r="J102" i="1" s="1"/>
  <c r="O102" i="1" s="1"/>
  <c r="P102" i="1" s="1"/>
  <c r="R102" i="1" s="1"/>
  <c r="Q101" i="1" l="1"/>
  <c r="K102" i="1"/>
  <c r="J272" i="2"/>
  <c r="H271" i="2"/>
  <c r="J103" i="1" s="1"/>
  <c r="O103" i="1" s="1"/>
  <c r="P103" i="1" s="1"/>
  <c r="R103" i="1" s="1"/>
  <c r="Q102" i="1" l="1"/>
  <c r="K103" i="1"/>
  <c r="K2" i="1" s="1"/>
  <c r="J273" i="2"/>
  <c r="H272" i="2"/>
  <c r="R2" i="1" l="1"/>
  <c r="Q103" i="1"/>
  <c r="Q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<sst xmlns="http://schemas.openxmlformats.org/spreadsheetml/2006/main" count="2513" uniqueCount="1076">
  <si>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</si>
  <si>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</si>
  <si>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</si>
  <si>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</si>
  <si>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</si>
  <si>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</si>
  <si>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</si>
  <si>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</si>
  <si>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</si>
  <si>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</si>
  <si>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</si>
  <si>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</si>
  <si>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</si>
  <si>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</si>
  <si>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</si>
  <si>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</si>
  <si>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</si>
  <si>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</si>
  <si>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</si>
  <si>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</si>
  <si>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</si>
  <si>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</si>
  <si>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</si>
  <si>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</si>
  <si>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</si>
  <si>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</si>
  <si>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</si>
  <si>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</si>
  <si>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</si>
  <si>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</si>
  <si>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</si>
  <si>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</si>
  <si>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</si>
  <si>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</si>
  <si>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</si>
  <si>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</si>
  <si>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</si>
  <si>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</si>
  <si>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</si>
  <si>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</si>
  <si>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</si>
  <si>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</si>
  <si>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</si>
  <si>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</si>
  <si>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</si>
  <si>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</si>
  <si>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</si>
  <si>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</si>
  <si>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</si>
  <si>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</si>
  <si>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</si>
  <si>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</si>
  <si>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</si>
  <si>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</si>
  <si>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</si>
  <si>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</si>
  <si>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</si>
  <si>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</si>
  <si>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</si>
  <si>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</si>
  <si>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</si>
  <si>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</si>
  <si>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</si>
  <si>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</si>
  <si>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</si>
  <si>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</si>
  <si>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</si>
  <si>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</si>
  <si>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</si>
  <si>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</si>
  <si>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</si>
  <si>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</si>
  <si>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</si>
  <si>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</si>
  <si>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</si>
  <si>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</si>
  <si>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</si>
  <si>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</si>
  <si>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</si>
  <si>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</si>
  <si>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</si>
  <si>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</si>
  <si>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</si>
  <si>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</si>
  <si>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</si>
  <si>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</si>
  <si>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</si>
  <si>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</si>
  <si>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</si>
  <si>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</si>
  <si>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</si>
  <si>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</si>
  <si>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</si>
  <si>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</si>
  <si>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</si>
  <si>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</si>
  <si>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</si>
  <si>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</si>
  <si>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</si>
  <si>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</si>
  <si>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</si>
  <si>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</si>
  <si>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</si>
  <si>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</si>
  <si>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</si>
  <si>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</si>
  <si>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</si>
  <si>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</si>
  <si>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</si>
  <si>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</si>
  <si>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</si>
  <si>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</si>
  <si>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</si>
  <si>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</si>
  <si>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</si>
  <si>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</si>
  <si>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</si>
  <si>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</si>
  <si>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</si>
  <si>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</si>
  <si>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</si>
  <si>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</si>
  <si>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</si>
  <si>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</si>
  <si>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</si>
  <si>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</si>
  <si>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</si>
  <si>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</si>
  <si>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</si>
  <si>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</si>
  <si>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</si>
  <si>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</si>
  <si>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</si>
  <si>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</si>
  <si>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</si>
  <si>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</si>
  <si>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</si>
  <si>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</si>
  <si>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</si>
  <si>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</si>
  <si>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</si>
  <si>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</si>
  <si>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</si>
  <si>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</si>
  <si>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</si>
  <si>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</si>
  <si>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</si>
  <si>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</si>
  <si>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</si>
  <si>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</si>
  <si>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</si>
  <si>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</si>
  <si>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</si>
  <si>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</si>
  <si>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</si>
  <si>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</si>
  <si>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</si>
  <si>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</si>
  <si>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</si>
  <si>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</si>
  <si>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</si>
  <si>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</si>
  <si>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</si>
  <si>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</si>
  <si>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</si>
  <si>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</si>
  <si>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</si>
  <si>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</si>
  <si>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</si>
  <si>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</si>
  <si>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</si>
  <si>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</si>
  <si>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</si>
  <si>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</si>
  <si>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</si>
  <si>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</si>
  <si>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</si>
  <si>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</si>
  <si>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</si>
  <si>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</si>
  <si>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</si>
  <si>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</si>
  <si>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</si>
  <si>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</si>
  <si>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</si>
  <si>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</si>
  <si>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</si>
  <si>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</si>
  <si>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</si>
  <si>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</si>
  <si>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</si>
  <si>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</si>
  <si>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</si>
  <si>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</si>
  <si>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</si>
  <si>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</si>
  <si>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</si>
  <si>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</si>
  <si>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</si>
  <si>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</si>
  <si>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</si>
  <si>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</si>
  <si>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</si>
  <si>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</si>
  <si>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</si>
  <si>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</si>
  <si>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</si>
  <si>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</si>
  <si>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</si>
  <si>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</si>
  <si>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</si>
  <si>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</si>
  <si>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</si>
  <si>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</si>
  <si>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</si>
  <si>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</si>
  <si>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</si>
  <si>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</si>
  <si>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</si>
  <si>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</si>
  <si>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</si>
  <si>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</si>
  <si>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</si>
  <si>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</si>
  <si>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</si>
  <si>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</si>
  <si>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</si>
  <si>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</si>
  <si>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</si>
  <si>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</si>
  <si>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</si>
  <si>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</si>
  <si>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</si>
  <si>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</si>
  <si>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</si>
  <si>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</si>
  <si>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</si>
  <si>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</si>
  <si>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</si>
  <si>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</si>
  <si>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</si>
  <si>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</si>
  <si>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</si>
  <si>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</si>
  <si>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</si>
  <si>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</si>
  <si>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</si>
  <si>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</si>
  <si>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</si>
  <si>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</si>
  <si>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</si>
  <si>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</si>
  <si>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</si>
  <si>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</si>
  <si>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</si>
  <si>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</si>
  <si>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</si>
  <si>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</si>
  <si>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</si>
  <si>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</si>
  <si>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</si>
  <si>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</si>
  <si>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</si>
  <si>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</si>
  <si>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</si>
  <si>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</si>
  <si>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</si>
  <si>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</si>
  <si>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</si>
  <si>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</si>
  <si>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</si>
  <si>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</si>
  <si>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</si>
  <si>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</si>
  <si>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</si>
  <si>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</si>
  <si>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</si>
  <si>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</si>
  <si>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</si>
  <si>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</si>
  <si>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</si>
  <si>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</si>
  <si>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</si>
  <si>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</si>
  <si>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</si>
  <si>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</si>
  <si>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</si>
  <si>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</si>
  <si>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</si>
  <si>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</si>
  <si>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</si>
  <si>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</si>
  <si>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</si>
  <si>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</si>
  <si>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</si>
  <si>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</si>
  <si>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</si>
  <si>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</si>
  <si>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</si>
  <si>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</si>
  <si>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</si>
  <si>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</si>
  <si>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</si>
  <si>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</si>
  <si>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</si>
  <si>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</si>
  <si>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</si>
  <si>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</si>
  <si>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</si>
  <si>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</si>
  <si>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</si>
  <si>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</si>
  <si>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</si>
  <si>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</si>
  <si>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</si>
  <si>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</si>
  <si>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</si>
  <si>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</si>
  <si>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</si>
  <si>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</si>
  <si>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</si>
  <si>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</si>
  <si>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</si>
  <si>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</si>
  <si>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</si>
  <si>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</si>
  <si>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</si>
  <si>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</si>
  <si>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</si>
  <si>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</si>
  <si>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</si>
  <si>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</si>
  <si>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</si>
  <si>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</si>
  <si>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</si>
  <si>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</si>
  <si>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</si>
  <si>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</si>
  <si>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</si>
  <si>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</si>
  <si>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</si>
  <si>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</si>
  <si>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</si>
  <si>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</si>
  <si>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</si>
  <si>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</si>
  <si>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</si>
  <si>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</si>
  <si>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</si>
  <si>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</si>
  <si>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</si>
  <si>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</si>
  <si>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</si>
  <si>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</si>
  <si>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</si>
  <si>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</si>
  <si>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</si>
  <si>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</si>
  <si>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</si>
  <si>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</si>
  <si>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</si>
  <si>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</si>
  <si>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</si>
  <si>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</si>
  <si>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</si>
  <si>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</si>
  <si>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</si>
  <si>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</si>
  <si>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</si>
  <si>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</si>
  <si>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</si>
  <si>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</si>
  <si>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</si>
  <si>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</si>
  <si>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</si>
  <si>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</si>
  <si>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</si>
  <si>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</si>
  <si>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</si>
  <si>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</si>
  <si>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</si>
  <si>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</si>
  <si>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</si>
  <si>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</si>
  <si>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</si>
  <si>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</si>
  <si>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</si>
  <si>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</si>
  <si>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</si>
  <si>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</si>
  <si>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</si>
  <si>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</si>
  <si>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</si>
  <si>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</si>
  <si>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</si>
  <si>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</si>
  <si>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</si>
  <si>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</si>
  <si>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</si>
  <si>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</si>
  <si>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</si>
  <si>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</si>
  <si>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</si>
  <si>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</si>
  <si>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</si>
  <si>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</si>
  <si>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</si>
  <si>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</si>
  <si>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</si>
  <si>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</si>
  <si>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</si>
  <si>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</si>
  <si>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</si>
  <si>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</si>
  <si>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</si>
  <si>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</si>
  <si>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</si>
  <si>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</si>
  <si>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</si>
  <si>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</si>
  <si>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</si>
  <si>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</si>
  <si>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</si>
  <si>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</si>
  <si>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</si>
  <si>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</si>
  <si>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</si>
  <si>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</si>
  <si>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</si>
  <si>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</si>
  <si>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</si>
  <si>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</si>
  <si>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</si>
  <si>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</si>
  <si>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</si>
  <si>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</si>
  <si>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</si>
  <si>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</si>
  <si>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</si>
  <si>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</si>
  <si>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</si>
  <si>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</si>
  <si>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</si>
  <si>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</si>
  <si>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</si>
  <si>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</si>
  <si>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</si>
  <si>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</si>
  <si>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</si>
  <si>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</si>
  <si>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</si>
  <si>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</si>
  <si>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</si>
  <si>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</si>
  <si>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</si>
  <si>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</si>
  <si>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</si>
  <si>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</si>
  <si>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</si>
  <si>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</si>
  <si>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</si>
  <si>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</si>
  <si>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</si>
  <si>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</si>
  <si>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</si>
  <si>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</si>
  <si>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</si>
  <si>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</si>
  <si>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</si>
  <si>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</si>
  <si>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</si>
  <si>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</si>
  <si>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</si>
  <si>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</si>
  <si>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</si>
  <si>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</si>
  <si>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</si>
  <si>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</si>
  <si>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</si>
  <si>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</si>
  <si>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</si>
  <si>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</si>
  <si>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</si>
  <si>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</si>
  <si>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</si>
  <si>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</si>
  <si>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</si>
  <si>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</si>
  <si>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</si>
  <si>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</si>
  <si>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</si>
  <si>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</si>
  <si>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</si>
  <si>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</si>
  <si>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</si>
  <si>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</si>
  <si>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</si>
  <si>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</si>
  <si>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</si>
  <si>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</si>
  <si>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</si>
  <si>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</si>
  <si>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</si>
  <si>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</si>
  <si>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</si>
  <si>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</si>
  <si>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</si>
  <si>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</si>
  <si>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</si>
  <si>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</si>
  <si>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</si>
  <si>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</si>
  <si>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</si>
  <si>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</si>
  <si>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</si>
  <si>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</si>
  <si>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</si>
  <si>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</si>
  <si>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</si>
  <si>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</si>
  <si>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</si>
  <si>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</si>
  <si>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</si>
  <si>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</si>
  <si>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</si>
  <si>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</si>
  <si>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</si>
  <si>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</si>
  <si>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</si>
  <si>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</si>
  <si>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</si>
  <si>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</si>
  <si>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</si>
  <si>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</si>
  <si>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</si>
  <si>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</si>
  <si>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</si>
  <si>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</si>
  <si>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</si>
  <si>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</si>
  <si>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</si>
  <si>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</si>
  <si>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</si>
  <si>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</si>
  <si>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</si>
  <si>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</si>
  <si>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</si>
  <si>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</si>
  <si>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</si>
  <si>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</si>
  <si>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</si>
  <si>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</si>
  <si>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</si>
  <si>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</si>
  <si>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</si>
  <si>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</si>
  <si>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</si>
  <si>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</si>
  <si>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</si>
  <si>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</si>
  <si>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</si>
  <si>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</si>
  <si>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</si>
  <si>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</si>
  <si>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</si>
  <si>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</si>
  <si>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</si>
  <si>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</si>
  <si>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</si>
  <si>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</si>
  <si>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</si>
  <si>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</si>
  <si>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</si>
  <si>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</si>
  <si>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</si>
  <si>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</si>
  <si>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</si>
  <si>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</si>
  <si>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</si>
  <si>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</si>
  <si>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</si>
  <si>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</si>
  <si>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</si>
  <si>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</si>
  <si>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</si>
  <si>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</si>
  <si>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</si>
  <si>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</si>
  <si>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</si>
  <si>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</si>
  <si>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</si>
  <si>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</si>
  <si>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</si>
  <si>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</si>
  <si>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</si>
  <si>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</si>
  <si>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</si>
  <si>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</si>
  <si>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</si>
  <si>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</si>
  <si>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</si>
  <si>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</si>
  <si>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</si>
  <si>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</si>
  <si>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</si>
  <si>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</si>
  <si>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</si>
  <si>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</si>
  <si>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</si>
  <si>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</si>
  <si>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</si>
  <si>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</si>
  <si>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</si>
  <si>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</si>
  <si>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</si>
  <si>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</si>
  <si>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</si>
  <si>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</si>
  <si>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</si>
  <si>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</si>
  <si>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</si>
  <si>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</si>
  <si>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</si>
  <si>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</si>
  <si>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</si>
  <si>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</si>
  <si>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</si>
  <si>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</si>
  <si>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</si>
  <si>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</si>
  <si>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</si>
  <si>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</si>
  <si>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</si>
  <si>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</si>
  <si>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</si>
  <si>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</si>
  <si>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</si>
  <si>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</si>
  <si>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</si>
  <si>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</si>
  <si>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</si>
  <si>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</si>
  <si>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</si>
  <si>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</si>
  <si>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</si>
  <si>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</si>
  <si>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</si>
  <si>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</si>
  <si>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</si>
  <si>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</si>
  <si>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</si>
  <si>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</si>
  <si>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</si>
  <si>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</si>
  <si>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</si>
  <si>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</si>
  <si>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</si>
  <si>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</si>
  <si>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</si>
  <si>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</si>
  <si>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</si>
  <si>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</si>
  <si>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</si>
  <si>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</si>
  <si>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</si>
  <si>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</si>
  <si>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</si>
  <si>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</si>
  <si>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</si>
  <si>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</si>
  <si>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</si>
  <si>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</si>
  <si>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</si>
  <si>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</si>
  <si>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</si>
  <si>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</si>
  <si>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</si>
  <si>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</si>
  <si>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</si>
  <si>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</si>
  <si>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</si>
  <si>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</si>
  <si>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</si>
  <si>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</si>
  <si>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</si>
  <si>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</si>
  <si>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</si>
  <si>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</si>
  <si>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</si>
  <si>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</si>
  <si>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</si>
  <si>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</si>
  <si>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</si>
  <si>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</si>
  <si>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</si>
  <si>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</si>
  <si>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</si>
  <si>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</si>
  <si>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</si>
  <si>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</si>
  <si>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</si>
  <si>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</si>
  <si>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</si>
  <si>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</si>
  <si>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</si>
  <si>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</si>
  <si>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</si>
  <si>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</si>
  <si>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</si>
  <si>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</si>
  <si>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</si>
  <si>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</si>
  <si>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</si>
  <si>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</si>
  <si>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</si>
  <si>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</si>
  <si>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</si>
  <si>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</si>
  <si>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</si>
  <si>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</si>
  <si>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</si>
  <si>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</si>
  <si>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</si>
  <si>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</si>
  <si>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</si>
  <si>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</si>
  <si>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</si>
  <si>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</si>
  <si>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</si>
  <si>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</si>
  <si>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</si>
  <si>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</si>
  <si>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</si>
  <si>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</si>
  <si>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</si>
  <si>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</si>
  <si>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</si>
  <si>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</si>
  <si>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</si>
  <si>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</si>
  <si>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</si>
  <si>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</si>
  <si>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</si>
  <si>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</si>
  <si>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</si>
  <si>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</si>
  <si>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</si>
  <si>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</si>
  <si>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</si>
  <si>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</si>
  <si>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</si>
  <si>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</si>
  <si>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</si>
  <si>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</si>
  <si>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</si>
  <si>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</si>
  <si>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</si>
  <si>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</si>
  <si>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</si>
  <si>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</si>
  <si>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</si>
  <si>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</si>
  <si>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</si>
  <si>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</si>
  <si>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</si>
  <si>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</si>
  <si>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</si>
  <si>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</si>
  <si>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</si>
  <si>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</si>
  <si>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</si>
  <si>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</si>
  <si>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</si>
  <si>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</si>
  <si>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</si>
  <si>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</si>
  <si>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</si>
  <si>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</si>
  <si>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</si>
  <si>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</si>
  <si>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</si>
  <si>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</si>
  <si>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</si>
  <si>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</si>
  <si>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</si>
  <si>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</si>
  <si>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</si>
  <si>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</si>
  <si>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</si>
  <si>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</si>
  <si>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</si>
  <si>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</si>
  <si>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</si>
  <si>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</si>
  <si>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</si>
  <si>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</si>
  <si>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</si>
  <si>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</si>
  <si>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</si>
  <si>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</si>
  <si>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</si>
  <si>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</si>
  <si>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</si>
  <si>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</si>
  <si>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</si>
  <si>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</si>
  <si>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</si>
  <si>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</si>
  <si>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</si>
  <si>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</si>
  <si>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</si>
  <si>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</si>
  <si>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</si>
  <si>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</si>
  <si>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</si>
  <si>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</si>
  <si>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</si>
  <si>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</si>
  <si>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</si>
  <si>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</si>
  <si>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</si>
  <si>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</si>
  <si>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</si>
  <si>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</si>
  <si>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</si>
  <si>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</si>
  <si>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</si>
  <si>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</si>
  <si>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</si>
  <si>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</si>
  <si>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</si>
  <si>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</si>
  <si>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</si>
  <si>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</si>
  <si>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</si>
  <si>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</si>
  <si>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</si>
  <si>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</si>
  <si>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</si>
  <si>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</si>
  <si>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</si>
  <si>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</si>
  <si>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</si>
  <si>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</si>
  <si>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</si>
  <si>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</si>
  <si>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</si>
  <si>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</si>
  <si>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</si>
  <si>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</si>
  <si>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</si>
  <si>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</si>
  <si>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</si>
  <si>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</si>
  <si>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</si>
  <si>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</si>
  <si>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</si>
  <si>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</si>
  <si>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</si>
  <si>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</si>
  <si>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</si>
  <si>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</si>
  <si>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</si>
  <si>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</si>
  <si>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</si>
  <si>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</si>
  <si>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</si>
  <si>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</si>
  <si>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</si>
  <si>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</si>
  <si>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</si>
  <si>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</si>
  <si>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</si>
  <si>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</si>
  <si>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</si>
  <si>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</si>
  <si>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</si>
  <si>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</si>
  <si>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</si>
  <si>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</si>
  <si>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</si>
  <si>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</si>
  <si>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</si>
  <si>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</si>
  <si>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</si>
  <si>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</si>
  <si>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</si>
  <si>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</si>
  <si>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</si>
  <si>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</si>
  <si>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</si>
  <si>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</si>
  <si>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</si>
  <si>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</si>
  <si>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</si>
  <si>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</si>
  <si>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</si>
  <si>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</si>
  <si>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</si>
  <si>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</si>
  <si>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</si>
  <si>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</si>
  <si>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</si>
  <si>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</si>
  <si>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</si>
  <si>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</si>
  <si>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</si>
  <si>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</si>
  <si>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</si>
  <si>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</si>
  <si>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</si>
  <si>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</si>
  <si>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</si>
  <si>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</si>
  <si>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</si>
  <si>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</si>
  <si>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</si>
  <si>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</si>
  <si>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</si>
  <si>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</si>
  <si>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</si>
  <si>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</si>
  <si>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</si>
  <si>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</si>
  <si>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</si>
  <si>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</si>
  <si>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</si>
  <si>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</si>
  <si>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</si>
  <si>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</si>
  <si>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</si>
  <si>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</si>
  <si>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</si>
  <si>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</si>
  <si>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</si>
  <si>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</si>
  <si>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</si>
  <si>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</si>
  <si>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</si>
  <si>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</si>
  <si>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</si>
  <si>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</si>
  <si>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</si>
  <si>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</si>
  <si>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</si>
  <si>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</si>
  <si>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</si>
  <si>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</si>
  <si>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</si>
  <si>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</si>
  <si>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</si>
  <si>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</si>
  <si>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</si>
  <si>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</si>
  <si>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</si>
  <si>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</si>
  <si>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</si>
  <si>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</si>
  <si>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</si>
  <si>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</si>
  <si>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</si>
  <si>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</si>
  <si>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</si>
  <si>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</si>
  <si>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</si>
  <si>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</si>
  <si>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</si>
  <si>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</si>
  <si>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</si>
  <si>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</si>
  <si>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</si>
  <si>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</si>
  <si>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</si>
  <si>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</si>
  <si>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</si>
  <si>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</si>
  <si>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</si>
  <si>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</si>
  <si>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</si>
  <si>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</si>
  <si>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</si>
  <si>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shipping estinmated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</si>
  <si>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</si>
  <si>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</si>
  <si>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</si>
  <si>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</si>
  <si>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</si>
  <si>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</si>
  <si>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</si>
  <si>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</si>
  <si>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</si>
  <si>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</si>
  <si>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</si>
  <si>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</si>
  <si>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</si>
  <si>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</si>
  <si>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</si>
  <si>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</si>
  <si>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</si>
  <si>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</si>
  <si>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</si>
  <si>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</si>
  <si>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</si>
  <si>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</si>
  <si>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</si>
  <si>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</si>
  <si>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</si>
  <si>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</si>
  <si>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</si>
  <si>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</si>
  <si>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</si>
  <si>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</si>
  <si>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</si>
  <si>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</si>
  <si>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</si>
  <si>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</si>
  <si>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</si>
  <si>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</si>
  <si>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</si>
  <si>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</si>
  <si>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</si>
  <si>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</si>
  <si>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</si>
  <si>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</si>
  <si>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</si>
  <si>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https://www.amazon.com/URBEST5-Position-Covered-Screw-Terminal/dp/B01CG2HI0E</t>
  </si>
  <si>
    <t>Dual Row 4 Position Covered Screw Terminal Strip 600V 25A</t>
  </si>
  <si>
    <t>https://www.digikey.com/product-detail/en/omron-electronics-inc-emc-div/D2HW-C201H/SW1153-ND/1811903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</si>
  <si>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</si>
  <si>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</si>
  <si>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</si>
  <si>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</si>
  <si>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</si>
  <si>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</si>
  <si>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</si>
  <si>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</si>
  <si>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</si>
  <si>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</si>
  <si>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</si>
  <si>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</si>
  <si>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</si>
  <si>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</si>
  <si>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</si>
  <si>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</si>
  <si>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</si>
  <si>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</si>
  <si>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</si>
  <si>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</si>
  <si>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</si>
  <si>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</si>
  <si>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</si>
  <si>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</si>
  <si>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</si>
  <si>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</si>
  <si>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</si>
  <si>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</si>
  <si>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</si>
  <si>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</si>
  <si>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</si>
  <si>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on order 2/13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</si>
  <si>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</si>
  <si>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</si>
  <si>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</si>
  <si>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</si>
  <si>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</si>
  <si>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Sum of Ideal cost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</si>
  <si>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</si>
  <si>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</si>
  <si>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</si>
  <si>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</si>
  <si>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</si>
  <si>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</si>
  <si>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</si>
  <si>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X</t>
  </si>
  <si>
    <t>Quantity  to  purchase</t>
  </si>
  <si>
    <t>Cost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</si>
</sst>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2" fillId="0" borderId="0" xfId="0" pivotButton="1" applyFont="1" applyAlignment="1">
      <alignment horizont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605">
    <dxf>
      <alignment horizontal="center" readingOrder="0"/>
    </dxf>
    <dxf>
      <numFmt numFmtId="34" formatCode="_(&quot;$&quot;* #,##0.00_);_(&quot;$&quot;* \(#,##0.00\);_(&quot;$&quot;* &quot;-&quot;??_);_(@_)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horizontal/>
      </border>
    </dxf>
    <dxf>
      <border>
        <left/>
        <right/>
        <top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wrapText="1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vertic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wrapText="1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6976"/>
        <c:axId val="141103872"/>
      </c:scatterChart>
      <c:valAx>
        <c:axId val="2114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1103872"/>
        <c:crosses val="autoZero"/>
        <c:crossBetween val="midCat"/>
        <c:majorUnit val="100"/>
      </c:valAx>
      <c:valAx>
        <c:axId val="1411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881.39194652778" createdVersion="4" refreshedVersion="4" minRefreshableVersion="3" recordCount="632">
  <cacheSource type="worksheet">
    <worksheetSource name="Table1"/>
  </cacheSource>
  <cacheFields count="20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98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5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Wisamic Silicone Rubber Heater 310x310mm 120V 750W, with 3M Tape Screw Holes for 3D Printer CR-10 CR-10S S3"/>
        <s v="Printer 3D Parts, FYSETC 12&quot; x 12&quot; x 0.3&quot; 3D Printer Heated Bed Insulation Lightweight Foam Foil Self-Adhesive Insulation Mat "/>
        <s v="406 x 406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With 4.3&quot; 5&quot; 7&quot; PanelDue Touch Screen Controller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91">
        <n v="106.51"/>
        <n v="65.510000000000005"/>
        <n v="1.349"/>
        <n v="1.6983333333333333E-2"/>
        <n v="0.21949999999999997"/>
        <n v="0.51"/>
        <n v="4.045E-2"/>
        <n v="35.18"/>
        <n v="3.3633333333333335E-2"/>
        <n v="0.35"/>
        <n v="25.91"/>
        <n v="9.1499999999999998E-2"/>
        <n v="2.875"/>
        <n v="38.68"/>
        <n v="0.24"/>
        <n v="16.989999999999998"/>
        <n v="0"/>
        <n v="0.2266"/>
        <n v="21.5"/>
        <n v="16.95"/>
        <n v="8.5500000000000007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39.99"/>
        <n v="10.99"/>
        <n v="46.71"/>
        <n v="22.99"/>
        <n v="8.85"/>
        <n v="48.96"/>
        <n v="73.959999999999994"/>
        <n v="69.08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1.798"/>
        <n v="2.84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</sharedItems>
    </cacheField>
    <cacheField name="shipping" numFmtId="44">
      <sharedItems containsString="0" containsBlank="1" containsNumber="1" minValue="0" maxValue="30.925000000000001" count="38">
        <n v="30.925000000000001"/>
        <n v="0"/>
        <n v="0.13379249835490237"/>
        <n v="9.1818381223952583E-2"/>
        <n v="2.99"/>
        <n v="2.4003948234261892E-2"/>
        <n v="5.5233333333333334"/>
        <n v="6.2961175696424634E-2"/>
        <n v="3.3617499999999993"/>
        <n v="2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6"/>
        <n v="10"/>
        <n v="15"/>
        <n v="0.78341666666666665"/>
        <n v="2.6233823206843601E-2"/>
        <n v="4.643386707611317E-3"/>
        <n v="4.1974117130949756E-2"/>
        <n v="3"/>
        <n v="2.0987058565474878E-2"/>
        <m/>
      </sharedItems>
    </cacheField>
    <cacheField name="Tax" numFmtId="44">
      <sharedItems containsSemiMixedTypes="0" containsString="0" containsNumber="1" minValue="0" maxValue="4.2039" count="80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1.03963588506251E-2"/>
        <n v="0.25874999999999998"/>
        <n v="2.7269137968852719E-2"/>
        <n v="2.0393999999999999E-2"/>
        <n v="1.9349999999999998"/>
        <n v="1.5254999999999999"/>
        <n v="0.76950000000000007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3.5991"/>
        <n v="0.98909999999999998"/>
        <n v="4.2039"/>
        <n v="2.0690999999999997"/>
        <n v="0.79649999999999999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16181999999999999"/>
        <n v="0.25559999999999999"/>
        <n v="2.4839999999999997E-2"/>
        <n v="1.5299999999999998E-2"/>
        <n v="0.61987499999999995"/>
        <n v="0.81179999999999997"/>
        <n v="2.6955E-3"/>
        <n v="8.091000000000001E-3"/>
        <n v="0.61289999999999989"/>
        <n v="0.62369999999999992"/>
        <n v="0.78299999999999992"/>
      </sharedItems>
    </cacheField>
    <cacheField name="Web-link" numFmtId="0">
      <sharedItems containsBlank="1" longText="1"/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44.5"/>
    </cacheField>
    <cacheField name="propose to buy now" numFmtId="2">
      <sharedItems count="2">
        <s v=""/>
        <s v="X"/>
      </sharedItems>
    </cacheField>
    <cacheField name="quantity on-hand" numFmtId="1">
      <sharedItems containsSemiMixedTypes="0" containsString="0" containsNumber="1" containsInteger="1" minValue="0" maxValue="600" count="9">
        <n v="0"/>
        <n v="20"/>
        <n v="600"/>
        <n v="15"/>
        <n v="50"/>
        <n v="3"/>
        <n v="2"/>
        <n v="1"/>
        <n v="12"/>
      </sharedItems>
    </cacheField>
    <cacheField name="Quantity on order" numFmtId="1">
      <sharedItems containsSemiMixedTypes="0" containsString="0" containsNumber="1" containsInteger="1" minValue="0" maxValue="100" count="9">
        <n v="0"/>
        <n v="4"/>
        <n v="100"/>
        <n v="3"/>
        <n v="12"/>
        <n v="1"/>
        <n v="8"/>
        <n v="26"/>
        <n v="2"/>
      </sharedItems>
    </cacheField>
    <cacheField name="Quantity  to  purchase" numFmtId="1">
      <sharedItems containsMixedTypes="1" containsNumber="1" containsInteger="1" minValue="0" maxValue="200" count="14">
        <n v="1"/>
        <n v="10"/>
        <n v="0"/>
        <n v="2"/>
        <n v="50"/>
        <n v="3"/>
        <n v="5"/>
        <n v="6"/>
        <n v="8"/>
        <n v="4"/>
        <n v="40"/>
        <n v="200"/>
        <n v="100"/>
        <e v="#DIV/0!"/>
      </sharedItems>
    </cacheField>
    <cacheField name="leftover material" numFmtId="1">
      <sharedItems containsMixedTypes="1" containsNumber="1" minValue="0" maxValue="286.2"/>
    </cacheField>
    <cacheField name="Remaining Extended cost" numFmtId="44">
      <sharedItems containsSemiMixedTypes="0" containsString="0" containsNumber="1" minValue="0" maxValue="137.435"/>
    </cacheField>
    <cacheField name="Cost of excess material" numFmtId="44">
      <sharedItems containsSemiMixedTypes="0" containsString="0" containsNumber="1" minValue="0" maxValue="37.169000000000004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76.692399999999992" count="12">
        <n v="0"/>
        <n v="76.692399999999992"/>
        <n v="57.8"/>
        <n v="12.3497"/>
        <n v="16.339100000000002"/>
        <n v="6.7035"/>
        <n v="9.799100000000001"/>
        <n v="12.382399999999999"/>
        <n v="3.0083999999999995"/>
        <n v="1.853"/>
        <n v="7.5073749999999997"/>
        <n v="9.83179999999999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s v="https://www.midweststeelsupply.com/store/castaluminumplateatp5"/>
    <n v="1"/>
    <s v="$102.54 for 23 x 28 (minimum needed)"/>
    <x v="0"/>
    <n v="137.435"/>
    <x v="0"/>
    <x v="0"/>
    <x v="0"/>
    <x v="0"/>
    <n v="0"/>
    <n v="137.435"/>
    <n v="0"/>
    <m/>
    <x v="0"/>
  </r>
  <r>
    <x v="1"/>
    <x v="1"/>
    <x v="0"/>
    <x v="1"/>
    <x v="0"/>
    <x v="0"/>
    <s v="https://www.midweststeelsupply.com/store/castaluminumplateatp5"/>
    <n v="1"/>
    <m/>
    <x v="0"/>
    <n v="96.435000000000002"/>
    <x v="0"/>
    <x v="0"/>
    <x v="0"/>
    <x v="0"/>
    <n v="0"/>
    <n v="96.435000000000002"/>
    <n v="0"/>
    <m/>
    <x v="0"/>
  </r>
  <r>
    <x v="2"/>
    <x v="2"/>
    <x v="1"/>
    <x v="2"/>
    <x v="1"/>
    <x v="1"/>
    <s v="https://www.amazon.com/gp/product/B07P3HNCCK"/>
    <n v="10"/>
    <s v="Purchase in packs of 10"/>
    <x v="1"/>
    <n v="41.171480000000003"/>
    <x v="0"/>
    <x v="1"/>
    <x v="0"/>
    <x v="1"/>
    <n v="2"/>
    <n v="14.7041"/>
    <n v="2.94082"/>
    <s v="Mike donation - 20 pcs"/>
    <x v="0"/>
  </r>
  <r>
    <x v="3"/>
    <x v="3"/>
    <x v="1"/>
    <x v="3"/>
    <x v="1"/>
    <x v="2"/>
    <s v="https://www.amazon.com/uxcell-Aluminum-12-13mm-Seamless-Straight/dp/B07YCHFN8F"/>
    <n v="300"/>
    <s v="Price per mm"/>
    <x v="2"/>
    <n v="5.8090132999999993"/>
    <x v="0"/>
    <x v="2"/>
    <x v="0"/>
    <x v="2"/>
    <n v="286.2"/>
    <n v="0"/>
    <n v="5.2980866999999989"/>
    <s v="Mike donation"/>
    <x v="0"/>
  </r>
  <r>
    <x v="4"/>
    <x v="4"/>
    <x v="1"/>
    <x v="4"/>
    <x v="1"/>
    <x v="3"/>
    <s v="https://www.amazon.com/PRECISION-METALS-251-010x4x10-Metal/dp/B004QB5Y3C"/>
    <n v="40"/>
    <s v="price per sq in"/>
    <x v="3"/>
    <n v="3.3495699999999995"/>
    <x v="0"/>
    <x v="3"/>
    <x v="0"/>
    <x v="2"/>
    <n v="1"/>
    <n v="0"/>
    <n v="0.23925499999999997"/>
    <s v="Mike donation"/>
    <x v="0"/>
  </r>
  <r>
    <x v="5"/>
    <x v="5"/>
    <x v="2"/>
    <x v="5"/>
    <x v="2"/>
    <x v="4"/>
    <s v="https://www.boltdepot.com/Product-Details.aspx?product=6653"/>
    <n v="1"/>
    <m/>
    <x v="4"/>
    <n v="2.8069576661548576"/>
    <x v="0"/>
    <x v="0"/>
    <x v="1"/>
    <x v="2"/>
    <n v="0"/>
    <n v="0"/>
    <n v="0"/>
    <s v="on order 2/14"/>
    <x v="0"/>
  </r>
  <r>
    <x v="6"/>
    <x v="6"/>
    <x v="1"/>
    <x v="6"/>
    <x v="1"/>
    <x v="5"/>
    <s v="https://www.amazon.com/gp/product/B018TG8B8E"/>
    <n v="200"/>
    <m/>
    <x v="5"/>
    <n v="1.5872579999999998"/>
    <x v="0"/>
    <x v="4"/>
    <x v="0"/>
    <x v="2"/>
    <n v="14"/>
    <n v="0"/>
    <n v="0.61726700000000001"/>
    <s v="Mike donation"/>
    <x v="0"/>
  </r>
  <r>
    <x v="7"/>
    <x v="7"/>
    <x v="1"/>
    <x v="7"/>
    <x v="1"/>
    <x v="6"/>
    <s v="https://www.amazon.com/STEPPERONLINE-Bipolar-1-26Nm-178-4oz-4-lead/dp/B07DV91Z2M"/>
    <n v="1"/>
    <m/>
    <x v="6"/>
    <n v="76.692399999999992"/>
    <x v="1"/>
    <x v="0"/>
    <x v="0"/>
    <x v="3"/>
    <n v="0"/>
    <n v="76.692399999999992"/>
    <n v="0"/>
    <m/>
    <x v="1"/>
  </r>
  <r>
    <x v="8"/>
    <x v="8"/>
    <x v="1"/>
    <x v="8"/>
    <x v="1"/>
    <x v="7"/>
    <s v="https://www.amazon.com/uxcell-Aluminum-12-13mm-Seamless-Straight/dp/B07YCGPLHV"/>
    <n v="300"/>
    <s v="Price per mm"/>
    <x v="7"/>
    <n v="12.941097666666668"/>
    <x v="0"/>
    <x v="2"/>
    <x v="0"/>
    <x v="2"/>
    <n v="247"/>
    <n v="0"/>
    <n v="9.055102333333334"/>
    <s v="Mike donation"/>
    <x v="0"/>
  </r>
  <r>
    <x v="9"/>
    <x v="9"/>
    <x v="2"/>
    <x v="9"/>
    <x v="3"/>
    <x v="8"/>
    <s v="https://www.boltdepot.com/Product-Details.aspx?product=6532"/>
    <n v="1"/>
    <m/>
    <x v="4"/>
    <n v="1.9263434963807844"/>
    <x v="0"/>
    <x v="0"/>
    <x v="1"/>
    <x v="2"/>
    <n v="0"/>
    <n v="0"/>
    <n v="0"/>
    <s v="on order 2/14"/>
    <x v="0"/>
  </r>
  <r>
    <x v="10"/>
    <x v="10"/>
    <x v="3"/>
    <x v="10"/>
    <x v="4"/>
    <x v="0"/>
    <s v="https://www.banggood.com/Machifit-500mm-Length-MGN15-Linear-Rail-Guide-with-MGN15H-Linear-Rail-Block-CNC-Tool-p-1239196.html?cur_warehouse=CN"/>
    <n v="1"/>
    <s v="shipping estinmated"/>
    <x v="8"/>
    <n v="144.5"/>
    <x v="1"/>
    <x v="5"/>
    <x v="0"/>
    <x v="3"/>
    <n v="0"/>
    <n v="57.8"/>
    <n v="0"/>
    <s v="Purchased 12/19"/>
    <x v="2"/>
  </r>
  <r>
    <x v="11"/>
    <x v="11"/>
    <x v="2"/>
    <x v="11"/>
    <x v="5"/>
    <x v="9"/>
    <s v="https://www.boltdepot.com/Product-Details.aspx?product=13641"/>
    <n v="100"/>
    <m/>
    <x v="9"/>
    <n v="8.1835199605176534"/>
    <x v="0"/>
    <x v="0"/>
    <x v="2"/>
    <x v="2"/>
    <n v="35"/>
    <n v="0"/>
    <n v="4.4065107479710441"/>
    <s v="on order 2/14"/>
    <x v="0"/>
  </r>
  <r>
    <x v="12"/>
    <x v="12"/>
    <x v="1"/>
    <x v="12"/>
    <x v="1"/>
    <x v="10"/>
    <s v="https://www.amazon.com/BALITENSEN-Timing-Pulley-printer-20teeth/dp/B079BNZDRZ"/>
    <n v="4"/>
    <m/>
    <x v="6"/>
    <n v="6.2675000000000001"/>
    <x v="0"/>
    <x v="0"/>
    <x v="1"/>
    <x v="2"/>
    <n v="2"/>
    <n v="0"/>
    <n v="6.2675000000000001"/>
    <s v="ordered 2/15"/>
    <x v="0"/>
  </r>
  <r>
    <x v="13"/>
    <x v="13"/>
    <x v="4"/>
    <x v="13"/>
    <x v="6"/>
    <x v="0"/>
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<n v="1"/>
    <m/>
    <x v="10"/>
    <n v="132.61000000000001"/>
    <x v="0"/>
    <x v="0"/>
    <x v="3"/>
    <x v="2"/>
    <n v="0"/>
    <n v="0"/>
    <n v="0"/>
    <s v="on order 2/16"/>
    <x v="0"/>
  </r>
  <r>
    <x v="14"/>
    <x v="14"/>
    <x v="2"/>
    <x v="14"/>
    <x v="7"/>
    <x v="11"/>
    <s v="https://www.boltdepot.com/Product-Details.aspx?product=6563"/>
    <n v="1"/>
    <s v="Shipping estimated $5 total"/>
    <x v="11"/>
    <n v="3.962763763983328"/>
    <x v="0"/>
    <x v="0"/>
    <x v="4"/>
    <x v="2"/>
    <n v="0"/>
    <n v="0"/>
    <n v="0"/>
    <s v="on order 2/14"/>
    <x v="0"/>
  </r>
  <r>
    <x v="15"/>
    <x v="15"/>
    <x v="3"/>
    <x v="15"/>
    <x v="4"/>
    <x v="0"/>
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<n v="1"/>
    <s v="ordered 2/13"/>
    <x v="0"/>
    <n v="19.979999999999997"/>
    <x v="0"/>
    <x v="0"/>
    <x v="5"/>
    <x v="2"/>
    <n v="0"/>
    <n v="0"/>
    <n v="0"/>
    <s v="on order 2/13"/>
    <x v="0"/>
  </r>
  <r>
    <x v="16"/>
    <x v="16"/>
    <x v="0"/>
    <x v="16"/>
    <x v="1"/>
    <x v="0"/>
    <s v="https://www.midweststeelsupply.com/store/castaluminumplateatp5"/>
    <n v="1"/>
    <s v="Get out of center offcut of part A-0001"/>
    <x v="0"/>
    <n v="0"/>
    <x v="0"/>
    <x v="0"/>
    <x v="0"/>
    <x v="0"/>
    <n v="0"/>
    <n v="0"/>
    <n v="0"/>
    <m/>
    <x v="0"/>
  </r>
  <r>
    <x v="17"/>
    <x v="17"/>
    <x v="1"/>
    <x v="17"/>
    <x v="1"/>
    <x v="12"/>
    <s v="https://www.amazon.com/gp/product/B07CN161T5"/>
    <n v="50"/>
    <s v="Shipping estimated"/>
    <x v="12"/>
    <n v="9.6327660000000002"/>
    <x v="1"/>
    <x v="0"/>
    <x v="0"/>
    <x v="4"/>
    <n v="11"/>
    <n v="12.3497"/>
    <n v="2.7169339999999997"/>
    <m/>
    <x v="3"/>
  </r>
  <r>
    <x v="18"/>
    <x v="18"/>
    <x v="1"/>
    <x v="18"/>
    <x v="1"/>
    <x v="13"/>
    <s v="https://www.amazon.com/gp/product/B00W9A2L3S"/>
    <n v="1"/>
    <m/>
    <x v="10"/>
    <n v="70.304999999999993"/>
    <x v="0"/>
    <x v="5"/>
    <x v="0"/>
    <x v="2"/>
    <n v="0"/>
    <n v="0"/>
    <n v="0"/>
    <s v="Purchased 12/19. ordered 1 more 2/15"/>
    <x v="0"/>
  </r>
  <r>
    <x v="19"/>
    <x v="19"/>
    <x v="5"/>
    <x v="19"/>
    <x v="8"/>
    <x v="14"/>
    <s v="http://www.zyltech.com/8mm-t8x2-lead-screw-trapezoidal-acme-w-small-delrin-anti-backlash-nut-kit-custom-length-up-to-1000mm/"/>
    <n v="1"/>
    <m/>
    <x v="10"/>
    <n v="65.511750000000006"/>
    <x v="0"/>
    <x v="0"/>
    <x v="3"/>
    <x v="2"/>
    <n v="0"/>
    <n v="0"/>
    <n v="0"/>
    <s v="ordered 2/13"/>
    <x v="0"/>
  </r>
  <r>
    <x v="20"/>
    <x v="20"/>
    <x v="3"/>
    <x v="20"/>
    <x v="9"/>
    <x v="15"/>
    <s v="https://www.banggood.com/Machifit-MGN12C-Linear-Rail-Block-for-MGN12-Linear-Rail-Guide-CNC-Tool-p-1240120.html?rmmds=search&amp;cur_warehouse=CN"/>
    <n v="1"/>
    <s v="Shipping estimated"/>
    <x v="0"/>
    <n v="11.319500000000001"/>
    <x v="0"/>
    <x v="0"/>
    <x v="5"/>
    <x v="2"/>
    <n v="0"/>
    <n v="0"/>
    <n v="0"/>
    <s v="on order 2/13"/>
    <x v="0"/>
  </r>
  <r>
    <x v="21"/>
    <x v="21"/>
    <x v="2"/>
    <x v="21"/>
    <x v="10"/>
    <x v="16"/>
    <s v="https://www.boltdepot.com/Product-Details.aspx?product=4795"/>
    <n v="100"/>
    <s v="5.9mm tall"/>
    <x v="13"/>
    <n v="1.498420048256196"/>
    <x v="0"/>
    <x v="0"/>
    <x v="2"/>
    <x v="2"/>
    <n v="78"/>
    <n v="0"/>
    <n v="5.3125801710901497"/>
    <s v="on order 2/14"/>
    <x v="0"/>
  </r>
  <r>
    <x v="22"/>
    <x v="22"/>
    <x v="6"/>
    <x v="22"/>
    <x v="11"/>
    <x v="17"/>
    <m/>
    <n v="4"/>
    <s v="For z-axis motor mounts, shipping estimated"/>
    <x v="6"/>
    <n v="9.5387500000000003"/>
    <x v="0"/>
    <x v="5"/>
    <x v="0"/>
    <x v="2"/>
    <n v="1"/>
    <n v="0"/>
    <n v="4.7693750000000001"/>
    <s v="Mike donation"/>
    <x v="0"/>
  </r>
  <r>
    <x v="23"/>
    <x v="23"/>
    <x v="6"/>
    <x v="23"/>
    <x v="12"/>
    <x v="18"/>
    <m/>
    <n v="12"/>
    <s v="Shipping estimated"/>
    <x v="14"/>
    <n v="0"/>
    <x v="0"/>
    <x v="0"/>
    <x v="0"/>
    <x v="2"/>
    <n v="0"/>
    <n v="0"/>
    <n v="0"/>
    <m/>
    <x v="0"/>
  </r>
  <r>
    <x v="24"/>
    <x v="24"/>
    <x v="6"/>
    <x v="24"/>
    <x v="13"/>
    <x v="19"/>
    <s v="https://www.onlinemetals.com/en/buy/angle?q=%3Aname-asc%3AAlloy%3A6061&amp;checkbox=on&amp;sort=name-asc#"/>
    <n v="2"/>
    <s v="For left and right kinematic ball holders on z-axis"/>
    <x v="6"/>
    <n v="9.5108931000000005"/>
    <x v="0"/>
    <x v="6"/>
    <x v="0"/>
    <x v="2"/>
    <n v="0"/>
    <n v="0"/>
    <n v="0"/>
    <s v="on order 2/16"/>
    <x v="0"/>
  </r>
  <r>
    <x v="25"/>
    <x v="25"/>
    <x v="2"/>
    <x v="25"/>
    <x v="14"/>
    <x v="20"/>
    <s v="https://www.boltdepot.com/Product-Details.aspx?product=13345"/>
    <n v="1"/>
    <m/>
    <x v="15"/>
    <n v="1.3209212546611093"/>
    <x v="0"/>
    <x v="0"/>
    <x v="6"/>
    <x v="2"/>
    <n v="0"/>
    <n v="0"/>
    <n v="0"/>
    <s v="on order 2/14"/>
    <x v="0"/>
  </r>
  <r>
    <x v="26"/>
    <x v="26"/>
    <x v="1"/>
    <x v="26"/>
    <x v="1"/>
    <x v="21"/>
    <s v="https://www.amazon.com/dp/B082F7B1QH"/>
    <n v="26"/>
    <m/>
    <x v="16"/>
    <n v="3.0524192307692308"/>
    <x v="0"/>
    <x v="0"/>
    <x v="7"/>
    <x v="2"/>
    <n v="17"/>
    <n v="0"/>
    <n v="5.7656807692307694"/>
    <s v="ordered 2/15"/>
    <x v="0"/>
  </r>
  <r>
    <x v="27"/>
    <x v="27"/>
    <x v="1"/>
    <x v="27"/>
    <x v="1"/>
    <x v="22"/>
    <s v="https://www.amazon.com/M4-0-70-Button-Stainless-Fullerkreg-Plastic/dp/B07H14FRRB"/>
    <n v="100"/>
    <m/>
    <x v="14"/>
    <n v="0"/>
    <x v="0"/>
    <x v="0"/>
    <x v="0"/>
    <x v="2"/>
    <n v="0"/>
    <n v="0"/>
    <n v="0"/>
    <m/>
    <x v="0"/>
  </r>
  <r>
    <x v="28"/>
    <x v="28"/>
    <x v="2"/>
    <x v="28"/>
    <x v="15"/>
    <x v="23"/>
    <s v="https://www.boltdepot.com/Product-Details.aspx?product=18967"/>
    <n v="1"/>
    <m/>
    <x v="4"/>
    <n v="2.0364202676025438"/>
    <x v="0"/>
    <x v="0"/>
    <x v="1"/>
    <x v="2"/>
    <n v="0"/>
    <n v="0"/>
    <n v="0"/>
    <s v="on order 2/14"/>
    <x v="0"/>
  </r>
  <r>
    <x v="29"/>
    <x v="29"/>
    <x v="2"/>
    <x v="29"/>
    <x v="16"/>
    <x v="24"/>
    <s v="https://www.boltdepot.com/Product-Details.aspx?product=6534"/>
    <n v="1"/>
    <m/>
    <x v="4"/>
    <n v="2.4216889668787003"/>
    <x v="0"/>
    <x v="0"/>
    <x v="1"/>
    <x v="2"/>
    <n v="0"/>
    <n v="0"/>
    <n v="0"/>
    <s v="on order 2/14"/>
    <x v="0"/>
  </r>
  <r>
    <x v="30"/>
    <x v="30"/>
    <x v="2"/>
    <x v="30"/>
    <x v="17"/>
    <x v="25"/>
    <s v="https://www.boltdepot.com/Product-Details.aspx?product=13282"/>
    <n v="1"/>
    <m/>
    <x v="6"/>
    <n v="0.495345470497916"/>
    <x v="0"/>
    <x v="0"/>
    <x v="8"/>
    <x v="2"/>
    <n v="0"/>
    <n v="0"/>
    <n v="0"/>
    <s v="on order 2/14"/>
    <x v="0"/>
  </r>
  <r>
    <x v="31"/>
    <x v="31"/>
    <x v="2"/>
    <x v="31"/>
    <x v="18"/>
    <x v="26"/>
    <s v="https://www.boltdepot.com/Product-Details.aspx?product=13284"/>
    <n v="1"/>
    <m/>
    <x v="6"/>
    <n v="0.5503838561087957"/>
    <x v="0"/>
    <x v="0"/>
    <x v="8"/>
    <x v="2"/>
    <n v="0"/>
    <n v="0"/>
    <n v="0"/>
    <s v="on order 2/14"/>
    <x v="0"/>
  </r>
  <r>
    <x v="32"/>
    <x v="32"/>
    <x v="2"/>
    <x v="32"/>
    <x v="19"/>
    <x v="27"/>
    <s v="https://www.boltdepot.com/Product-Details.aspx?product=13639"/>
    <n v="100"/>
    <m/>
    <x v="17"/>
    <n v="1.6126246983987713"/>
    <x v="0"/>
    <x v="0"/>
    <x v="2"/>
    <x v="2"/>
    <n v="80"/>
    <n v="0"/>
    <n v="6.4504987935950853"/>
    <s v="on order 2/14"/>
    <x v="0"/>
  </r>
  <r>
    <x v="33"/>
    <x v="33"/>
    <x v="2"/>
    <x v="33"/>
    <x v="20"/>
    <x v="28"/>
    <s v="https://www.boltdepot.com/Product-Details.aspx?product=4792"/>
    <n v="100"/>
    <m/>
    <x v="18"/>
    <n v="2.019083176135116"/>
    <x v="0"/>
    <x v="0"/>
    <x v="2"/>
    <x v="2"/>
    <n v="54"/>
    <n v="0"/>
    <n v="2.3702280763325279"/>
    <s v="on order 2/14"/>
    <x v="0"/>
  </r>
  <r>
    <x v="34"/>
    <x v="34"/>
    <x v="2"/>
    <x v="34"/>
    <x v="21"/>
    <x v="29"/>
    <s v="https://www.boltdepot.com/Product-Details.aspx?product=4513"/>
    <n v="100"/>
    <m/>
    <x v="18"/>
    <n v="0.69623557797762647"/>
    <x v="0"/>
    <x v="0"/>
    <x v="2"/>
    <x v="2"/>
    <n v="54"/>
    <n v="0"/>
    <n v="0.81732002632156153"/>
    <s v="on order 2/14"/>
    <x v="0"/>
  </r>
  <r>
    <x v="35"/>
    <x v="35"/>
    <x v="7"/>
    <x v="35"/>
    <x v="22"/>
    <x v="30"/>
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<n v="1"/>
    <s v="Shipping estimated"/>
    <x v="10"/>
    <n v="21.606300000000001"/>
    <x v="0"/>
    <x v="0"/>
    <x v="0"/>
    <x v="5"/>
    <n v="0"/>
    <n v="21.606300000000001"/>
    <n v="0"/>
    <m/>
    <x v="0"/>
  </r>
  <r>
    <x v="36"/>
    <x v="36"/>
    <x v="0"/>
    <x v="16"/>
    <x v="1"/>
    <x v="0"/>
    <s v="https://www.midweststeelsupply.com/store/castaluminumplateatp5"/>
    <n v="1"/>
    <s v="Shipping estimated"/>
    <x v="0"/>
    <n v="0"/>
    <x v="0"/>
    <x v="0"/>
    <x v="0"/>
    <x v="0"/>
    <n v="0"/>
    <n v="0"/>
    <n v="0"/>
    <m/>
    <x v="0"/>
  </r>
  <r>
    <x v="37"/>
    <x v="37"/>
    <x v="8"/>
    <x v="36"/>
    <x v="23"/>
    <x v="31"/>
    <s v="https://reprapworld.com/products/mechanical/timing_belts/gt2x9_mm_kevlar_reinforced_timing_belt_per_meter/"/>
    <n v="1"/>
    <s v="Outrageous shipping charge"/>
    <x v="8"/>
    <n v="36.290000000000006"/>
    <x v="0"/>
    <x v="0"/>
    <x v="0"/>
    <x v="6"/>
    <n v="0"/>
    <n v="36.290000000000006"/>
    <n v="0"/>
    <m/>
    <x v="0"/>
  </r>
  <r>
    <x v="38"/>
    <x v="38"/>
    <x v="9"/>
    <x v="37"/>
    <x v="24"/>
    <x v="32"/>
    <s v="http://www.charleysgreenhouse.com/B12900204-Heat-Saver-3-Wall-10mm---2--39-x-4--39.htm"/>
    <n v="2"/>
    <s v="Estimated shipping cost"/>
    <x v="8"/>
    <n v="93.125"/>
    <x v="0"/>
    <x v="0"/>
    <x v="0"/>
    <x v="7"/>
    <n v="1"/>
    <n v="111.75"/>
    <n v="18.625"/>
    <m/>
    <x v="0"/>
  </r>
  <r>
    <x v="39"/>
    <x v="39"/>
    <x v="2"/>
    <x v="38"/>
    <x v="25"/>
    <x v="33"/>
    <s v="https://www.boltdepot.com/Product-Details.aspx?product=4793"/>
    <n v="100"/>
    <m/>
    <x v="19"/>
    <n v="0.29720728229874965"/>
    <x v="0"/>
    <x v="0"/>
    <x v="2"/>
    <x v="2"/>
    <n v="94"/>
    <n v="0"/>
    <n v="4.6562474226804111"/>
    <s v="on order 2/14"/>
    <x v="0"/>
  </r>
  <r>
    <x v="40"/>
    <x v="40"/>
    <x v="2"/>
    <x v="39"/>
    <x v="26"/>
    <x v="34"/>
    <s v="https://www.boltdepot.com/Product-Details.aspx?product=4514"/>
    <n v="100"/>
    <m/>
    <x v="20"/>
    <n v="0.51598486510199593"/>
    <x v="0"/>
    <x v="0"/>
    <x v="2"/>
    <x v="2"/>
    <n v="70"/>
    <n v="0"/>
    <n v="1.2039646852379906"/>
    <s v="on order 2/14"/>
    <x v="0"/>
  </r>
  <r>
    <x v="41"/>
    <x v="41"/>
    <x v="1"/>
    <x v="40"/>
    <x v="1"/>
    <x v="35"/>
    <s v="https://www.amazon.com/PZRT-Connector-Standard-Aluminum-Extrusion/dp/B07BMQZZ2M"/>
    <n v="4"/>
    <m/>
    <x v="15"/>
    <n v="23.958200000000001"/>
    <x v="0"/>
    <x v="0"/>
    <x v="0"/>
    <x v="8"/>
    <n v="0"/>
    <n v="23.958200000000001"/>
    <n v="0"/>
    <m/>
    <x v="0"/>
  </r>
  <r>
    <x v="42"/>
    <x v="42"/>
    <x v="4"/>
    <x v="41"/>
    <x v="27"/>
    <x v="36"/>
    <s v="https://us.misumi-ec.com/vona2/detail/110302683830/?ProductCode=HFS5-2020-200"/>
    <n v="1"/>
    <s v="Shipping estimated"/>
    <x v="4"/>
    <n v="20.172800000000002"/>
    <x v="0"/>
    <x v="0"/>
    <x v="0"/>
    <x v="9"/>
    <n v="0"/>
    <n v="20.172800000000002"/>
    <n v="0"/>
    <m/>
    <x v="0"/>
  </r>
  <r>
    <x v="43"/>
    <x v="43"/>
    <x v="4"/>
    <x v="42"/>
    <x v="27"/>
    <x v="37"/>
    <s v="https://us.misumi-ec.com/vona2/detail/110302683830/?ProductCode=HFS5-2020-200"/>
    <n v="1"/>
    <m/>
    <x v="4"/>
    <n v="20.695999999999998"/>
    <x v="0"/>
    <x v="0"/>
    <x v="0"/>
    <x v="9"/>
    <n v="0"/>
    <n v="20.695999999999998"/>
    <n v="0"/>
    <m/>
    <x v="0"/>
  </r>
  <r>
    <x v="44"/>
    <x v="44"/>
    <x v="6"/>
    <x v="43"/>
    <x v="22"/>
    <x v="38"/>
    <s v="https://www.onlinemetals.com/en/buy/aluminum-angle"/>
    <n v="3"/>
    <s v="Shipping estimated"/>
    <x v="10"/>
    <n v="16.352499999999999"/>
    <x v="0"/>
    <x v="5"/>
    <x v="0"/>
    <x v="2"/>
    <n v="0"/>
    <n v="0"/>
    <n v="0"/>
    <s v="Mike donation"/>
    <x v="0"/>
  </r>
  <r>
    <x v="45"/>
    <x v="45"/>
    <x v="4"/>
    <x v="44"/>
    <x v="27"/>
    <x v="39"/>
    <s v="https://us.misumi-ec.com/vona2/detail/110302683830/?ProductCode=HFS5-2020-200"/>
    <n v="1"/>
    <s v="Shipping estimated"/>
    <x v="4"/>
    <n v="18.210799999999999"/>
    <x v="0"/>
    <x v="0"/>
    <x v="0"/>
    <x v="9"/>
    <n v="0"/>
    <n v="18.210799999999999"/>
    <n v="0"/>
    <m/>
    <x v="0"/>
  </r>
  <r>
    <x v="46"/>
    <x v="46"/>
    <x v="1"/>
    <x v="45"/>
    <x v="1"/>
    <x v="40"/>
    <s v="https://www.amazon.com/Lexan-Sheet-Polycarbonate-Thick-Nominal/dp/B006JP5MXK"/>
    <n v="2"/>
    <m/>
    <x v="0"/>
    <n v="37.169000000000004"/>
    <x v="0"/>
    <x v="0"/>
    <x v="0"/>
    <x v="3"/>
    <n v="1"/>
    <n v="74.338000000000008"/>
    <n v="37.169000000000004"/>
    <m/>
    <x v="0"/>
  </r>
  <r>
    <x v="47"/>
    <x v="46"/>
    <x v="1"/>
    <x v="46"/>
    <x v="1"/>
    <x v="41"/>
    <s v="https://www.amazon.com/Lexan-Sheet-Polycarbonate-Thick-Nominal/dp/B006JP5MXK"/>
    <n v="2"/>
    <m/>
    <x v="4"/>
    <n v="74.338000000000008"/>
    <x v="0"/>
    <x v="0"/>
    <x v="0"/>
    <x v="9"/>
    <n v="0"/>
    <n v="74.338000000000008"/>
    <n v="0"/>
    <m/>
    <x v="0"/>
  </r>
  <r>
    <x v="48"/>
    <x v="47"/>
    <x v="1"/>
    <x v="47"/>
    <x v="1"/>
    <x v="42"/>
    <s v="https://www.amazon.com/Wisamic-310x310mm-Silicone-Rubber-Printer/dp/B07C7KBGBB"/>
    <n v="1"/>
    <m/>
    <x v="0"/>
    <n v="43.589100000000002"/>
    <x v="0"/>
    <x v="0"/>
    <x v="0"/>
    <x v="0"/>
    <n v="0"/>
    <n v="43.589100000000002"/>
    <n v="0"/>
    <m/>
    <x v="0"/>
  </r>
  <r>
    <x v="49"/>
    <x v="48"/>
    <x v="1"/>
    <x v="48"/>
    <x v="1"/>
    <x v="43"/>
    <s v="https://www.amazon.com/FYSETC-Insulation-Lightweight-Self-Adhesive-Ultimaker/dp/B07DWPYQDS"/>
    <n v="2"/>
    <m/>
    <x v="0"/>
    <n v="11.979100000000001"/>
    <x v="0"/>
    <x v="0"/>
    <x v="0"/>
    <x v="3"/>
    <n v="1"/>
    <n v="23.958200000000001"/>
    <n v="11.979100000000001"/>
    <m/>
    <x v="0"/>
  </r>
  <r>
    <x v="50"/>
    <x v="49"/>
    <x v="10"/>
    <x v="49"/>
    <x v="28"/>
    <x v="44"/>
    <s v="https://www.aliexpress.com/item/33058930261.html"/>
    <n v="1"/>
    <s v="Estimated shipping cost"/>
    <x v="0"/>
    <n v="56.913899999999998"/>
    <x v="0"/>
    <x v="0"/>
    <x v="0"/>
    <x v="0"/>
    <n v="0"/>
    <n v="56.913899999999998"/>
    <n v="0"/>
    <m/>
    <x v="0"/>
  </r>
  <r>
    <x v="51"/>
    <x v="50"/>
    <x v="1"/>
    <x v="50"/>
    <x v="1"/>
    <x v="45"/>
    <s v="https://www.amazon.com/Redrex-Extruder-Performance-Upgrading-Geeetech/dp/B07QPWWYYK"/>
    <n v="1"/>
    <m/>
    <x v="0"/>
    <n v="25.059099999999997"/>
    <x v="0"/>
    <x v="0"/>
    <x v="0"/>
    <x v="0"/>
    <n v="0"/>
    <n v="25.059099999999997"/>
    <n v="0"/>
    <m/>
    <x v="0"/>
  </r>
  <r>
    <x v="52"/>
    <x v="51"/>
    <x v="1"/>
    <x v="51"/>
    <x v="1"/>
    <x v="46"/>
    <s v="https://www.amazon.com/Usongshine-Stepper-Bipolar-Extruder-17HS4023/dp/B07TY4BFF2"/>
    <n v="1"/>
    <m/>
    <x v="0"/>
    <n v="9.6464999999999996"/>
    <x v="0"/>
    <x v="0"/>
    <x v="0"/>
    <x v="0"/>
    <n v="0"/>
    <n v="9.6464999999999996"/>
    <n v="0"/>
    <m/>
    <x v="0"/>
  </r>
  <r>
    <x v="53"/>
    <x v="52"/>
    <x v="10"/>
    <x v="52"/>
    <x v="29"/>
    <x v="0"/>
    <s v="https://www.aliexpress.com/item/4000088018308.html"/>
    <n v="1"/>
    <s v="Estimated shipping cost"/>
    <x v="0"/>
    <n v="58.96"/>
    <x v="0"/>
    <x v="0"/>
    <x v="0"/>
    <x v="0"/>
    <n v="0"/>
    <n v="58.96"/>
    <n v="0"/>
    <m/>
    <x v="0"/>
  </r>
  <r>
    <x v="54"/>
    <x v="53"/>
    <x v="10"/>
    <x v="53"/>
    <x v="30"/>
    <x v="0"/>
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<n v="1"/>
    <s v="Shipping estimated"/>
    <x v="0"/>
    <n v="88.96"/>
    <x v="0"/>
    <x v="7"/>
    <x v="0"/>
    <x v="2"/>
    <n v="0"/>
    <n v="0"/>
    <n v="0"/>
    <s v="Mark Donation"/>
    <x v="0"/>
  </r>
  <r>
    <x v="55"/>
    <x v="54"/>
    <x v="10"/>
    <x v="54"/>
    <x v="29"/>
    <x v="0"/>
    <s v="https://www.amazon.com/FYSETC-Controller-Expansion-Thermocouple-Daughter/dp/B07SST65HQ"/>
    <n v="1"/>
    <s v="Shipping estimated"/>
    <x v="0"/>
    <n v="79.08"/>
    <x v="0"/>
    <x v="0"/>
    <x v="0"/>
    <x v="0"/>
    <n v="0"/>
    <n v="79.08"/>
    <n v="0"/>
    <m/>
    <x v="0"/>
  </r>
  <r>
    <x v="56"/>
    <x v="55"/>
    <x v="1"/>
    <x v="55"/>
    <x v="1"/>
    <x v="47"/>
    <s v="https://www.amazon.com/EAGWELL-Universal-Regulated-Switching-Computer/dp/B01IOK5FM0"/>
    <n v="1"/>
    <m/>
    <x v="0"/>
    <n v="31.261199999999999"/>
    <x v="0"/>
    <x v="7"/>
    <x v="0"/>
    <x v="2"/>
    <n v="0"/>
    <n v="0"/>
    <n v="0"/>
    <s v="ordered 2/15"/>
    <x v="0"/>
  </r>
  <r>
    <x v="57"/>
    <x v="56"/>
    <x v="1"/>
    <x v="56"/>
    <x v="1"/>
    <x v="48"/>
    <s v="https://www.amazon.com/dp/B01MCWO35P"/>
    <n v="1"/>
    <m/>
    <x v="0"/>
    <n v="15.2491"/>
    <x v="0"/>
    <x v="0"/>
    <x v="0"/>
    <x v="0"/>
    <n v="0"/>
    <n v="15.2491"/>
    <n v="0"/>
    <m/>
    <x v="0"/>
  </r>
  <r>
    <x v="58"/>
    <x v="57"/>
    <x v="1"/>
    <x v="57"/>
    <x v="1"/>
    <x v="49"/>
    <s v="https://www.amazon.com/ReliaBot-500mm-Thread-Printer-Machine/dp/B07PVJS888"/>
    <n v="1"/>
    <m/>
    <x v="14"/>
    <n v="0"/>
    <x v="0"/>
    <x v="0"/>
    <x v="0"/>
    <x v="2"/>
    <n v="0"/>
    <n v="0"/>
    <n v="0"/>
    <m/>
    <x v="0"/>
  </r>
  <r>
    <x v="59"/>
    <x v="58"/>
    <x v="5"/>
    <x v="58"/>
    <x v="31"/>
    <x v="50"/>
    <s v="http://www.zyltech.com/flexible-plum-coupler-shaft-various-combinations-from-5mm-to-12-7mm/"/>
    <n v="1"/>
    <m/>
    <x v="10"/>
    <n v="15.266750000000002"/>
    <x v="0"/>
    <x v="0"/>
    <x v="5"/>
    <x v="3"/>
    <n v="0"/>
    <n v="10.177833333333334"/>
    <n v="0"/>
    <s v="ordered 2/13"/>
    <x v="0"/>
  </r>
  <r>
    <x v="60"/>
    <x v="59"/>
    <x v="2"/>
    <x v="59"/>
    <x v="32"/>
    <x v="51"/>
    <s v="https://www.boltdepot.com/Product-Details.aspx?product=6506"/>
    <n v="1"/>
    <m/>
    <x v="11"/>
    <n v="1.6511515683263871"/>
    <x v="0"/>
    <x v="0"/>
    <x v="4"/>
    <x v="2"/>
    <n v="0"/>
    <n v="0"/>
    <n v="0"/>
    <s v="on order 2/14"/>
    <x v="0"/>
  </r>
  <r>
    <x v="61"/>
    <x v="60"/>
    <x v="2"/>
    <x v="60"/>
    <x v="33"/>
    <x v="52"/>
    <s v="https://www.boltdepot.com/Product-Details.aspx?product=4515"/>
    <n v="100"/>
    <m/>
    <x v="16"/>
    <n v="0.21919037069532785"/>
    <x v="0"/>
    <x v="0"/>
    <x v="2"/>
    <x v="2"/>
    <n v="91"/>
    <n v="0"/>
    <n v="2.2162581925860927"/>
    <s v="on order 2/14"/>
    <x v="0"/>
  </r>
  <r>
    <x v="62"/>
    <x v="61"/>
    <x v="2"/>
    <x v="61"/>
    <x v="34"/>
    <x v="53"/>
    <s v="https://www.boltdepot.com/Product-Details.aspx?product=13353"/>
    <n v="1"/>
    <m/>
    <x v="15"/>
    <n v="1.7612283395481458"/>
    <x v="0"/>
    <x v="0"/>
    <x v="6"/>
    <x v="2"/>
    <n v="0"/>
    <n v="0"/>
    <n v="0"/>
    <s v="on order 2/14"/>
    <x v="0"/>
  </r>
  <r>
    <x v="63"/>
    <x v="62"/>
    <x v="6"/>
    <x v="62"/>
    <x v="1"/>
    <x v="54"/>
    <s v="https://www.onlinemetals.com/en/buy/aluminum-square-bar"/>
    <n v="12"/>
    <s v="cost epr inch"/>
    <x v="15"/>
    <n v="3.1459076923076923"/>
    <x v="0"/>
    <x v="8"/>
    <x v="0"/>
    <x v="2"/>
    <n v="4"/>
    <n v="0"/>
    <n v="1.5729538461538461"/>
    <s v="Mike donation"/>
    <x v="0"/>
  </r>
  <r>
    <x v="64"/>
    <x v="63"/>
    <x v="6"/>
    <x v="63"/>
    <x v="35"/>
    <x v="55"/>
    <m/>
    <n v="1"/>
    <s v="Shipping estimated"/>
    <x v="14"/>
    <n v="0"/>
    <x v="0"/>
    <x v="0"/>
    <x v="0"/>
    <x v="2"/>
    <n v="0"/>
    <n v="0"/>
    <n v="0"/>
    <m/>
    <x v="0"/>
  </r>
  <r>
    <x v="65"/>
    <x v="64"/>
    <x v="1"/>
    <x v="64"/>
    <x v="1"/>
    <x v="56"/>
    <s v="https://www.amazon.com/Uxcell-a15100700ux0263-Metric-Socket-Countersunk/dp/B018RSSVJS"/>
    <n v="50"/>
    <m/>
    <x v="14"/>
    <n v="0"/>
    <x v="0"/>
    <x v="0"/>
    <x v="0"/>
    <x v="2"/>
    <n v="0"/>
    <n v="0"/>
    <n v="0"/>
    <m/>
    <x v="0"/>
  </r>
  <r>
    <x v="66"/>
    <x v="65"/>
    <x v="6"/>
    <x v="65"/>
    <x v="9"/>
    <x v="57"/>
    <m/>
    <n v="3"/>
    <s v="Shipping estimated"/>
    <x v="14"/>
    <n v="0"/>
    <x v="0"/>
    <x v="0"/>
    <x v="0"/>
    <x v="2"/>
    <n v="0"/>
    <n v="0"/>
    <n v="0"/>
    <m/>
    <x v="0"/>
  </r>
  <r>
    <x v="67"/>
    <x v="66"/>
    <x v="6"/>
    <x v="66"/>
    <x v="1"/>
    <x v="0"/>
    <m/>
    <n v="12"/>
    <m/>
    <x v="10"/>
    <n v="0"/>
    <x v="0"/>
    <x v="8"/>
    <x v="0"/>
    <x v="2"/>
    <n v="9"/>
    <n v="0"/>
    <n v="0"/>
    <s v="Mike donation"/>
    <x v="0"/>
  </r>
  <r>
    <x v="68"/>
    <x v="67"/>
    <x v="10"/>
    <x v="67"/>
    <x v="24"/>
    <x v="58"/>
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0"/>
    <x v="0"/>
    <x v="0"/>
    <x v="2"/>
    <n v="0"/>
    <n v="0"/>
    <n v="0"/>
    <m/>
    <x v="0"/>
  </r>
  <r>
    <x v="69"/>
    <x v="68"/>
    <x v="11"/>
    <x v="68"/>
    <x v="12"/>
    <x v="0"/>
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<n v="10"/>
    <s v="Shipping estimated"/>
    <x v="5"/>
    <n v="48.491999999999997"/>
    <x v="0"/>
    <x v="0"/>
    <x v="0"/>
    <x v="10"/>
    <n v="4"/>
    <n v="53.879999999999995"/>
    <n v="5.3879999999999999"/>
    <m/>
    <x v="0"/>
  </r>
  <r>
    <x v="70"/>
    <x v="69"/>
    <x v="2"/>
    <x v="69"/>
    <x v="36"/>
    <x v="59"/>
    <s v="https://www.boltdepot.com/Product-Details.aspx?product=4518"/>
    <n v="1"/>
    <m/>
    <x v="11"/>
    <n v="1.3209212546611093"/>
    <x v="0"/>
    <x v="0"/>
    <x v="4"/>
    <x v="2"/>
    <n v="0"/>
    <n v="0"/>
    <n v="0"/>
    <s v="on order 2/14"/>
    <x v="0"/>
  </r>
  <r>
    <x v="71"/>
    <x v="70"/>
    <x v="12"/>
    <x v="70"/>
    <x v="1"/>
    <x v="60"/>
    <s v="https://www.digikey.com/product-detail/en/sensata-crydom/HSP-2/CC1810-ND/2638648"/>
    <n v="1"/>
    <m/>
    <x v="0"/>
    <n v="1.4497"/>
    <x v="0"/>
    <x v="0"/>
    <x v="0"/>
    <x v="0"/>
    <n v="0"/>
    <n v="1.4497"/>
    <n v="0"/>
    <m/>
    <x v="0"/>
  </r>
  <r>
    <x v="72"/>
    <x v="71"/>
    <x v="10"/>
    <x v="71"/>
    <x v="1"/>
    <x v="0"/>
    <s v="https://www.aliexpress.com/item/32896949230.html?src=google&amp;src=google&amp;albch=shopping&amp;acnt=494-037-"/>
    <n v="1"/>
    <m/>
    <x v="0"/>
    <n v="63.64"/>
    <x v="0"/>
    <x v="0"/>
    <x v="0"/>
    <x v="0"/>
    <n v="0"/>
    <n v="63.64"/>
    <n v="0"/>
    <m/>
    <x v="0"/>
  </r>
  <r>
    <x v="73"/>
    <x v="72"/>
    <x v="12"/>
    <x v="72"/>
    <x v="1"/>
    <x v="61"/>
    <s v="https://www.digikey.com/product-detail/en/vishay-bc-components/NTCALUG01A103F/BC2891-ND/4896928"/>
    <n v="1"/>
    <m/>
    <x v="0"/>
    <n v="3.2808999999999999"/>
    <x v="0"/>
    <x v="0"/>
    <x v="0"/>
    <x v="0"/>
    <n v="0"/>
    <n v="3.2808999999999999"/>
    <n v="0"/>
    <m/>
    <x v="0"/>
  </r>
  <r>
    <x v="74"/>
    <x v="73"/>
    <x v="12"/>
    <x v="73"/>
    <x v="1"/>
    <x v="62"/>
    <s v="https://www.digikey.com/product-detail/en/sensata-crydom/KS-100/CC1070-ND/140630"/>
    <n v="1"/>
    <m/>
    <x v="0"/>
    <n v="5.5589999999999993"/>
    <x v="0"/>
    <x v="0"/>
    <x v="0"/>
    <x v="0"/>
    <n v="0"/>
    <n v="5.5589999999999993"/>
    <n v="0"/>
    <m/>
    <x v="0"/>
  </r>
  <r>
    <x v="75"/>
    <x v="74"/>
    <x v="13"/>
    <x v="66"/>
    <x v="1"/>
    <x v="0"/>
    <m/>
    <n v="1"/>
    <m/>
    <x v="0"/>
    <n v="0"/>
    <x v="0"/>
    <x v="0"/>
    <x v="0"/>
    <x v="0"/>
    <n v="0"/>
    <n v="0"/>
    <n v="0"/>
    <m/>
    <x v="0"/>
  </r>
  <r>
    <x v="76"/>
    <x v="75"/>
    <x v="12"/>
    <x v="74"/>
    <x v="1"/>
    <x v="63"/>
    <s v="https://www.digikey.com/product-detail/en/e-switch/SS0750300F070P1A/SS0750300F070P1A-ND/3778167"/>
    <n v="1"/>
    <m/>
    <x v="0"/>
    <n v="1.1990000000000001"/>
    <x v="0"/>
    <x v="0"/>
    <x v="0"/>
    <x v="0"/>
    <n v="0"/>
    <n v="1.1990000000000001"/>
    <n v="0"/>
    <m/>
    <x v="0"/>
  </r>
  <r>
    <x v="77"/>
    <x v="76"/>
    <x v="13"/>
    <x v="75"/>
    <x v="1"/>
    <x v="64"/>
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<n v="1"/>
    <m/>
    <x v="0"/>
    <n v="19.598200000000002"/>
    <x v="0"/>
    <x v="0"/>
    <x v="0"/>
    <x v="0"/>
    <n v="0"/>
    <n v="19.598200000000002"/>
    <n v="0"/>
    <m/>
    <x v="0"/>
  </r>
  <r>
    <x v="78"/>
    <x v="77"/>
    <x v="1"/>
    <x v="76"/>
    <x v="1"/>
    <x v="65"/>
    <s v="https://www.amazon.com/FYSETC-Printer-Extruder-Radiator-Creality/dp/B07TFFZ2BW"/>
    <n v="2"/>
    <m/>
    <x v="0"/>
    <n v="5.9895500000000004"/>
    <x v="0"/>
    <x v="0"/>
    <x v="0"/>
    <x v="3"/>
    <n v="1"/>
    <n v="11.979100000000001"/>
    <n v="5.9895500000000004"/>
    <m/>
    <x v="0"/>
  </r>
  <r>
    <x v="79"/>
    <x v="78"/>
    <x v="1"/>
    <x v="77"/>
    <x v="1"/>
    <x v="66"/>
    <s v="https://www.amazon.com/Zerone-Cooling-Printer-40×40×20mm-Accessories/dp/B07K7CB9Q6"/>
    <n v="2"/>
    <m/>
    <x v="0"/>
    <n v="5.1175500000000005"/>
    <x v="0"/>
    <x v="0"/>
    <x v="0"/>
    <x v="3"/>
    <n v="1"/>
    <n v="10.235100000000001"/>
    <n v="5.1175500000000005"/>
    <m/>
    <x v="0"/>
  </r>
  <r>
    <x v="80"/>
    <x v="79"/>
    <x v="13"/>
    <x v="66"/>
    <x v="1"/>
    <x v="0"/>
    <m/>
    <n v="1"/>
    <m/>
    <x v="0"/>
    <n v="0"/>
    <x v="0"/>
    <x v="0"/>
    <x v="0"/>
    <x v="0"/>
    <n v="0"/>
    <n v="0"/>
    <n v="0"/>
    <m/>
    <x v="0"/>
  </r>
  <r>
    <x v="81"/>
    <x v="80"/>
    <x v="13"/>
    <x v="66"/>
    <x v="1"/>
    <x v="0"/>
    <m/>
    <n v="1"/>
    <m/>
    <x v="0"/>
    <n v="0"/>
    <x v="0"/>
    <x v="0"/>
    <x v="0"/>
    <x v="0"/>
    <n v="0"/>
    <n v="0"/>
    <n v="0"/>
    <m/>
    <x v="0"/>
  </r>
  <r>
    <x v="82"/>
    <x v="81"/>
    <x v="1"/>
    <x v="78"/>
    <x v="1"/>
    <x v="67"/>
    <s v="https://www.amazon.com/Suppressor-Single-Phase-Line-Conditioner-JREle-CW2B-10A-T/dp/B073RLXRPB"/>
    <n v="1"/>
    <m/>
    <x v="0"/>
    <n v="16.339100000000002"/>
    <x v="1"/>
    <x v="0"/>
    <x v="0"/>
    <x v="0"/>
    <n v="0"/>
    <n v="16.339100000000002"/>
    <n v="0"/>
    <m/>
    <x v="4"/>
  </r>
  <r>
    <x v="83"/>
    <x v="82"/>
    <x v="1"/>
    <x v="79"/>
    <x v="1"/>
    <x v="68"/>
    <s v="https://www.amazon.com/10-Standard-Computer-Power-Cord/dp/B0002GRUIM"/>
    <n v="1"/>
    <m/>
    <x v="0"/>
    <n v="6.7035"/>
    <x v="1"/>
    <x v="0"/>
    <x v="0"/>
    <x v="0"/>
    <n v="0"/>
    <n v="6.7035"/>
    <n v="0"/>
    <m/>
    <x v="5"/>
  </r>
  <r>
    <x v="84"/>
    <x v="83"/>
    <x v="1"/>
    <x v="80"/>
    <x v="1"/>
    <x v="69"/>
    <s v="https://www.amazon.com/URBEST5-Position-Covered-Screw-Terminal/dp/B01CG2HI0E"/>
    <n v="5"/>
    <m/>
    <x v="0"/>
    <n v="1.9598200000000001"/>
    <x v="1"/>
    <x v="0"/>
    <x v="0"/>
    <x v="6"/>
    <n v="4"/>
    <n v="9.799100000000001"/>
    <n v="7.8392800000000005"/>
    <m/>
    <x v="6"/>
  </r>
  <r>
    <x v="85"/>
    <x v="84"/>
    <x v="12"/>
    <x v="81"/>
    <x v="1"/>
    <x v="70"/>
    <s v="https://www.digikey.com/product-detail/en/omron-electronics-inc-emc-div/D2HW-C201H/SW1153-ND/1811903"/>
    <n v="1"/>
    <m/>
    <x v="4"/>
    <n v="12.382399999999999"/>
    <x v="1"/>
    <x v="0"/>
    <x v="0"/>
    <x v="9"/>
    <n v="0"/>
    <n v="12.382399999999999"/>
    <n v="0"/>
    <m/>
    <x v="7"/>
  </r>
  <r>
    <x v="86"/>
    <x v="85"/>
    <x v="12"/>
    <x v="82"/>
    <x v="1"/>
    <x v="71"/>
    <s v="https://www.digikey.com/product-detail/en/molex/0190160043/WM6911CT-ND/3044913"/>
    <n v="10"/>
    <m/>
    <x v="21"/>
    <n v="3.0083999999999995"/>
    <x v="1"/>
    <x v="0"/>
    <x v="0"/>
    <x v="1"/>
    <n v="0"/>
    <n v="3.0083999999999995"/>
    <n v="0"/>
    <m/>
    <x v="8"/>
  </r>
  <r>
    <x v="87"/>
    <x v="86"/>
    <x v="12"/>
    <x v="83"/>
    <x v="1"/>
    <x v="72"/>
    <s v="https://www.digikey.com/product-detail/en/3m/12-10/3M156232-ND/3837440"/>
    <n v="10"/>
    <m/>
    <x v="21"/>
    <n v="1.853"/>
    <x v="1"/>
    <x v="0"/>
    <x v="0"/>
    <x v="1"/>
    <n v="0"/>
    <n v="1.853"/>
    <n v="0"/>
    <m/>
    <x v="9"/>
  </r>
  <r>
    <x v="88"/>
    <x v="87"/>
    <x v="1"/>
    <x v="84"/>
    <x v="1"/>
    <x v="73"/>
    <s v="https://www.amazon.com/Remington-Industries-16UL1007STRKIT-Stranded-Diameter/dp/B00N51OJJ4"/>
    <n v="1"/>
    <m/>
    <x v="0"/>
    <n v="7.5073749999999997"/>
    <x v="1"/>
    <x v="0"/>
    <x v="0"/>
    <x v="0"/>
    <n v="0"/>
    <n v="7.5073749999999997"/>
    <n v="0"/>
    <m/>
    <x v="10"/>
  </r>
  <r>
    <x v="89"/>
    <x v="88"/>
    <x v="1"/>
    <x v="84"/>
    <x v="1"/>
    <x v="73"/>
    <s v="https://www.amazon.com/Remington-Industries-16UL1007STRKIT-Stranded-Diameter/dp/B00N51OJJ4"/>
    <n v="1"/>
    <m/>
    <x v="0"/>
    <n v="7.5073749999999997"/>
    <x v="1"/>
    <x v="0"/>
    <x v="0"/>
    <x v="0"/>
    <n v="0"/>
    <n v="7.5073749999999997"/>
    <n v="0"/>
    <m/>
    <x v="10"/>
  </r>
  <r>
    <x v="90"/>
    <x v="89"/>
    <x v="1"/>
    <x v="84"/>
    <x v="1"/>
    <x v="73"/>
    <s v="https://www.amazon.com/Remington-Industries-16UL1007STRKIT-Stranded-Diameter/dp/B00N51OJJ4"/>
    <n v="1"/>
    <m/>
    <x v="0"/>
    <n v="7.5073749999999997"/>
    <x v="1"/>
    <x v="0"/>
    <x v="0"/>
    <x v="0"/>
    <n v="0"/>
    <n v="7.5073749999999997"/>
    <n v="0"/>
    <m/>
    <x v="10"/>
  </r>
  <r>
    <x v="91"/>
    <x v="90"/>
    <x v="1"/>
    <x v="84"/>
    <x v="1"/>
    <x v="73"/>
    <s v="https://www.amazon.com/Remington-Industries-16UL1007STRKIT-Stranded-Diameter/dp/B00N51OJJ4"/>
    <n v="1"/>
    <m/>
    <x v="0"/>
    <n v="7.5073749999999997"/>
    <x v="1"/>
    <x v="0"/>
    <x v="0"/>
    <x v="0"/>
    <n v="0"/>
    <n v="7.5073749999999997"/>
    <n v="0"/>
    <m/>
    <x v="10"/>
  </r>
  <r>
    <x v="92"/>
    <x v="91"/>
    <x v="14"/>
    <x v="85"/>
    <x v="1"/>
    <x v="74"/>
    <s v="https://www.mcmaster.com/8054t11-8054T053"/>
    <n v="1"/>
    <m/>
    <x v="0"/>
    <n v="9.8317999999999994"/>
    <x v="1"/>
    <x v="0"/>
    <x v="0"/>
    <x v="0"/>
    <n v="0"/>
    <n v="9.8317999999999994"/>
    <n v="0"/>
    <m/>
    <x v="11"/>
  </r>
  <r>
    <x v="93"/>
    <x v="92"/>
    <x v="1"/>
    <x v="86"/>
    <x v="1"/>
    <x v="75"/>
    <s v="https://www.amazon.com/dp/B07ZWTT9BH"/>
    <n v="200"/>
    <m/>
    <x v="0"/>
    <n v="3.2645500000000001E-2"/>
    <x v="0"/>
    <x v="0"/>
    <x v="0"/>
    <x v="11"/>
    <n v="199"/>
    <n v="6.5291000000000006"/>
    <n v="6.4964545000000005"/>
    <m/>
    <x v="0"/>
  </r>
  <r>
    <x v="94"/>
    <x v="93"/>
    <x v="1"/>
    <x v="87"/>
    <x v="1"/>
    <x v="76"/>
    <s v="https://www.amazon.com/Adhesive-Pieces-perfect-Management-Durability-Pro-grade/dp/B07NYNVHZY"/>
    <n v="100"/>
    <m/>
    <x v="0"/>
    <n v="9.7991000000000009E-2"/>
    <x v="0"/>
    <x v="0"/>
    <x v="0"/>
    <x v="12"/>
    <n v="99"/>
    <n v="9.799100000000001"/>
    <n v="9.7011090000000006"/>
    <m/>
    <x v="0"/>
  </r>
  <r>
    <x v="95"/>
    <x v="94"/>
    <x v="1"/>
    <x v="88"/>
    <x v="1"/>
    <x v="77"/>
    <s v="https://www.amazon.com/gp/product/B071JH14WZ"/>
    <n v="1"/>
    <m/>
    <x v="0"/>
    <n v="7.4228999999999994"/>
    <x v="0"/>
    <x v="0"/>
    <x v="0"/>
    <x v="0"/>
    <n v="0"/>
    <n v="7.4228999999999994"/>
    <n v="0"/>
    <m/>
    <x v="0"/>
  </r>
  <r>
    <x v="96"/>
    <x v="95"/>
    <x v="1"/>
    <x v="89"/>
    <x v="1"/>
    <x v="78"/>
    <s v="https://www.amazon.com/gp/product/B071ZV6MZ2"/>
    <n v="1"/>
    <m/>
    <x v="0"/>
    <n v="7.5536999999999992"/>
    <x v="0"/>
    <x v="0"/>
    <x v="0"/>
    <x v="0"/>
    <n v="0"/>
    <n v="7.5536999999999992"/>
    <n v="0"/>
    <m/>
    <x v="0"/>
  </r>
  <r>
    <x v="97"/>
    <x v="96"/>
    <x v="1"/>
    <x v="90"/>
    <x v="1"/>
    <x v="79"/>
    <s v="https://www.amazon.com/CARLITS-Connector-Electric-Conductor-Extension/dp/B07R7V4Z9Q"/>
    <n v="1"/>
    <m/>
    <x v="0"/>
    <n v="9.4829999999999988"/>
    <x v="0"/>
    <x v="0"/>
    <x v="0"/>
    <x v="0"/>
    <n v="0"/>
    <n v="9.4829999999999988"/>
    <n v="0"/>
    <m/>
    <x v="0"/>
  </r>
  <r>
    <x v="9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9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0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1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2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3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4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5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6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7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8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19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0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1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2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3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4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5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6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7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8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29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0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1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2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3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4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5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6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7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8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39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0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1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2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3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4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5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6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7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8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49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0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1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2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3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4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5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6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7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8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59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0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1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2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3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4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5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6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7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8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29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30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  <r>
    <x v="631"/>
    <x v="97"/>
    <x v="13"/>
    <x v="66"/>
    <x v="37"/>
    <x v="0"/>
    <m/>
    <m/>
    <m/>
    <x v="14"/>
    <n v="0"/>
    <x v="0"/>
    <x v="0"/>
    <x v="0"/>
    <x v="13"/>
    <e v="#DIV/0!"/>
    <n v="0"/>
    <n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K20" firstHeaderRow="0" firstDataRow="1" firstDataCol="9" rowPageCount="1" colPageCount="1"/>
  <pivotFields count="20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98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x="15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x="53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91">
        <item x="16"/>
        <item x="34"/>
        <item x="39"/>
        <item x="3"/>
        <item x="60"/>
        <item x="86"/>
        <item x="33"/>
        <item x="8"/>
        <item x="38"/>
        <item x="6"/>
        <item x="21"/>
        <item x="32"/>
        <item x="69"/>
        <item x="27"/>
        <item x="87"/>
        <item x="11"/>
        <item x="59"/>
        <item x="64"/>
        <item x="25"/>
        <item x="61"/>
        <item x="83"/>
        <item x="30"/>
        <item x="31"/>
        <item x="4"/>
        <item x="17"/>
        <item x="14"/>
        <item x="82"/>
        <item x="26"/>
        <item x="9"/>
        <item x="62"/>
        <item x="28"/>
        <item x="29"/>
        <item x="5"/>
        <item x="23"/>
        <item x="68"/>
        <item x="74"/>
        <item x="70"/>
        <item x="2"/>
        <item x="67"/>
        <item x="80"/>
        <item x="36"/>
        <item x="24"/>
        <item x="40"/>
        <item x="81"/>
        <item x="12"/>
        <item x="72"/>
        <item x="44"/>
        <item x="41"/>
        <item x="42"/>
        <item x="22"/>
        <item x="58"/>
        <item x="43"/>
        <item x="77"/>
        <item x="73"/>
        <item x="76"/>
        <item x="35"/>
        <item x="79"/>
        <item x="88"/>
        <item x="84"/>
        <item x="89"/>
        <item x="20"/>
        <item x="90"/>
        <item x="51"/>
        <item x="85"/>
        <item x="48"/>
        <item x="65"/>
        <item x="37"/>
        <item x="56"/>
        <item x="63"/>
        <item x="78"/>
        <item x="19"/>
        <item x="15"/>
        <item x="46"/>
        <item x="75"/>
        <item x="57"/>
        <item x="18"/>
        <item x="50"/>
        <item x="10"/>
        <item x="55"/>
        <item x="45"/>
        <item x="7"/>
        <item x="13"/>
        <item x="47"/>
        <item x="49"/>
        <item x="52"/>
        <item x="71"/>
        <item x="1"/>
        <item x="54"/>
        <item x="53"/>
        <item x="0"/>
        <item x="66"/>
      </items>
    </pivotField>
    <pivotField axis="axisRow" compact="0" outline="0" showAll="0" defaultSubtotal="0">
      <items count="38">
        <item x="1"/>
        <item x="21"/>
        <item x="26"/>
        <item x="33"/>
        <item x="20"/>
        <item x="25"/>
        <item x="10"/>
        <item x="19"/>
        <item x="36"/>
        <item x="5"/>
        <item x="32"/>
        <item x="14"/>
        <item x="34"/>
        <item x="17"/>
        <item x="18"/>
        <item x="7"/>
        <item x="3"/>
        <item x="15"/>
        <item x="16"/>
        <item x="2"/>
        <item x="12"/>
        <item x="11"/>
        <item x="31"/>
        <item x="22"/>
        <item x="27"/>
        <item x="9"/>
        <item x="13"/>
        <item x="4"/>
        <item x="35"/>
        <item x="8"/>
        <item x="23"/>
        <item x="24"/>
        <item x="6"/>
        <item x="28"/>
        <item x="29"/>
        <item x="30"/>
        <item x="0"/>
        <item x="37"/>
      </items>
    </pivotField>
    <pivotField axis="axisRow" compact="0" numFmtId="44" outline="0" showAll="0" defaultSubtotal="0">
      <items count="80">
        <item x="0"/>
        <item x="29"/>
        <item x="34"/>
        <item x="2"/>
        <item x="52"/>
        <item x="75"/>
        <item x="7"/>
        <item x="28"/>
        <item x="5"/>
        <item x="33"/>
        <item x="16"/>
        <item x="27"/>
        <item x="22"/>
        <item x="76"/>
        <item x="59"/>
        <item x="9"/>
        <item x="56"/>
        <item x="51"/>
        <item x="20"/>
        <item x="72"/>
        <item x="53"/>
        <item x="3"/>
        <item x="12"/>
        <item x="25"/>
        <item x="26"/>
        <item x="71"/>
        <item x="11"/>
        <item x="21"/>
        <item x="54"/>
        <item x="8"/>
        <item x="23"/>
        <item x="24"/>
        <item x="18"/>
        <item x="4"/>
        <item x="63"/>
        <item x="60"/>
        <item x="1"/>
        <item x="58"/>
        <item x="69"/>
        <item x="31"/>
        <item x="35"/>
        <item x="70"/>
        <item x="10"/>
        <item x="61"/>
        <item x="39"/>
        <item x="36"/>
        <item x="37"/>
        <item x="17"/>
        <item x="50"/>
        <item x="38"/>
        <item x="19"/>
        <item x="66"/>
        <item x="62"/>
        <item x="65"/>
        <item x="30"/>
        <item x="68"/>
        <item x="77"/>
        <item x="73"/>
        <item x="78"/>
        <item x="15"/>
        <item x="79"/>
        <item x="46"/>
        <item x="74"/>
        <item x="43"/>
        <item x="57"/>
        <item x="32"/>
        <item x="48"/>
        <item x="55"/>
        <item x="67"/>
        <item x="14"/>
        <item x="41"/>
        <item x="64"/>
        <item x="49"/>
        <item x="13"/>
        <item x="45"/>
        <item x="47"/>
        <item x="40"/>
        <item x="6"/>
        <item x="42"/>
        <item x="44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2">
        <item h="1" x="0"/>
        <item x="1"/>
      </items>
    </pivotField>
    <pivotField axis="axisRow" compact="0" outline="0" multipleItemSelectionAllowed="1" showAll="0" defaultSubtotal="0">
      <items count="9">
        <item x="0"/>
        <item x="7"/>
        <item x="6"/>
        <item x="5"/>
        <item x="8"/>
        <item x="3"/>
        <item x="1"/>
        <item x="4"/>
        <item x="2"/>
      </items>
    </pivotField>
    <pivotField compact="0" outline="0" showAll="0" defaultSubtotal="0"/>
    <pivotField axis="axisRow" compact="0" outline="0" showAll="0" defaultSubtotal="0">
      <items count="14">
        <item x="2"/>
        <item x="0"/>
        <item x="3"/>
        <item x="5"/>
        <item x="9"/>
        <item x="6"/>
        <item x="7"/>
        <item x="8"/>
        <item x="1"/>
        <item x="10"/>
        <item x="4"/>
        <item x="12"/>
        <item x="11"/>
        <item x="13"/>
      </items>
    </pivotField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dataField="1" compact="0" numFmtId="44" outline="0" showAll="0" defaultSubtotal="0">
      <items count="12">
        <item h="1" x="0"/>
        <item x="9"/>
        <item x="8"/>
        <item x="5"/>
        <item x="10"/>
        <item x="6"/>
        <item x="11"/>
        <item x="3"/>
        <item x="7"/>
        <item x="4"/>
        <item x="2"/>
        <item h="1" x="1"/>
      </items>
    </pivotField>
  </pivotFields>
  <rowFields count="9">
    <field x="2"/>
    <field x="0"/>
    <field x="1"/>
    <field x="12"/>
    <field x="9"/>
    <field x="14"/>
    <field x="3"/>
    <field x="4"/>
    <field x="5"/>
  </rowFields>
  <rowItems count="15">
    <i>
      <x v="1"/>
      <x v="7"/>
      <x v="2"/>
      <x/>
      <x v="2"/>
      <x v="2"/>
      <x v="80"/>
      <x/>
      <x v="77"/>
    </i>
    <i r="1">
      <x v="17"/>
      <x v="49"/>
      <x/>
      <x v="17"/>
      <x v="10"/>
      <x v="24"/>
      <x/>
      <x v="22"/>
    </i>
    <i r="1">
      <x v="82"/>
      <x/>
      <x/>
      <x v="1"/>
      <x v="1"/>
      <x v="69"/>
      <x/>
      <x v="68"/>
    </i>
    <i r="1">
      <x v="83"/>
      <x v="19"/>
      <x/>
      <x v="1"/>
      <x v="1"/>
      <x v="56"/>
      <x/>
      <x v="55"/>
    </i>
    <i r="1">
      <x v="84"/>
      <x v="34"/>
      <x/>
      <x v="1"/>
      <x v="5"/>
      <x v="39"/>
      <x/>
      <x v="38"/>
    </i>
    <i r="1">
      <x v="88"/>
      <x v="93"/>
      <x/>
      <x v="1"/>
      <x v="1"/>
      <x v="58"/>
      <x/>
      <x v="57"/>
    </i>
    <i r="1">
      <x v="89"/>
      <x v="28"/>
      <x/>
      <x v="1"/>
      <x v="1"/>
      <x v="58"/>
      <x/>
      <x v="57"/>
    </i>
    <i r="1">
      <x v="90"/>
      <x v="39"/>
      <x/>
      <x v="1"/>
      <x v="1"/>
      <x v="58"/>
      <x/>
      <x v="57"/>
    </i>
    <i r="1">
      <x v="91"/>
      <x v="79"/>
      <x/>
      <x v="1"/>
      <x v="1"/>
      <x v="58"/>
      <x/>
      <x v="57"/>
    </i>
    <i>
      <x v="2"/>
      <x v="10"/>
      <x v="1"/>
      <x v="3"/>
      <x v="5"/>
      <x v="2"/>
      <x v="77"/>
      <x v="27"/>
      <x/>
    </i>
    <i>
      <x v="5"/>
      <x v="85"/>
      <x v="74"/>
      <x/>
      <x v="4"/>
      <x v="4"/>
      <x v="43"/>
      <x/>
      <x v="41"/>
    </i>
    <i r="1">
      <x v="86"/>
      <x v="78"/>
      <x/>
      <x v="9"/>
      <x v="8"/>
      <x v="26"/>
      <x/>
      <x v="25"/>
    </i>
    <i r="1">
      <x v="87"/>
      <x v="82"/>
      <x/>
      <x v="9"/>
      <x v="8"/>
      <x v="20"/>
      <x/>
      <x v="19"/>
    </i>
    <i>
      <x v="8"/>
      <x v="92"/>
      <x v="94"/>
      <x/>
      <x v="1"/>
      <x v="1"/>
      <x v="63"/>
      <x/>
      <x v="62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19" baseField="0" baseItem="0"/>
    <dataField name="Sum of Cost of excess material" fld="17" baseField="0" baseItem="0"/>
  </dataFields>
  <formats count="68">
    <format dxfId="604">
      <pivotArea field="12" type="button" dataOnly="0" labelOnly="1" outline="0" axis="axisRow" fieldPosition="3"/>
    </format>
    <format dxfId="603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602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60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600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599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598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597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596">
      <pivotArea grandRow="1" outline="0" collapsedLevelsAreSubtotals="1" fieldPosition="0"/>
    </format>
    <format dxfId="595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594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93">
      <pivotArea dataOnly="0" labelOnly="1" outline="0" fieldPosition="0">
        <references count="1">
          <reference field="1" count="0"/>
        </references>
      </pivotArea>
    </format>
    <format dxfId="592">
      <pivotArea field="12" type="button" dataOnly="0" labelOnly="1" outline="0" axis="axisRow" fieldPosition="3"/>
    </format>
    <format dxfId="591">
      <pivotArea dataOnly="0" labelOnly="1" grandRow="1" outline="0" fieldPosition="0"/>
    </format>
    <format dxfId="590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2" count="1">
            <x v="6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2" count="1">
            <x v="5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2" count="1">
            <x v="7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2" count="1">
            <x v="3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2" count="1">
            <x v="1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2" count="1">
            <x v="3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2" count="1">
            <x v="2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576">
      <pivotArea dataOnly="0" labelOnly="1" outline="0" axis="axisValues" fieldPosition="0"/>
    </format>
    <format dxfId="575">
      <pivotArea outline="0" collapsedLevelsAreSubtotals="1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3">
      <pivotArea dataOnly="0" outline="0" fieldPosition="0">
        <references count="1">
          <reference field="4294967294" count="1">
            <x v="1"/>
          </reference>
        </references>
      </pivotArea>
    </format>
    <format dxfId="572">
      <pivotArea field="2" type="button" dataOnly="0" labelOnly="1" outline="0" axis="axisRow" fieldPosition="0"/>
    </format>
    <format dxfId="571">
      <pivotArea field="0" type="button" dataOnly="0" labelOnly="1" outline="0" axis="axisRow" fieldPosition="1"/>
    </format>
    <format dxfId="570">
      <pivotArea field="1" type="button" dataOnly="0" labelOnly="1" outline="0" axis="axisRow" fieldPosition="2"/>
    </format>
    <format dxfId="569">
      <pivotArea field="12" type="button" dataOnly="0" labelOnly="1" outline="0" axis="axisRow" fieldPosition="3"/>
    </format>
    <format dxfId="5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7">
      <pivotArea type="all" dataOnly="0" outline="0" fieldPosition="0"/>
    </format>
    <format dxfId="566">
      <pivotArea type="all" dataOnly="0" outline="0" fieldPosition="0"/>
    </format>
    <format dxfId="565">
      <pivotArea field="1" type="button" dataOnly="0" labelOnly="1" outline="0" axis="axisRow" fieldPosition="2"/>
    </format>
    <format dxfId="564">
      <pivotArea field="19" type="button" dataOnly="0" labelOnly="1" outline="0"/>
    </format>
    <format dxfId="563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562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561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560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559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558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557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556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555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554">
      <pivotArea dataOnly="0" outline="0" fieldPosition="0">
        <references count="1">
          <reference field="4294967294" count="1">
            <x v="0"/>
          </reference>
        </references>
      </pivotArea>
    </format>
    <format dxfId="553">
      <pivotArea field="9" type="button" dataOnly="0" labelOnly="1" outline="0" axis="axisRow" fieldPosition="4"/>
    </format>
    <format dxfId="552">
      <pivotArea field="14" type="button" dataOnly="0" labelOnly="1" outline="0" axis="axisRow" fieldPosition="5"/>
    </format>
    <format dxfId="551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550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549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2" count="1" selected="0">
            <x v="0"/>
          </reference>
          <reference field="14" count="1" selected="0">
            <x v="2"/>
          </reference>
        </references>
      </pivotArea>
    </format>
    <format dxfId="548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2" count="1" selected="0">
            <x v="0"/>
          </reference>
          <reference field="14" count="1" selected="0">
            <x v="10"/>
          </reference>
        </references>
      </pivotArea>
    </format>
    <format dxfId="547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1"/>
          </reference>
        </references>
      </pivotArea>
    </format>
    <format dxfId="546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1"/>
          </reference>
        </references>
      </pivotArea>
    </format>
    <format dxfId="545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5"/>
          </reference>
        </references>
      </pivotArea>
    </format>
    <format dxfId="544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1"/>
          </reference>
        </references>
      </pivotArea>
    </format>
    <format dxfId="543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2" count="1" selected="0">
            <x v="3"/>
          </reference>
          <reference field="14" count="1" selected="0">
            <x v="2"/>
          </reference>
        </references>
      </pivotArea>
    </format>
    <format dxfId="542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2" count="1" selected="0">
            <x v="0"/>
          </reference>
          <reference field="14" count="1" selected="0">
            <x v="4"/>
          </reference>
        </references>
      </pivotArea>
    </format>
    <format dxfId="541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2" count="1" selected="0">
            <x v="0"/>
          </reference>
          <reference field="14" count="1" selected="0">
            <x v="8"/>
          </reference>
        </references>
      </pivotArea>
    </format>
    <format dxfId="540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2" count="1" selected="0">
            <x v="0"/>
          </reference>
          <reference field="14" count="1" selected="0">
            <x v="8"/>
          </reference>
        </references>
      </pivotArea>
    </format>
    <format dxfId="539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2" count="1" selected="0">
            <x v="0"/>
          </reference>
          <reference field="14" count="1" selected="0">
            <x v="1"/>
          </reference>
        </references>
      </pivotArea>
    </format>
    <format dxfId="1">
      <pivotArea field="3" type="button" dataOnly="0" labelOnly="1" outline="0" axis="axisRow" fieldPosition="6"/>
    </format>
    <format dxfId="0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59" firstHeaderRow="0" firstDataRow="1" firstDataCol="7"/>
  <pivotFields count="20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98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x="15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x="53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dataField="1"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9">
        <item x="0"/>
        <item x="7"/>
        <item x="6"/>
        <item x="5"/>
        <item x="8"/>
        <item x="3"/>
        <item x="1"/>
        <item x="4"/>
        <item x="2"/>
      </items>
    </pivotField>
    <pivotField axis="axisRow" compact="0" outline="0" showAll="0" defaultSubtotal="0">
      <items count="9">
        <item x="5"/>
        <item x="8"/>
        <item x="3"/>
        <item x="1"/>
        <item x="6"/>
        <item x="4"/>
        <item x="7"/>
        <item x="2"/>
        <item x="0"/>
      </items>
    </pivotField>
    <pivotField axis="axisRow" compact="0" outline="0" showAll="0" defaultSubtotal="0">
      <items count="14">
        <item h="1" x="2"/>
        <item x="0"/>
        <item x="3"/>
        <item x="5"/>
        <item x="9"/>
        <item x="6"/>
        <item x="7"/>
        <item x="8"/>
        <item x="1"/>
        <item x="10"/>
        <item x="4"/>
        <item x="12"/>
        <item x="11"/>
        <item h="1" x="13"/>
      </items>
    </pivotField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2"/>
    <field x="13"/>
    <field x="14"/>
  </rowFields>
  <rowItems count="55">
    <i>
      <x/>
      <x v="14"/>
      <x v="50"/>
      <x v="1"/>
      <x/>
      <x v="8"/>
      <x v="1"/>
    </i>
    <i r="1">
      <x v="29"/>
      <x v="72"/>
      <x v="1"/>
      <x/>
      <x v="8"/>
      <x v="1"/>
    </i>
    <i r="1">
      <x v="31"/>
      <x v="55"/>
      <x v="1"/>
      <x/>
      <x v="8"/>
      <x v="1"/>
    </i>
    <i r="1">
      <x v="73"/>
      <x v="53"/>
      <x v="1"/>
      <x/>
      <x v="8"/>
      <x v="1"/>
    </i>
    <i>
      <x v="1"/>
      <x/>
      <x v="82"/>
      <x v="1"/>
      <x/>
      <x v="8"/>
      <x v="1"/>
    </i>
    <i r="1">
      <x v="2"/>
      <x v="7"/>
      <x v="2"/>
      <x/>
      <x v="8"/>
      <x v="2"/>
    </i>
    <i r="1">
      <x v="4"/>
      <x v="96"/>
      <x v="1"/>
      <x/>
      <x v="8"/>
      <x v="1"/>
    </i>
    <i r="1">
      <x v="6"/>
      <x v="95"/>
      <x v="1"/>
      <x/>
      <x v="8"/>
      <x v="1"/>
    </i>
    <i r="1">
      <x v="10"/>
      <x v="41"/>
      <x v="7"/>
      <x/>
      <x v="8"/>
      <x v="7"/>
    </i>
    <i r="1">
      <x v="13"/>
      <x v="93"/>
      <x v="1"/>
      <x/>
      <x v="8"/>
      <x v="12"/>
    </i>
    <i r="1">
      <x v="19"/>
      <x v="83"/>
      <x v="1"/>
      <x/>
      <x v="8"/>
      <x v="1"/>
    </i>
    <i r="1">
      <x v="27"/>
      <x v="2"/>
      <x v="14"/>
      <x v="6"/>
      <x v="8"/>
      <x v="8"/>
    </i>
    <i r="1">
      <x v="28"/>
      <x v="89"/>
      <x v="1"/>
      <x/>
      <x v="8"/>
      <x v="1"/>
    </i>
    <i r="1">
      <x v="32"/>
      <x v="79"/>
      <x v="1"/>
      <x/>
      <x v="8"/>
      <x v="2"/>
    </i>
    <i r="1">
      <x v="34"/>
      <x v="84"/>
      <x v="1"/>
      <x/>
      <x v="8"/>
      <x v="5"/>
    </i>
    <i r="1">
      <x v="38"/>
      <x v="78"/>
      <x v="1"/>
      <x/>
      <x v="8"/>
      <x v="2"/>
    </i>
    <i r="1">
      <x v="39"/>
      <x v="90"/>
      <x v="1"/>
      <x/>
      <x v="8"/>
      <x v="1"/>
    </i>
    <i r="1">
      <x v="46"/>
      <x v="57"/>
      <x v="1"/>
      <x/>
      <x v="8"/>
      <x v="1"/>
    </i>
    <i r="1">
      <x v="48"/>
      <x v="46"/>
      <x v="1"/>
      <x/>
      <x v="8"/>
      <x v="2"/>
    </i>
    <i r="2">
      <x v="47"/>
      <x v="4"/>
      <x/>
      <x v="8"/>
      <x v="4"/>
    </i>
    <i r="1">
      <x v="49"/>
      <x v="17"/>
      <x v="17"/>
      <x/>
      <x v="8"/>
      <x v="10"/>
    </i>
    <i r="1">
      <x v="77"/>
      <x v="49"/>
      <x v="1"/>
      <x/>
      <x v="8"/>
      <x v="2"/>
    </i>
    <i r="1">
      <x v="79"/>
      <x v="91"/>
      <x v="1"/>
      <x/>
      <x v="8"/>
      <x v="1"/>
    </i>
    <i r="1">
      <x v="80"/>
      <x v="51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 r="1">
      <x v="89"/>
      <x v="52"/>
      <x v="1"/>
      <x/>
      <x v="8"/>
      <x v="1"/>
    </i>
    <i r="1">
      <x v="93"/>
      <x v="88"/>
      <x v="1"/>
      <x/>
      <x v="8"/>
      <x v="1"/>
    </i>
    <i r="1">
      <x v="95"/>
      <x v="48"/>
      <x v="1"/>
      <x/>
      <x v="8"/>
      <x v="1"/>
    </i>
    <i>
      <x v="2"/>
      <x v="1"/>
      <x v="10"/>
      <x v="5"/>
      <x v="3"/>
      <x v="8"/>
      <x v="2"/>
    </i>
    <i>
      <x v="4"/>
      <x v="76"/>
      <x v="38"/>
      <x v="5"/>
      <x/>
      <x v="8"/>
      <x v="6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74"/>
      <x v="85"/>
      <x v="4"/>
      <x/>
      <x v="8"/>
      <x v="4"/>
    </i>
    <i r="1">
      <x v="78"/>
      <x v="86"/>
      <x v="9"/>
      <x/>
      <x v="8"/>
      <x v="8"/>
    </i>
    <i r="1">
      <x v="82"/>
      <x v="87"/>
      <x v="9"/>
      <x/>
      <x v="8"/>
      <x v="8"/>
    </i>
    <i r="1">
      <x v="84"/>
      <x v="74"/>
      <x v="1"/>
      <x/>
      <x v="8"/>
      <x v="1"/>
    </i>
    <i r="1">
      <x v="85"/>
      <x v="71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8"/>
      <x v="94"/>
      <x v="92"/>
      <x v="1"/>
      <x/>
      <x v="8"/>
      <x v="1"/>
    </i>
    <i>
      <x v="9"/>
      <x v="7"/>
      <x v="16"/>
      <x v="1"/>
      <x/>
      <x v="8"/>
      <x v="1"/>
    </i>
    <i r="1">
      <x v="8"/>
      <x v="36"/>
      <x v="1"/>
      <x/>
      <x v="8"/>
      <x v="1"/>
    </i>
    <i r="1">
      <x v="11"/>
      <x/>
      <x v="1"/>
      <x/>
      <x v="8"/>
      <x v="1"/>
    </i>
    <i r="1">
      <x v="12"/>
      <x v="1"/>
      <x v="1"/>
      <x/>
      <x v="8"/>
      <x v="1"/>
    </i>
    <i>
      <x v="10"/>
      <x v="42"/>
      <x v="45"/>
      <x v="4"/>
      <x/>
      <x v="8"/>
      <x v="4"/>
    </i>
    <i r="1">
      <x v="43"/>
      <x v="42"/>
      <x v="4"/>
      <x/>
      <x v="8"/>
      <x v="4"/>
    </i>
    <i r="1">
      <x v="44"/>
      <x v="43"/>
      <x v="4"/>
      <x/>
      <x v="8"/>
      <x v="4"/>
    </i>
    <i>
      <x v="13"/>
      <x v="40"/>
      <x v="37"/>
      <x v="5"/>
      <x/>
      <x v="8"/>
      <x v="5"/>
    </i>
    <i>
      <x v="14"/>
      <x v="37"/>
      <x v="59"/>
      <x v="3"/>
      <x/>
      <x/>
      <x v="2"/>
    </i>
    <i>
      <x v="15"/>
      <x v="35"/>
      <x v="77"/>
      <x v="1"/>
      <x/>
      <x v="8"/>
      <x v="1"/>
    </i>
    <i r="1">
      <x v="45"/>
      <x v="80"/>
      <x v="1"/>
      <x/>
      <x v="8"/>
      <x v="1"/>
    </i>
    <i r="1">
      <x v="75"/>
      <x v="75"/>
      <x v="1"/>
      <x/>
      <x v="8"/>
      <x v="1"/>
    </i>
    <i r="1">
      <x v="96"/>
      <x v="81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" fld="10" baseField="0" baseItem="0"/>
    <dataField name="Sum of Cost of excess material" fld="17" baseField="0" baseItem="0"/>
  </dataFields>
  <formats count="54">
    <format dxfId="538">
      <pivotArea field="12" type="button" dataOnly="0" labelOnly="1" outline="0" axis="axisRow" fieldPosition="4"/>
    </format>
    <format dxfId="537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536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535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34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533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532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531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530">
      <pivotArea grandRow="1" outline="0" collapsedLevelsAreSubtotals="1" fieldPosition="0"/>
    </format>
    <format dxfId="529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528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27">
      <pivotArea dataOnly="0" labelOnly="1" outline="0" fieldPosition="0">
        <references count="1">
          <reference field="1" count="0"/>
        </references>
      </pivotArea>
    </format>
    <format dxfId="526">
      <pivotArea field="2" type="button" dataOnly="0" labelOnly="1" outline="0" axis="axisRow" fieldPosition="0"/>
    </format>
    <format dxfId="525">
      <pivotArea field="1" type="button" dataOnly="0" labelOnly="1" outline="0" axis="axisRow" fieldPosition="1"/>
    </format>
    <format dxfId="524">
      <pivotArea field="0" type="button" dataOnly="0" labelOnly="1" outline="0" axis="axisRow" fieldPosition="2"/>
    </format>
    <format dxfId="523">
      <pivotArea dataOnly="0" labelOnly="1" outline="0" axis="axisValues" fieldPosition="0"/>
    </format>
    <format dxfId="5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1">
      <pivotArea outline="0" collapsedLevelsAreSubtotals="1" fieldPosition="0"/>
    </format>
    <format dxfId="5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9">
      <pivotArea field="9" type="button" dataOnly="0" labelOnly="1" outline="0" axis="axisRow" fieldPosition="3"/>
    </format>
    <format dxfId="518">
      <pivotArea field="12" type="button" dataOnly="0" labelOnly="1" outline="0" axis="axisRow" fieldPosition="4"/>
    </format>
    <format dxfId="517">
      <pivotArea field="13" type="button" dataOnly="0" labelOnly="1" outline="0" axis="axisRow" fieldPosition="5"/>
    </format>
    <format dxfId="516">
      <pivotArea field="14" type="button" dataOnly="0" labelOnly="1" outline="0" axis="axisRow" fieldPosition="6"/>
    </format>
    <format dxfId="515">
      <pivotArea dataOnly="0" labelOnly="1" grandRow="1" outline="0" fieldPosition="0"/>
    </format>
    <format dxfId="514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2" count="1" selected="0">
            <x v="1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13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2" count="1" selected="0">
            <x v="3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12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2" count="1" selected="0">
            <x v="6"/>
          </reference>
          <reference field="13" count="1" selected="0">
            <x v="8"/>
          </reference>
          <reference field="14" count="1">
            <x v="8"/>
          </reference>
        </references>
      </pivotArea>
    </format>
    <format dxfId="511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2" count="1" selected="0">
            <x v="1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10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2" count="1" selected="0">
            <x v="5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9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2" count="1" selected="0">
            <x v="8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8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2" count="1" selected="0">
            <x v="8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7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2" count="1" selected="0">
            <x v="7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6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2" count="1" selected="0">
            <x v="3"/>
          </reference>
          <reference field="13" count="1" selected="0">
            <x v="8"/>
          </reference>
          <reference field="14" count="1">
            <x v="2"/>
          </reference>
        </references>
      </pivotArea>
    </format>
    <format dxfId="505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2" count="1" selected="0">
            <x v="4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4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2" count="1" selected="0">
            <x v="3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3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2" count="1" selected="0">
            <x v="4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2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2" count="1" selected="0">
            <x v="2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1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2" count="1" selected="0">
            <x v="3"/>
          </reference>
          <reference field="13" count="1" selected="0">
            <x v="8"/>
          </reference>
          <reference field="14" count="1">
            <x v="0"/>
          </reference>
        </references>
      </pivotArea>
    </format>
    <format dxfId="500">
      <pivotArea field="2" type="button" dataOnly="0" labelOnly="1" outline="0" axis="axisRow" fieldPosition="0"/>
    </format>
    <format dxfId="499">
      <pivotArea field="1" type="button" dataOnly="0" labelOnly="1" outline="0" axis="axisRow" fieldPosition="1"/>
    </format>
    <format dxfId="498">
      <pivotArea field="0" type="button" dataOnly="0" labelOnly="1" outline="0" axis="axisRow" fieldPosition="2"/>
    </format>
    <format dxfId="497">
      <pivotArea field="9" type="button" dataOnly="0" labelOnly="1" outline="0" axis="axisRow" fieldPosition="3"/>
    </format>
    <format dxfId="496">
      <pivotArea field="12" type="button" dataOnly="0" labelOnly="1" outline="0" axis="axisRow" fieldPosition="4"/>
    </format>
    <format dxfId="495">
      <pivotArea field="13" type="button" dataOnly="0" labelOnly="1" outline="0" axis="axisRow" fieldPosition="5"/>
    </format>
    <format dxfId="494">
      <pivotArea field="14" type="button" dataOnly="0" labelOnly="1" outline="0" axis="axisRow" fieldPosition="6"/>
    </format>
    <format dxfId="4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2">
      <pivotArea field="2" type="button" dataOnly="0" labelOnly="1" outline="0" axis="axisRow" fieldPosition="0"/>
    </format>
    <format dxfId="491">
      <pivotArea field="1" type="button" dataOnly="0" labelOnly="1" outline="0" axis="axisRow" fieldPosition="1"/>
    </format>
    <format dxfId="490">
      <pivotArea field="0" type="button" dataOnly="0" labelOnly="1" outline="0" axis="axisRow" fieldPosition="2"/>
    </format>
    <format dxfId="489">
      <pivotArea field="9" type="button" dataOnly="0" labelOnly="1" outline="0" axis="axisRow" fieldPosition="3"/>
    </format>
    <format dxfId="488">
      <pivotArea field="12" type="button" dataOnly="0" labelOnly="1" outline="0" axis="axisRow" fieldPosition="4"/>
    </format>
    <format dxfId="487">
      <pivotArea field="13" type="button" dataOnly="0" labelOnly="1" outline="0" axis="axisRow" fieldPosition="5"/>
    </format>
    <format dxfId="486">
      <pivotArea field="14" type="button" dataOnly="0" labelOnly="1" outline="0" axis="axisRow" fieldPosition="6"/>
    </format>
    <format dxfId="4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G636" firstHeaderRow="0" firstDataRow="1" firstDataCol="5"/>
  <pivotFields count="20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98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x="15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x="53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dataField="1"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9">
        <item x="0"/>
        <item x="7"/>
        <item x="6"/>
        <item x="5"/>
        <item x="8"/>
        <item x="3"/>
        <item x="1"/>
        <item x="4"/>
        <item x="2"/>
      </items>
    </pivotField>
    <pivotField axis="axisRow" compact="0" outline="0" multipleItemSelectionAllowed="1" showAll="0" defaultSubtotal="0">
      <items count="9">
        <item x="5"/>
        <item x="8"/>
        <item x="3"/>
        <item x="1"/>
        <item x="6"/>
        <item x="4"/>
        <item x="7"/>
        <item x="2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1"/>
    <field x="0"/>
    <field x="13"/>
    <field x="12"/>
  </rowFields>
  <rowItems count="633">
    <i>
      <x/>
      <x v="9"/>
      <x v="68"/>
      <x v="8"/>
      <x/>
    </i>
    <i r="1">
      <x v="14"/>
      <x v="50"/>
      <x v="8"/>
      <x/>
    </i>
    <i r="1">
      <x v="29"/>
      <x v="72"/>
      <x v="8"/>
      <x/>
    </i>
    <i r="1">
      <x v="30"/>
      <x v="54"/>
      <x v="8"/>
      <x v="1"/>
    </i>
    <i r="1">
      <x v="31"/>
      <x v="55"/>
      <x v="8"/>
      <x/>
    </i>
    <i r="1">
      <x v="73"/>
      <x v="53"/>
      <x v="8"/>
      <x/>
    </i>
    <i>
      <x v="1"/>
      <x/>
      <x v="82"/>
      <x v="8"/>
      <x/>
    </i>
    <i r="1">
      <x v="2"/>
      <x v="7"/>
      <x v="8"/>
      <x/>
    </i>
    <i r="1">
      <x v="3"/>
      <x v="18"/>
      <x v="8"/>
      <x v="3"/>
    </i>
    <i r="1">
      <x v="4"/>
      <x v="96"/>
      <x v="8"/>
      <x/>
    </i>
    <i r="1">
      <x v="6"/>
      <x v="95"/>
      <x v="8"/>
      <x/>
    </i>
    <i r="1">
      <x v="10"/>
      <x v="41"/>
      <x v="8"/>
      <x/>
    </i>
    <i r="1">
      <x v="13"/>
      <x v="93"/>
      <x v="8"/>
      <x/>
    </i>
    <i r="1">
      <x v="17"/>
      <x v="58"/>
      <x v="8"/>
      <x/>
    </i>
    <i r="1">
      <x v="19"/>
      <x v="83"/>
      <x v="8"/>
      <x/>
    </i>
    <i r="1">
      <x v="26"/>
      <x v="12"/>
      <x v="3"/>
      <x/>
    </i>
    <i r="1">
      <x v="27"/>
      <x v="2"/>
      <x v="8"/>
      <x v="6"/>
    </i>
    <i r="1">
      <x v="28"/>
      <x v="89"/>
      <x v="8"/>
      <x/>
    </i>
    <i r="1">
      <x v="32"/>
      <x v="79"/>
      <x v="8"/>
      <x/>
    </i>
    <i r="1">
      <x v="34"/>
      <x v="84"/>
      <x v="8"/>
      <x/>
    </i>
    <i r="1">
      <x v="36"/>
      <x v="56"/>
      <x v="8"/>
      <x v="1"/>
    </i>
    <i r="1">
      <x v="38"/>
      <x v="78"/>
      <x v="8"/>
      <x/>
    </i>
    <i r="1">
      <x v="39"/>
      <x v="90"/>
      <x v="8"/>
      <x/>
    </i>
    <i r="1">
      <x v="46"/>
      <x v="57"/>
      <x v="8"/>
      <x/>
    </i>
    <i r="1">
      <x v="47"/>
      <x v="4"/>
      <x v="8"/>
      <x v="5"/>
    </i>
    <i r="1">
      <x v="48"/>
      <x v="46"/>
      <x v="8"/>
      <x/>
    </i>
    <i r="2">
      <x v="47"/>
      <x v="8"/>
      <x/>
    </i>
    <i r="1">
      <x v="49"/>
      <x v="17"/>
      <x v="8"/>
      <x/>
    </i>
    <i r="1">
      <x v="56"/>
      <x v="65"/>
      <x v="8"/>
      <x/>
    </i>
    <i r="1">
      <x v="57"/>
      <x v="27"/>
      <x v="8"/>
      <x/>
    </i>
    <i r="1">
      <x v="77"/>
      <x v="49"/>
      <x v="8"/>
      <x/>
    </i>
    <i r="1">
      <x v="79"/>
      <x v="91"/>
      <x v="8"/>
      <x/>
    </i>
    <i r="1">
      <x v="80"/>
      <x v="51"/>
      <x v="8"/>
      <x/>
    </i>
    <i r="1">
      <x v="81"/>
      <x v="97"/>
      <x v="8"/>
      <x/>
    </i>
    <i r="1">
      <x v="83"/>
      <x v="26"/>
      <x v="6"/>
      <x/>
    </i>
    <i r="1">
      <x v="88"/>
      <x v="94"/>
      <x v="8"/>
      <x/>
    </i>
    <i r="1">
      <x v="89"/>
      <x v="52"/>
      <x v="8"/>
      <x/>
    </i>
    <i r="1">
      <x v="90"/>
      <x v="3"/>
      <x v="8"/>
      <x v="8"/>
    </i>
    <i r="1">
      <x v="91"/>
      <x v="8"/>
      <x v="8"/>
      <x v="8"/>
    </i>
    <i r="1">
      <x v="92"/>
      <x v="6"/>
      <x v="8"/>
      <x v="7"/>
    </i>
    <i r="1">
      <x v="93"/>
      <x v="88"/>
      <x v="8"/>
      <x/>
    </i>
    <i r="1">
      <x v="95"/>
      <x v="48"/>
      <x v="8"/>
      <x/>
    </i>
    <i>
      <x v="2"/>
      <x v="1"/>
      <x v="10"/>
      <x v="8"/>
      <x v="3"/>
    </i>
    <i r="1">
      <x v="16"/>
      <x v="15"/>
      <x/>
      <x/>
    </i>
    <i r="1">
      <x v="71"/>
      <x v="20"/>
      <x/>
      <x/>
    </i>
    <i>
      <x v="3"/>
      <x v="50"/>
      <x v="33"/>
      <x v="7"/>
      <x/>
    </i>
    <i r="1">
      <x v="51"/>
      <x v="32"/>
      <x v="7"/>
      <x/>
    </i>
    <i r="1">
      <x v="52"/>
      <x v="11"/>
      <x v="7"/>
      <x/>
    </i>
    <i r="1">
      <x v="53"/>
      <x v="34"/>
      <x v="7"/>
      <x/>
    </i>
    <i r="1">
      <x v="54"/>
      <x v="39"/>
      <x v="7"/>
      <x/>
    </i>
    <i r="1">
      <x v="55"/>
      <x v="60"/>
      <x v="5"/>
      <x/>
    </i>
    <i r="1">
      <x v="58"/>
      <x v="40"/>
      <x v="7"/>
      <x/>
    </i>
    <i r="1">
      <x v="59"/>
      <x v="9"/>
      <x v="3"/>
      <x/>
    </i>
    <i r="1">
      <x v="60"/>
      <x v="25"/>
      <x v="4"/>
      <x/>
    </i>
    <i r="1">
      <x v="61"/>
      <x v="29"/>
      <x v="3"/>
      <x/>
    </i>
    <i r="1">
      <x v="62"/>
      <x v="61"/>
      <x v="7"/>
      <x/>
    </i>
    <i r="1">
      <x v="63"/>
      <x v="30"/>
      <x v="1"/>
      <x/>
    </i>
    <i r="1">
      <x v="64"/>
      <x v="21"/>
      <x v="7"/>
      <x/>
    </i>
    <i r="1">
      <x v="65"/>
      <x v="62"/>
      <x v="4"/>
      <x/>
    </i>
    <i r="1">
      <x v="66"/>
      <x v="28"/>
      <x v="3"/>
      <x/>
    </i>
    <i r="1">
      <x v="67"/>
      <x v="31"/>
      <x v="1"/>
      <x/>
    </i>
    <i r="1">
      <x v="68"/>
      <x v="5"/>
      <x v="3"/>
      <x/>
    </i>
    <i r="1">
      <x v="69"/>
      <x v="70"/>
      <x v="5"/>
      <x/>
    </i>
    <i r="1">
      <x v="70"/>
      <x v="14"/>
      <x v="5"/>
      <x/>
    </i>
    <i>
      <x v="4"/>
      <x v="76"/>
      <x v="38"/>
      <x v="8"/>
      <x/>
    </i>
    <i>
      <x v="5"/>
      <x v="41"/>
      <x v="73"/>
      <x v="8"/>
      <x/>
    </i>
    <i r="1">
      <x v="72"/>
      <x v="76"/>
      <x v="8"/>
      <x/>
    </i>
    <i r="1">
      <x v="74"/>
      <x v="85"/>
      <x v="8"/>
      <x/>
    </i>
    <i r="1">
      <x v="78"/>
      <x v="86"/>
      <x v="8"/>
      <x/>
    </i>
    <i r="1">
      <x v="82"/>
      <x v="87"/>
      <x v="8"/>
      <x/>
    </i>
    <i r="1">
      <x v="84"/>
      <x v="74"/>
      <x v="8"/>
      <x/>
    </i>
    <i r="1">
      <x v="85"/>
      <x v="71"/>
      <x v="8"/>
      <x/>
    </i>
    <i>
      <x v="6"/>
      <x v="5"/>
      <x v="69"/>
      <x v="8"/>
      <x/>
    </i>
    <i>
      <x v="7"/>
      <x v="33"/>
      <x v="35"/>
      <x v="8"/>
      <x/>
    </i>
    <i>
      <x v="8"/>
      <x v="94"/>
      <x v="92"/>
      <x v="8"/>
      <x/>
    </i>
    <i>
      <x v="9"/>
      <x v="7"/>
      <x v="16"/>
      <x v="8"/>
      <x/>
    </i>
    <i r="1">
      <x v="8"/>
      <x v="36"/>
      <x v="8"/>
      <x/>
    </i>
    <i r="1">
      <x v="11"/>
      <x/>
      <x v="8"/>
      <x/>
    </i>
    <i r="1">
      <x v="12"/>
      <x v="1"/>
      <x v="8"/>
      <x/>
    </i>
    <i>
      <x v="10"/>
      <x v="15"/>
      <x v="13"/>
      <x v="2"/>
      <x/>
    </i>
    <i r="1">
      <x v="42"/>
      <x v="45"/>
      <x v="8"/>
      <x/>
    </i>
    <i r="1">
      <x v="43"/>
      <x v="42"/>
      <x v="8"/>
      <x/>
    </i>
    <i r="1">
      <x v="44"/>
      <x v="43"/>
      <x v="8"/>
      <x/>
    </i>
    <i>
      <x v="12"/>
      <x v="20"/>
      <x v="67"/>
      <x v="8"/>
      <x v="4"/>
    </i>
    <i r="1">
      <x v="21"/>
      <x v="23"/>
      <x v="8"/>
      <x/>
    </i>
    <i r="1">
      <x v="22"/>
      <x v="44"/>
      <x v="8"/>
      <x v="3"/>
    </i>
    <i r="1">
      <x v="23"/>
      <x v="63"/>
      <x v="8"/>
      <x v="4"/>
    </i>
    <i r="1">
      <x v="24"/>
      <x v="64"/>
      <x v="8"/>
      <x/>
    </i>
    <i r="1">
      <x v="25"/>
      <x v="66"/>
      <x v="8"/>
      <x/>
    </i>
    <i r="1">
      <x v="86"/>
      <x v="24"/>
      <x v="8"/>
      <x v="2"/>
    </i>
    <i r="1">
      <x v="87"/>
      <x v="22"/>
      <x v="8"/>
      <x v="3"/>
    </i>
    <i>
      <x v="13"/>
      <x v="40"/>
      <x v="37"/>
      <x v="8"/>
      <x/>
    </i>
    <i>
      <x v="14"/>
      <x v="18"/>
      <x v="19"/>
      <x v="2"/>
      <x/>
    </i>
    <i r="1">
      <x v="37"/>
      <x v="59"/>
      <x/>
      <x/>
    </i>
    <i>
      <x v="15"/>
      <x v="35"/>
      <x v="77"/>
      <x v="8"/>
      <x/>
    </i>
    <i r="1">
      <x v="45"/>
      <x v="80"/>
      <x v="8"/>
      <x/>
    </i>
    <i r="1">
      <x v="75"/>
      <x v="75"/>
      <x v="8"/>
      <x/>
    </i>
    <i r="1">
      <x v="96"/>
      <x v="81"/>
      <x v="8"/>
      <x/>
    </i>
    <i r="1">
      <x v="97"/>
      <x v="98"/>
      <x v="8"/>
      <x/>
    </i>
    <i r="2">
      <x v="99"/>
      <x v="8"/>
      <x/>
    </i>
    <i r="2">
      <x v="100"/>
      <x v="8"/>
      <x/>
    </i>
    <i r="2">
      <x v="101"/>
      <x v="8"/>
      <x/>
    </i>
    <i r="2">
      <x v="102"/>
      <x v="8"/>
      <x/>
    </i>
    <i r="2">
      <x v="103"/>
      <x v="8"/>
      <x/>
    </i>
    <i r="2">
      <x v="104"/>
      <x v="8"/>
      <x/>
    </i>
    <i r="2">
      <x v="105"/>
      <x v="8"/>
      <x/>
    </i>
    <i r="2">
      <x v="106"/>
      <x v="8"/>
      <x/>
    </i>
    <i r="2">
      <x v="107"/>
      <x v="8"/>
      <x/>
    </i>
    <i r="2">
      <x v="108"/>
      <x v="8"/>
      <x/>
    </i>
    <i r="2">
      <x v="109"/>
      <x v="8"/>
      <x/>
    </i>
    <i r="2">
      <x v="110"/>
      <x v="8"/>
      <x/>
    </i>
    <i r="2">
      <x v="111"/>
      <x v="8"/>
      <x/>
    </i>
    <i r="2">
      <x v="112"/>
      <x v="8"/>
      <x/>
    </i>
    <i r="2">
      <x v="113"/>
      <x v="8"/>
      <x/>
    </i>
    <i r="2">
      <x v="114"/>
      <x v="8"/>
      <x/>
    </i>
    <i r="2">
      <x v="115"/>
      <x v="8"/>
      <x/>
    </i>
    <i r="2">
      <x v="116"/>
      <x v="8"/>
      <x/>
    </i>
    <i r="2">
      <x v="117"/>
      <x v="8"/>
      <x/>
    </i>
    <i r="2">
      <x v="118"/>
      <x v="8"/>
      <x/>
    </i>
    <i r="2">
      <x v="119"/>
      <x v="8"/>
      <x/>
    </i>
    <i r="2">
      <x v="120"/>
      <x v="8"/>
      <x/>
    </i>
    <i r="2">
      <x v="121"/>
      <x v="8"/>
      <x/>
    </i>
    <i r="2">
      <x v="122"/>
      <x v="8"/>
      <x/>
    </i>
    <i r="2">
      <x v="123"/>
      <x v="8"/>
      <x/>
    </i>
    <i r="2">
      <x v="124"/>
      <x v="8"/>
      <x/>
    </i>
    <i r="2">
      <x v="125"/>
      <x v="8"/>
      <x/>
    </i>
    <i r="2">
      <x v="126"/>
      <x v="8"/>
      <x/>
    </i>
    <i r="2">
      <x v="127"/>
      <x v="8"/>
      <x/>
    </i>
    <i r="2">
      <x v="128"/>
      <x v="8"/>
      <x/>
    </i>
    <i r="2">
      <x v="129"/>
      <x v="8"/>
      <x/>
    </i>
    <i r="2">
      <x v="130"/>
      <x v="8"/>
      <x/>
    </i>
    <i r="2">
      <x v="131"/>
      <x v="8"/>
      <x/>
    </i>
    <i r="2">
      <x v="132"/>
      <x v="8"/>
      <x/>
    </i>
    <i r="2">
      <x v="133"/>
      <x v="8"/>
      <x/>
    </i>
    <i r="2">
      <x v="134"/>
      <x v="8"/>
      <x/>
    </i>
    <i r="2">
      <x v="135"/>
      <x v="8"/>
      <x/>
    </i>
    <i r="2">
      <x v="136"/>
      <x v="8"/>
      <x/>
    </i>
    <i r="2">
      <x v="137"/>
      <x v="8"/>
      <x/>
    </i>
    <i r="2">
      <x v="138"/>
      <x v="8"/>
      <x/>
    </i>
    <i r="2">
      <x v="139"/>
      <x v="8"/>
      <x/>
    </i>
    <i r="2">
      <x v="140"/>
      <x v="8"/>
      <x/>
    </i>
    <i r="2">
      <x v="141"/>
      <x v="8"/>
      <x/>
    </i>
    <i r="2">
      <x v="142"/>
      <x v="8"/>
      <x/>
    </i>
    <i r="2">
      <x v="143"/>
      <x v="8"/>
      <x/>
    </i>
    <i r="2">
      <x v="144"/>
      <x v="8"/>
      <x/>
    </i>
    <i r="2">
      <x v="145"/>
      <x v="8"/>
      <x/>
    </i>
    <i r="2">
      <x v="146"/>
      <x v="8"/>
      <x/>
    </i>
    <i r="2">
      <x v="147"/>
      <x v="8"/>
      <x/>
    </i>
    <i r="2">
      <x v="148"/>
      <x v="8"/>
      <x/>
    </i>
    <i r="2">
      <x v="149"/>
      <x v="8"/>
      <x/>
    </i>
    <i r="2">
      <x v="150"/>
      <x v="8"/>
      <x/>
    </i>
    <i r="2">
      <x v="151"/>
      <x v="8"/>
      <x/>
    </i>
    <i r="2">
      <x v="152"/>
      <x v="8"/>
      <x/>
    </i>
    <i r="2">
      <x v="153"/>
      <x v="8"/>
      <x/>
    </i>
    <i r="2">
      <x v="154"/>
      <x v="8"/>
      <x/>
    </i>
    <i r="2">
      <x v="155"/>
      <x v="8"/>
      <x/>
    </i>
    <i r="2">
      <x v="156"/>
      <x v="8"/>
      <x/>
    </i>
    <i r="2">
      <x v="157"/>
      <x v="8"/>
      <x/>
    </i>
    <i r="2">
      <x v="158"/>
      <x v="8"/>
      <x/>
    </i>
    <i r="2">
      <x v="159"/>
      <x v="8"/>
      <x/>
    </i>
    <i r="2">
      <x v="160"/>
      <x v="8"/>
      <x/>
    </i>
    <i r="2">
      <x v="161"/>
      <x v="8"/>
      <x/>
    </i>
    <i r="2">
      <x v="162"/>
      <x v="8"/>
      <x/>
    </i>
    <i r="2">
      <x v="163"/>
      <x v="8"/>
      <x/>
    </i>
    <i r="2">
      <x v="164"/>
      <x v="8"/>
      <x/>
    </i>
    <i r="2">
      <x v="165"/>
      <x v="8"/>
      <x/>
    </i>
    <i r="2">
      <x v="166"/>
      <x v="8"/>
      <x/>
    </i>
    <i r="2">
      <x v="167"/>
      <x v="8"/>
      <x/>
    </i>
    <i r="2">
      <x v="168"/>
      <x v="8"/>
      <x/>
    </i>
    <i r="2">
      <x v="169"/>
      <x v="8"/>
      <x/>
    </i>
    <i r="2">
      <x v="170"/>
      <x v="8"/>
      <x/>
    </i>
    <i r="2">
      <x v="171"/>
      <x v="8"/>
      <x/>
    </i>
    <i r="2">
      <x v="172"/>
      <x v="8"/>
      <x/>
    </i>
    <i r="2">
      <x v="173"/>
      <x v="8"/>
      <x/>
    </i>
    <i r="2">
      <x v="174"/>
      <x v="8"/>
      <x/>
    </i>
    <i r="2">
      <x v="175"/>
      <x v="8"/>
      <x/>
    </i>
    <i r="2">
      <x v="176"/>
      <x v="8"/>
      <x/>
    </i>
    <i r="2">
      <x v="177"/>
      <x v="8"/>
      <x/>
    </i>
    <i r="2">
      <x v="178"/>
      <x v="8"/>
      <x/>
    </i>
    <i r="2">
      <x v="179"/>
      <x v="8"/>
      <x/>
    </i>
    <i r="2">
      <x v="180"/>
      <x v="8"/>
      <x/>
    </i>
    <i r="2">
      <x v="181"/>
      <x v="8"/>
      <x/>
    </i>
    <i r="2">
      <x v="182"/>
      <x v="8"/>
      <x/>
    </i>
    <i r="2">
      <x v="183"/>
      <x v="8"/>
      <x/>
    </i>
    <i r="2">
      <x v="184"/>
      <x v="8"/>
      <x/>
    </i>
    <i r="2">
      <x v="185"/>
      <x v="8"/>
      <x/>
    </i>
    <i r="2">
      <x v="186"/>
      <x v="8"/>
      <x/>
    </i>
    <i r="2">
      <x v="187"/>
      <x v="8"/>
      <x/>
    </i>
    <i r="2">
      <x v="188"/>
      <x v="8"/>
      <x/>
    </i>
    <i r="2">
      <x v="189"/>
      <x v="8"/>
      <x/>
    </i>
    <i r="2">
      <x v="190"/>
      <x v="8"/>
      <x/>
    </i>
    <i r="2">
      <x v="191"/>
      <x v="8"/>
      <x/>
    </i>
    <i r="2">
      <x v="192"/>
      <x v="8"/>
      <x/>
    </i>
    <i r="2">
      <x v="193"/>
      <x v="8"/>
      <x/>
    </i>
    <i r="2">
      <x v="194"/>
      <x v="8"/>
      <x/>
    </i>
    <i r="2">
      <x v="195"/>
      <x v="8"/>
      <x/>
    </i>
    <i r="2">
      <x v="196"/>
      <x v="8"/>
      <x/>
    </i>
    <i r="2">
      <x v="197"/>
      <x v="8"/>
      <x/>
    </i>
    <i r="2">
      <x v="198"/>
      <x v="8"/>
      <x/>
    </i>
    <i r="2">
      <x v="199"/>
      <x v="8"/>
      <x/>
    </i>
    <i r="2">
      <x v="200"/>
      <x v="8"/>
      <x/>
    </i>
    <i r="2">
      <x v="201"/>
      <x v="8"/>
      <x/>
    </i>
    <i r="2">
      <x v="202"/>
      <x v="8"/>
      <x/>
    </i>
    <i r="2">
      <x v="203"/>
      <x v="8"/>
      <x/>
    </i>
    <i r="2">
      <x v="204"/>
      <x v="8"/>
      <x/>
    </i>
    <i r="2">
      <x v="205"/>
      <x v="8"/>
      <x/>
    </i>
    <i r="2">
      <x v="206"/>
      <x v="8"/>
      <x/>
    </i>
    <i r="2">
      <x v="207"/>
      <x v="8"/>
      <x/>
    </i>
    <i r="2">
      <x v="208"/>
      <x v="8"/>
      <x/>
    </i>
    <i r="2">
      <x v="209"/>
      <x v="8"/>
      <x/>
    </i>
    <i r="2">
      <x v="210"/>
      <x v="8"/>
      <x/>
    </i>
    <i r="2">
      <x v="211"/>
      <x v="8"/>
      <x/>
    </i>
    <i r="2">
      <x v="212"/>
      <x v="8"/>
      <x/>
    </i>
    <i r="2">
      <x v="213"/>
      <x v="8"/>
      <x/>
    </i>
    <i r="2">
      <x v="214"/>
      <x v="8"/>
      <x/>
    </i>
    <i r="2">
      <x v="215"/>
      <x v="8"/>
      <x/>
    </i>
    <i r="2">
      <x v="216"/>
      <x v="8"/>
      <x/>
    </i>
    <i r="2">
      <x v="217"/>
      <x v="8"/>
      <x/>
    </i>
    <i r="2">
      <x v="218"/>
      <x v="8"/>
      <x/>
    </i>
    <i r="2">
      <x v="219"/>
      <x v="8"/>
      <x/>
    </i>
    <i r="2">
      <x v="220"/>
      <x v="8"/>
      <x/>
    </i>
    <i r="2">
      <x v="221"/>
      <x v="8"/>
      <x/>
    </i>
    <i r="2">
      <x v="222"/>
      <x v="8"/>
      <x/>
    </i>
    <i r="2">
      <x v="223"/>
      <x v="8"/>
      <x/>
    </i>
    <i r="2">
      <x v="224"/>
      <x v="8"/>
      <x/>
    </i>
    <i r="2">
      <x v="225"/>
      <x v="8"/>
      <x/>
    </i>
    <i r="2">
      <x v="226"/>
      <x v="8"/>
      <x/>
    </i>
    <i r="2">
      <x v="227"/>
      <x v="8"/>
      <x/>
    </i>
    <i r="2">
      <x v="228"/>
      <x v="8"/>
      <x/>
    </i>
    <i r="2">
      <x v="229"/>
      <x v="8"/>
      <x/>
    </i>
    <i r="2">
      <x v="230"/>
      <x v="8"/>
      <x/>
    </i>
    <i r="2">
      <x v="231"/>
      <x v="8"/>
      <x/>
    </i>
    <i r="2">
      <x v="232"/>
      <x v="8"/>
      <x/>
    </i>
    <i r="2">
      <x v="233"/>
      <x v="8"/>
      <x/>
    </i>
    <i r="2">
      <x v="234"/>
      <x v="8"/>
      <x/>
    </i>
    <i r="2">
      <x v="235"/>
      <x v="8"/>
      <x/>
    </i>
    <i r="2">
      <x v="236"/>
      <x v="8"/>
      <x/>
    </i>
    <i r="2">
      <x v="237"/>
      <x v="8"/>
      <x/>
    </i>
    <i r="2">
      <x v="238"/>
      <x v="8"/>
      <x/>
    </i>
    <i r="2">
      <x v="239"/>
      <x v="8"/>
      <x/>
    </i>
    <i r="2">
      <x v="240"/>
      <x v="8"/>
      <x/>
    </i>
    <i r="2">
      <x v="241"/>
      <x v="8"/>
      <x/>
    </i>
    <i r="2">
      <x v="242"/>
      <x v="8"/>
      <x/>
    </i>
    <i r="2">
      <x v="243"/>
      <x v="8"/>
      <x/>
    </i>
    <i r="2">
      <x v="244"/>
      <x v="8"/>
      <x/>
    </i>
    <i r="2">
      <x v="245"/>
      <x v="8"/>
      <x/>
    </i>
    <i r="2">
      <x v="246"/>
      <x v="8"/>
      <x/>
    </i>
    <i r="2">
      <x v="247"/>
      <x v="8"/>
      <x/>
    </i>
    <i r="2">
      <x v="248"/>
      <x v="8"/>
      <x/>
    </i>
    <i r="2">
      <x v="249"/>
      <x v="8"/>
      <x/>
    </i>
    <i r="2">
      <x v="250"/>
      <x v="8"/>
      <x/>
    </i>
    <i r="2">
      <x v="251"/>
      <x v="8"/>
      <x/>
    </i>
    <i r="2">
      <x v="252"/>
      <x v="8"/>
      <x/>
    </i>
    <i r="2">
      <x v="253"/>
      <x v="8"/>
      <x/>
    </i>
    <i r="2">
      <x v="254"/>
      <x v="8"/>
      <x/>
    </i>
    <i r="2">
      <x v="255"/>
      <x v="8"/>
      <x/>
    </i>
    <i r="2">
      <x v="256"/>
      <x v="8"/>
      <x/>
    </i>
    <i r="2">
      <x v="257"/>
      <x v="8"/>
      <x/>
    </i>
    <i r="2">
      <x v="258"/>
      <x v="8"/>
      <x/>
    </i>
    <i r="2">
      <x v="259"/>
      <x v="8"/>
      <x/>
    </i>
    <i r="2">
      <x v="260"/>
      <x v="8"/>
      <x/>
    </i>
    <i r="2">
      <x v="261"/>
      <x v="8"/>
      <x/>
    </i>
    <i r="2">
      <x v="262"/>
      <x v="8"/>
      <x/>
    </i>
    <i r="2">
      <x v="263"/>
      <x v="8"/>
      <x/>
    </i>
    <i r="2">
      <x v="264"/>
      <x v="8"/>
      <x/>
    </i>
    <i r="2">
      <x v="265"/>
      <x v="8"/>
      <x/>
    </i>
    <i r="2">
      <x v="266"/>
      <x v="8"/>
      <x/>
    </i>
    <i r="2">
      <x v="267"/>
      <x v="8"/>
      <x/>
    </i>
    <i r="2">
      <x v="268"/>
      <x v="8"/>
      <x/>
    </i>
    <i r="2">
      <x v="269"/>
      <x v="8"/>
      <x/>
    </i>
    <i r="2">
      <x v="270"/>
      <x v="8"/>
      <x/>
    </i>
    <i r="2">
      <x v="271"/>
      <x v="8"/>
      <x/>
    </i>
    <i r="2">
      <x v="272"/>
      <x v="8"/>
      <x/>
    </i>
    <i r="2">
      <x v="273"/>
      <x v="8"/>
      <x/>
    </i>
    <i r="2">
      <x v="274"/>
      <x v="8"/>
      <x/>
    </i>
    <i r="2">
      <x v="275"/>
      <x v="8"/>
      <x/>
    </i>
    <i r="2">
      <x v="276"/>
      <x v="8"/>
      <x/>
    </i>
    <i r="2">
      <x v="277"/>
      <x v="8"/>
      <x/>
    </i>
    <i r="2">
      <x v="278"/>
      <x v="8"/>
      <x/>
    </i>
    <i r="2">
      <x v="279"/>
      <x v="8"/>
      <x/>
    </i>
    <i r="2">
      <x v="280"/>
      <x v="8"/>
      <x/>
    </i>
    <i r="2">
      <x v="281"/>
      <x v="8"/>
      <x/>
    </i>
    <i r="2">
      <x v="282"/>
      <x v="8"/>
      <x/>
    </i>
    <i r="2">
      <x v="283"/>
      <x v="8"/>
      <x/>
    </i>
    <i r="2">
      <x v="284"/>
      <x v="8"/>
      <x/>
    </i>
    <i r="2">
      <x v="285"/>
      <x v="8"/>
      <x/>
    </i>
    <i r="2">
      <x v="286"/>
      <x v="8"/>
      <x/>
    </i>
    <i r="2">
      <x v="287"/>
      <x v="8"/>
      <x/>
    </i>
    <i r="2">
      <x v="288"/>
      <x v="8"/>
      <x/>
    </i>
    <i r="2">
      <x v="289"/>
      <x v="8"/>
      <x/>
    </i>
    <i r="2">
      <x v="290"/>
      <x v="8"/>
      <x/>
    </i>
    <i r="2">
      <x v="291"/>
      <x v="8"/>
      <x/>
    </i>
    <i r="2">
      <x v="292"/>
      <x v="8"/>
      <x/>
    </i>
    <i r="2">
      <x v="293"/>
      <x v="8"/>
      <x/>
    </i>
    <i r="2">
      <x v="294"/>
      <x v="8"/>
      <x/>
    </i>
    <i r="2">
      <x v="295"/>
      <x v="8"/>
      <x/>
    </i>
    <i r="2">
      <x v="296"/>
      <x v="8"/>
      <x/>
    </i>
    <i r="2">
      <x v="297"/>
      <x v="8"/>
      <x/>
    </i>
    <i r="2">
      <x v="298"/>
      <x v="8"/>
      <x/>
    </i>
    <i r="2">
      <x v="299"/>
      <x v="8"/>
      <x/>
    </i>
    <i r="2">
      <x v="300"/>
      <x v="8"/>
      <x/>
    </i>
    <i r="2">
      <x v="301"/>
      <x v="8"/>
      <x/>
    </i>
    <i r="2">
      <x v="302"/>
      <x v="8"/>
      <x/>
    </i>
    <i r="2">
      <x v="303"/>
      <x v="8"/>
      <x/>
    </i>
    <i r="2">
      <x v="304"/>
      <x v="8"/>
      <x/>
    </i>
    <i r="2">
      <x v="305"/>
      <x v="8"/>
      <x/>
    </i>
    <i r="2">
      <x v="306"/>
      <x v="8"/>
      <x/>
    </i>
    <i r="2">
      <x v="307"/>
      <x v="8"/>
      <x/>
    </i>
    <i r="2">
      <x v="308"/>
      <x v="8"/>
      <x/>
    </i>
    <i r="2">
      <x v="309"/>
      <x v="8"/>
      <x/>
    </i>
    <i r="2">
      <x v="310"/>
      <x v="8"/>
      <x/>
    </i>
    <i r="2">
      <x v="311"/>
      <x v="8"/>
      <x/>
    </i>
    <i r="2">
      <x v="312"/>
      <x v="8"/>
      <x/>
    </i>
    <i r="2">
      <x v="313"/>
      <x v="8"/>
      <x/>
    </i>
    <i r="2">
      <x v="314"/>
      <x v="8"/>
      <x/>
    </i>
    <i r="2">
      <x v="315"/>
      <x v="8"/>
      <x/>
    </i>
    <i r="2">
      <x v="316"/>
      <x v="8"/>
      <x/>
    </i>
    <i r="2">
      <x v="317"/>
      <x v="8"/>
      <x/>
    </i>
    <i r="2">
      <x v="318"/>
      <x v="8"/>
      <x/>
    </i>
    <i r="2">
      <x v="319"/>
      <x v="8"/>
      <x/>
    </i>
    <i r="2">
      <x v="320"/>
      <x v="8"/>
      <x/>
    </i>
    <i r="2">
      <x v="321"/>
      <x v="8"/>
      <x/>
    </i>
    <i r="2">
      <x v="322"/>
      <x v="8"/>
      <x/>
    </i>
    <i r="2">
      <x v="323"/>
      <x v="8"/>
      <x/>
    </i>
    <i r="2">
      <x v="324"/>
      <x v="8"/>
      <x/>
    </i>
    <i r="2">
      <x v="325"/>
      <x v="8"/>
      <x/>
    </i>
    <i r="2">
      <x v="326"/>
      <x v="8"/>
      <x/>
    </i>
    <i r="2">
      <x v="327"/>
      <x v="8"/>
      <x/>
    </i>
    <i r="2">
      <x v="328"/>
      <x v="8"/>
      <x/>
    </i>
    <i r="2">
      <x v="329"/>
      <x v="8"/>
      <x/>
    </i>
    <i r="2">
      <x v="330"/>
      <x v="8"/>
      <x/>
    </i>
    <i r="2">
      <x v="331"/>
      <x v="8"/>
      <x/>
    </i>
    <i r="2">
      <x v="332"/>
      <x v="8"/>
      <x/>
    </i>
    <i r="2">
      <x v="333"/>
      <x v="8"/>
      <x/>
    </i>
    <i r="2">
      <x v="334"/>
      <x v="8"/>
      <x/>
    </i>
    <i r="2">
      <x v="335"/>
      <x v="8"/>
      <x/>
    </i>
    <i r="2">
      <x v="336"/>
      <x v="8"/>
      <x/>
    </i>
    <i r="2">
      <x v="337"/>
      <x v="8"/>
      <x/>
    </i>
    <i r="2">
      <x v="338"/>
      <x v="8"/>
      <x/>
    </i>
    <i r="2">
      <x v="339"/>
      <x v="8"/>
      <x/>
    </i>
    <i r="2">
      <x v="340"/>
      <x v="8"/>
      <x/>
    </i>
    <i r="2">
      <x v="341"/>
      <x v="8"/>
      <x/>
    </i>
    <i r="2">
      <x v="342"/>
      <x v="8"/>
      <x/>
    </i>
    <i r="2">
      <x v="343"/>
      <x v="8"/>
      <x/>
    </i>
    <i r="2">
      <x v="344"/>
      <x v="8"/>
      <x/>
    </i>
    <i r="2">
      <x v="345"/>
      <x v="8"/>
      <x/>
    </i>
    <i r="2">
      <x v="346"/>
      <x v="8"/>
      <x/>
    </i>
    <i r="2">
      <x v="347"/>
      <x v="8"/>
      <x/>
    </i>
    <i r="2">
      <x v="348"/>
      <x v="8"/>
      <x/>
    </i>
    <i r="2">
      <x v="349"/>
      <x v="8"/>
      <x/>
    </i>
    <i r="2">
      <x v="350"/>
      <x v="8"/>
      <x/>
    </i>
    <i r="2">
      <x v="351"/>
      <x v="8"/>
      <x/>
    </i>
    <i r="2">
      <x v="352"/>
      <x v="8"/>
      <x/>
    </i>
    <i r="2">
      <x v="353"/>
      <x v="8"/>
      <x/>
    </i>
    <i r="2">
      <x v="354"/>
      <x v="8"/>
      <x/>
    </i>
    <i r="2">
      <x v="355"/>
      <x v="8"/>
      <x/>
    </i>
    <i r="2">
      <x v="356"/>
      <x v="8"/>
      <x/>
    </i>
    <i r="2">
      <x v="357"/>
      <x v="8"/>
      <x/>
    </i>
    <i r="2">
      <x v="358"/>
      <x v="8"/>
      <x/>
    </i>
    <i r="2">
      <x v="359"/>
      <x v="8"/>
      <x/>
    </i>
    <i r="2">
      <x v="360"/>
      <x v="8"/>
      <x/>
    </i>
    <i r="2">
      <x v="361"/>
      <x v="8"/>
      <x/>
    </i>
    <i r="2">
      <x v="362"/>
      <x v="8"/>
      <x/>
    </i>
    <i r="2">
      <x v="363"/>
      <x v="8"/>
      <x/>
    </i>
    <i r="2">
      <x v="364"/>
      <x v="8"/>
      <x/>
    </i>
    <i r="2">
      <x v="365"/>
      <x v="8"/>
      <x/>
    </i>
    <i r="2">
      <x v="366"/>
      <x v="8"/>
      <x/>
    </i>
    <i r="2">
      <x v="367"/>
      <x v="8"/>
      <x/>
    </i>
    <i r="2">
      <x v="368"/>
      <x v="8"/>
      <x/>
    </i>
    <i r="2">
      <x v="369"/>
      <x v="8"/>
      <x/>
    </i>
    <i r="2">
      <x v="370"/>
      <x v="8"/>
      <x/>
    </i>
    <i r="2">
      <x v="371"/>
      <x v="8"/>
      <x/>
    </i>
    <i r="2">
      <x v="372"/>
      <x v="8"/>
      <x/>
    </i>
    <i r="2">
      <x v="373"/>
      <x v="8"/>
      <x/>
    </i>
    <i r="2">
      <x v="374"/>
      <x v="8"/>
      <x/>
    </i>
    <i r="2">
      <x v="375"/>
      <x v="8"/>
      <x/>
    </i>
    <i r="2">
      <x v="376"/>
      <x v="8"/>
      <x/>
    </i>
    <i r="2">
      <x v="377"/>
      <x v="8"/>
      <x/>
    </i>
    <i r="2">
      <x v="378"/>
      <x v="8"/>
      <x/>
    </i>
    <i r="2">
      <x v="379"/>
      <x v="8"/>
      <x/>
    </i>
    <i r="2">
      <x v="380"/>
      <x v="8"/>
      <x/>
    </i>
    <i r="2">
      <x v="381"/>
      <x v="8"/>
      <x/>
    </i>
    <i r="2">
      <x v="382"/>
      <x v="8"/>
      <x/>
    </i>
    <i r="2">
      <x v="383"/>
      <x v="8"/>
      <x/>
    </i>
    <i r="2">
      <x v="384"/>
      <x v="8"/>
      <x/>
    </i>
    <i r="2">
      <x v="385"/>
      <x v="8"/>
      <x/>
    </i>
    <i r="2">
      <x v="386"/>
      <x v="8"/>
      <x/>
    </i>
    <i r="2">
      <x v="387"/>
      <x v="8"/>
      <x/>
    </i>
    <i r="2">
      <x v="388"/>
      <x v="8"/>
      <x/>
    </i>
    <i r="2">
      <x v="389"/>
      <x v="8"/>
      <x/>
    </i>
    <i r="2">
      <x v="390"/>
      <x v="8"/>
      <x/>
    </i>
    <i r="2">
      <x v="391"/>
      <x v="8"/>
      <x/>
    </i>
    <i r="2">
      <x v="392"/>
      <x v="8"/>
      <x/>
    </i>
    <i r="2">
      <x v="393"/>
      <x v="8"/>
      <x/>
    </i>
    <i r="2">
      <x v="394"/>
      <x v="8"/>
      <x/>
    </i>
    <i r="2">
      <x v="395"/>
      <x v="8"/>
      <x/>
    </i>
    <i r="2">
      <x v="396"/>
      <x v="8"/>
      <x/>
    </i>
    <i r="2">
      <x v="397"/>
      <x v="8"/>
      <x/>
    </i>
    <i r="2">
      <x v="398"/>
      <x v="8"/>
      <x/>
    </i>
    <i r="2">
      <x v="399"/>
      <x v="8"/>
      <x/>
    </i>
    <i r="2">
      <x v="400"/>
      <x v="8"/>
      <x/>
    </i>
    <i r="2">
      <x v="401"/>
      <x v="8"/>
      <x/>
    </i>
    <i r="2">
      <x v="402"/>
      <x v="8"/>
      <x/>
    </i>
    <i r="2">
      <x v="403"/>
      <x v="8"/>
      <x/>
    </i>
    <i r="2">
      <x v="404"/>
      <x v="8"/>
      <x/>
    </i>
    <i r="2">
      <x v="405"/>
      <x v="8"/>
      <x/>
    </i>
    <i r="2">
      <x v="406"/>
      <x v="8"/>
      <x/>
    </i>
    <i r="2">
      <x v="407"/>
      <x v="8"/>
      <x/>
    </i>
    <i r="2">
      <x v="408"/>
      <x v="8"/>
      <x/>
    </i>
    <i r="2">
      <x v="409"/>
      <x v="8"/>
      <x/>
    </i>
    <i r="2">
      <x v="410"/>
      <x v="8"/>
      <x/>
    </i>
    <i r="2">
      <x v="411"/>
      <x v="8"/>
      <x/>
    </i>
    <i r="2">
      <x v="412"/>
      <x v="8"/>
      <x/>
    </i>
    <i r="2">
      <x v="413"/>
      <x v="8"/>
      <x/>
    </i>
    <i r="2">
      <x v="414"/>
      <x v="8"/>
      <x/>
    </i>
    <i r="2">
      <x v="415"/>
      <x v="8"/>
      <x/>
    </i>
    <i r="2">
      <x v="416"/>
      <x v="8"/>
      <x/>
    </i>
    <i r="2">
      <x v="417"/>
      <x v="8"/>
      <x/>
    </i>
    <i r="2">
      <x v="418"/>
      <x v="8"/>
      <x/>
    </i>
    <i r="2">
      <x v="419"/>
      <x v="8"/>
      <x/>
    </i>
    <i r="2">
      <x v="420"/>
      <x v="8"/>
      <x/>
    </i>
    <i r="2">
      <x v="421"/>
      <x v="8"/>
      <x/>
    </i>
    <i r="2">
      <x v="422"/>
      <x v="8"/>
      <x/>
    </i>
    <i r="2">
      <x v="423"/>
      <x v="8"/>
      <x/>
    </i>
    <i r="2">
      <x v="424"/>
      <x v="8"/>
      <x/>
    </i>
    <i r="2">
      <x v="425"/>
      <x v="8"/>
      <x/>
    </i>
    <i r="2">
      <x v="426"/>
      <x v="8"/>
      <x/>
    </i>
    <i r="2">
      <x v="427"/>
      <x v="8"/>
      <x/>
    </i>
    <i r="2">
      <x v="428"/>
      <x v="8"/>
      <x/>
    </i>
    <i r="2">
      <x v="429"/>
      <x v="8"/>
      <x/>
    </i>
    <i r="2">
      <x v="430"/>
      <x v="8"/>
      <x/>
    </i>
    <i r="2">
      <x v="431"/>
      <x v="8"/>
      <x/>
    </i>
    <i r="2">
      <x v="432"/>
      <x v="8"/>
      <x/>
    </i>
    <i r="2">
      <x v="433"/>
      <x v="8"/>
      <x/>
    </i>
    <i r="2">
      <x v="434"/>
      <x v="8"/>
      <x/>
    </i>
    <i r="2">
      <x v="435"/>
      <x v="8"/>
      <x/>
    </i>
    <i r="2">
      <x v="436"/>
      <x v="8"/>
      <x/>
    </i>
    <i r="2">
      <x v="437"/>
      <x v="8"/>
      <x/>
    </i>
    <i r="2">
      <x v="438"/>
      <x v="8"/>
      <x/>
    </i>
    <i r="2">
      <x v="439"/>
      <x v="8"/>
      <x/>
    </i>
    <i r="2">
      <x v="440"/>
      <x v="8"/>
      <x/>
    </i>
    <i r="2">
      <x v="441"/>
      <x v="8"/>
      <x/>
    </i>
    <i r="2">
      <x v="442"/>
      <x v="8"/>
      <x/>
    </i>
    <i r="2">
      <x v="443"/>
      <x v="8"/>
      <x/>
    </i>
    <i r="2">
      <x v="444"/>
      <x v="8"/>
      <x/>
    </i>
    <i r="2">
      <x v="445"/>
      <x v="8"/>
      <x/>
    </i>
    <i r="2">
      <x v="446"/>
      <x v="8"/>
      <x/>
    </i>
    <i r="2">
      <x v="447"/>
      <x v="8"/>
      <x/>
    </i>
    <i r="2">
      <x v="448"/>
      <x v="8"/>
      <x/>
    </i>
    <i r="2">
      <x v="449"/>
      <x v="8"/>
      <x/>
    </i>
    <i r="2">
      <x v="450"/>
      <x v="8"/>
      <x/>
    </i>
    <i r="2">
      <x v="451"/>
      <x v="8"/>
      <x/>
    </i>
    <i r="2">
      <x v="452"/>
      <x v="8"/>
      <x/>
    </i>
    <i r="2">
      <x v="453"/>
      <x v="8"/>
      <x/>
    </i>
    <i r="2">
      <x v="454"/>
      <x v="8"/>
      <x/>
    </i>
    <i r="2">
      <x v="455"/>
      <x v="8"/>
      <x/>
    </i>
    <i r="2">
      <x v="456"/>
      <x v="8"/>
      <x/>
    </i>
    <i r="2">
      <x v="457"/>
      <x v="8"/>
      <x/>
    </i>
    <i r="2">
      <x v="458"/>
      <x v="8"/>
      <x/>
    </i>
    <i r="2">
      <x v="459"/>
      <x v="8"/>
      <x/>
    </i>
    <i r="2">
      <x v="460"/>
      <x v="8"/>
      <x/>
    </i>
    <i r="2">
      <x v="461"/>
      <x v="8"/>
      <x/>
    </i>
    <i r="2">
      <x v="462"/>
      <x v="8"/>
      <x/>
    </i>
    <i r="2">
      <x v="463"/>
      <x v="8"/>
      <x/>
    </i>
    <i r="2">
      <x v="464"/>
      <x v="8"/>
      <x/>
    </i>
    <i r="2">
      <x v="465"/>
      <x v="8"/>
      <x/>
    </i>
    <i r="2">
      <x v="466"/>
      <x v="8"/>
      <x/>
    </i>
    <i r="2">
      <x v="467"/>
      <x v="8"/>
      <x/>
    </i>
    <i r="2">
      <x v="468"/>
      <x v="8"/>
      <x/>
    </i>
    <i r="2">
      <x v="469"/>
      <x v="8"/>
      <x/>
    </i>
    <i r="2">
      <x v="470"/>
      <x v="8"/>
      <x/>
    </i>
    <i r="2">
      <x v="471"/>
      <x v="8"/>
      <x/>
    </i>
    <i r="2">
      <x v="472"/>
      <x v="8"/>
      <x/>
    </i>
    <i r="2">
      <x v="473"/>
      <x v="8"/>
      <x/>
    </i>
    <i r="2">
      <x v="474"/>
      <x v="8"/>
      <x/>
    </i>
    <i r="2">
      <x v="475"/>
      <x v="8"/>
      <x/>
    </i>
    <i r="2">
      <x v="476"/>
      <x v="8"/>
      <x/>
    </i>
    <i r="2">
      <x v="477"/>
      <x v="8"/>
      <x/>
    </i>
    <i r="2">
      <x v="478"/>
      <x v="8"/>
      <x/>
    </i>
    <i r="2">
      <x v="479"/>
      <x v="8"/>
      <x/>
    </i>
    <i r="2">
      <x v="480"/>
      <x v="8"/>
      <x/>
    </i>
    <i r="2">
      <x v="481"/>
      <x v="8"/>
      <x/>
    </i>
    <i r="2">
      <x v="482"/>
      <x v="8"/>
      <x/>
    </i>
    <i r="2">
      <x v="483"/>
      <x v="8"/>
      <x/>
    </i>
    <i r="2">
      <x v="484"/>
      <x v="8"/>
      <x/>
    </i>
    <i r="2">
      <x v="485"/>
      <x v="8"/>
      <x/>
    </i>
    <i r="2">
      <x v="486"/>
      <x v="8"/>
      <x/>
    </i>
    <i r="2">
      <x v="487"/>
      <x v="8"/>
      <x/>
    </i>
    <i r="2">
      <x v="488"/>
      <x v="8"/>
      <x/>
    </i>
    <i r="2">
      <x v="489"/>
      <x v="8"/>
      <x/>
    </i>
    <i r="2">
      <x v="490"/>
      <x v="8"/>
      <x/>
    </i>
    <i r="2">
      <x v="491"/>
      <x v="8"/>
      <x/>
    </i>
    <i r="2">
      <x v="492"/>
      <x v="8"/>
      <x/>
    </i>
    <i r="2">
      <x v="493"/>
      <x v="8"/>
      <x/>
    </i>
    <i r="2">
      <x v="494"/>
      <x v="8"/>
      <x/>
    </i>
    <i r="2">
      <x v="495"/>
      <x v="8"/>
      <x/>
    </i>
    <i r="2">
      <x v="496"/>
      <x v="8"/>
      <x/>
    </i>
    <i r="2">
      <x v="497"/>
      <x v="8"/>
      <x/>
    </i>
    <i r="2">
      <x v="498"/>
      <x v="8"/>
      <x/>
    </i>
    <i r="2">
      <x v="499"/>
      <x v="8"/>
      <x/>
    </i>
    <i r="2">
      <x v="500"/>
      <x v="8"/>
      <x/>
    </i>
    <i r="2">
      <x v="501"/>
      <x v="8"/>
      <x/>
    </i>
    <i r="2">
      <x v="502"/>
      <x v="8"/>
      <x/>
    </i>
    <i r="2">
      <x v="503"/>
      <x v="8"/>
      <x/>
    </i>
    <i r="2">
      <x v="504"/>
      <x v="8"/>
      <x/>
    </i>
    <i r="2">
      <x v="505"/>
      <x v="8"/>
      <x/>
    </i>
    <i r="2">
      <x v="506"/>
      <x v="8"/>
      <x/>
    </i>
    <i r="2">
      <x v="507"/>
      <x v="8"/>
      <x/>
    </i>
    <i r="2">
      <x v="508"/>
      <x v="8"/>
      <x/>
    </i>
    <i r="2">
      <x v="509"/>
      <x v="8"/>
      <x/>
    </i>
    <i r="2">
      <x v="510"/>
      <x v="8"/>
      <x/>
    </i>
    <i r="2">
      <x v="511"/>
      <x v="8"/>
      <x/>
    </i>
    <i r="2">
      <x v="512"/>
      <x v="8"/>
      <x/>
    </i>
    <i r="2">
      <x v="513"/>
      <x v="8"/>
      <x/>
    </i>
    <i r="2">
      <x v="514"/>
      <x v="8"/>
      <x/>
    </i>
    <i r="2">
      <x v="515"/>
      <x v="8"/>
      <x/>
    </i>
    <i r="2">
      <x v="516"/>
      <x v="8"/>
      <x/>
    </i>
    <i r="2">
      <x v="517"/>
      <x v="8"/>
      <x/>
    </i>
    <i r="2">
      <x v="518"/>
      <x v="8"/>
      <x/>
    </i>
    <i r="2">
      <x v="519"/>
      <x v="8"/>
      <x/>
    </i>
    <i r="2">
      <x v="520"/>
      <x v="8"/>
      <x/>
    </i>
    <i r="2">
      <x v="521"/>
      <x v="8"/>
      <x/>
    </i>
    <i r="2">
      <x v="522"/>
      <x v="8"/>
      <x/>
    </i>
    <i r="2">
      <x v="523"/>
      <x v="8"/>
      <x/>
    </i>
    <i r="2">
      <x v="524"/>
      <x v="8"/>
      <x/>
    </i>
    <i r="2">
      <x v="525"/>
      <x v="8"/>
      <x/>
    </i>
    <i r="2">
      <x v="526"/>
      <x v="8"/>
      <x/>
    </i>
    <i r="2">
      <x v="527"/>
      <x v="8"/>
      <x/>
    </i>
    <i r="2">
      <x v="528"/>
      <x v="8"/>
      <x/>
    </i>
    <i r="2">
      <x v="529"/>
      <x v="8"/>
      <x/>
    </i>
    <i r="2">
      <x v="530"/>
      <x v="8"/>
      <x/>
    </i>
    <i r="2">
      <x v="531"/>
      <x v="8"/>
      <x/>
    </i>
    <i r="2">
      <x v="532"/>
      <x v="8"/>
      <x/>
    </i>
    <i r="2">
      <x v="533"/>
      <x v="8"/>
      <x/>
    </i>
    <i r="2">
      <x v="534"/>
      <x v="8"/>
      <x/>
    </i>
    <i r="2">
      <x v="535"/>
      <x v="8"/>
      <x/>
    </i>
    <i r="2">
      <x v="536"/>
      <x v="8"/>
      <x/>
    </i>
    <i r="2">
      <x v="537"/>
      <x v="8"/>
      <x/>
    </i>
    <i r="2">
      <x v="538"/>
      <x v="8"/>
      <x/>
    </i>
    <i r="2">
      <x v="539"/>
      <x v="8"/>
      <x/>
    </i>
    <i r="2">
      <x v="540"/>
      <x v="8"/>
      <x/>
    </i>
    <i r="2">
      <x v="541"/>
      <x v="8"/>
      <x/>
    </i>
    <i r="2">
      <x v="542"/>
      <x v="8"/>
      <x/>
    </i>
    <i r="2">
      <x v="543"/>
      <x v="8"/>
      <x/>
    </i>
    <i r="2">
      <x v="544"/>
      <x v="8"/>
      <x/>
    </i>
    <i r="2">
      <x v="545"/>
      <x v="8"/>
      <x/>
    </i>
    <i r="2">
      <x v="546"/>
      <x v="8"/>
      <x/>
    </i>
    <i r="2">
      <x v="547"/>
      <x v="8"/>
      <x/>
    </i>
    <i r="2">
      <x v="548"/>
      <x v="8"/>
      <x/>
    </i>
    <i r="2">
      <x v="549"/>
      <x v="8"/>
      <x/>
    </i>
    <i r="2">
      <x v="550"/>
      <x v="8"/>
      <x/>
    </i>
    <i r="2">
      <x v="551"/>
      <x v="8"/>
      <x/>
    </i>
    <i r="2">
      <x v="552"/>
      <x v="8"/>
      <x/>
    </i>
    <i r="2">
      <x v="553"/>
      <x v="8"/>
      <x/>
    </i>
    <i r="2">
      <x v="554"/>
      <x v="8"/>
      <x/>
    </i>
    <i r="2">
      <x v="555"/>
      <x v="8"/>
      <x/>
    </i>
    <i r="2">
      <x v="556"/>
      <x v="8"/>
      <x/>
    </i>
    <i r="2">
      <x v="557"/>
      <x v="8"/>
      <x/>
    </i>
    <i r="2">
      <x v="558"/>
      <x v="8"/>
      <x/>
    </i>
    <i r="2">
      <x v="559"/>
      <x v="8"/>
      <x/>
    </i>
    <i r="2">
      <x v="560"/>
      <x v="8"/>
      <x/>
    </i>
    <i r="2">
      <x v="561"/>
      <x v="8"/>
      <x/>
    </i>
    <i r="2">
      <x v="562"/>
      <x v="8"/>
      <x/>
    </i>
    <i r="2">
      <x v="563"/>
      <x v="8"/>
      <x/>
    </i>
    <i r="2">
      <x v="564"/>
      <x v="8"/>
      <x/>
    </i>
    <i r="2">
      <x v="565"/>
      <x v="8"/>
      <x/>
    </i>
    <i r="2">
      <x v="566"/>
      <x v="8"/>
      <x/>
    </i>
    <i r="2">
      <x v="567"/>
      <x v="8"/>
      <x/>
    </i>
    <i r="2">
      <x v="568"/>
      <x v="8"/>
      <x/>
    </i>
    <i r="2">
      <x v="569"/>
      <x v="8"/>
      <x/>
    </i>
    <i r="2">
      <x v="570"/>
      <x v="8"/>
      <x/>
    </i>
    <i r="2">
      <x v="571"/>
      <x v="8"/>
      <x/>
    </i>
    <i r="2">
      <x v="572"/>
      <x v="8"/>
      <x/>
    </i>
    <i r="2">
      <x v="573"/>
      <x v="8"/>
      <x/>
    </i>
    <i r="2">
      <x v="574"/>
      <x v="8"/>
      <x/>
    </i>
    <i r="2">
      <x v="575"/>
      <x v="8"/>
      <x/>
    </i>
    <i r="2">
      <x v="576"/>
      <x v="8"/>
      <x/>
    </i>
    <i r="2">
      <x v="577"/>
      <x v="8"/>
      <x/>
    </i>
    <i r="2">
      <x v="578"/>
      <x v="8"/>
      <x/>
    </i>
    <i r="2">
      <x v="579"/>
      <x v="8"/>
      <x/>
    </i>
    <i r="2">
      <x v="580"/>
      <x v="8"/>
      <x/>
    </i>
    <i r="2">
      <x v="581"/>
      <x v="8"/>
      <x/>
    </i>
    <i r="2">
      <x v="582"/>
      <x v="8"/>
      <x/>
    </i>
    <i r="2">
      <x v="583"/>
      <x v="8"/>
      <x/>
    </i>
    <i r="2">
      <x v="584"/>
      <x v="8"/>
      <x/>
    </i>
    <i r="2">
      <x v="585"/>
      <x v="8"/>
      <x/>
    </i>
    <i r="2">
      <x v="586"/>
      <x v="8"/>
      <x/>
    </i>
    <i r="2">
      <x v="587"/>
      <x v="8"/>
      <x/>
    </i>
    <i r="2">
      <x v="588"/>
      <x v="8"/>
      <x/>
    </i>
    <i r="2">
      <x v="589"/>
      <x v="8"/>
      <x/>
    </i>
    <i r="2">
      <x v="590"/>
      <x v="8"/>
      <x/>
    </i>
    <i r="2">
      <x v="591"/>
      <x v="8"/>
      <x/>
    </i>
    <i r="2">
      <x v="592"/>
      <x v="8"/>
      <x/>
    </i>
    <i r="2">
      <x v="593"/>
      <x v="8"/>
      <x/>
    </i>
    <i r="2">
      <x v="594"/>
      <x v="8"/>
      <x/>
    </i>
    <i r="2">
      <x v="595"/>
      <x v="8"/>
      <x/>
    </i>
    <i r="2">
      <x v="596"/>
      <x v="8"/>
      <x/>
    </i>
    <i r="2">
      <x v="597"/>
      <x v="8"/>
      <x/>
    </i>
    <i r="2">
      <x v="598"/>
      <x v="8"/>
      <x/>
    </i>
    <i r="2">
      <x v="599"/>
      <x v="8"/>
      <x/>
    </i>
    <i r="2">
      <x v="600"/>
      <x v="8"/>
      <x/>
    </i>
    <i r="2">
      <x v="601"/>
      <x v="8"/>
      <x/>
    </i>
    <i r="2">
      <x v="602"/>
      <x v="8"/>
      <x/>
    </i>
    <i r="2">
      <x v="603"/>
      <x v="8"/>
      <x/>
    </i>
    <i r="2">
      <x v="604"/>
      <x v="8"/>
      <x/>
    </i>
    <i r="2">
      <x v="605"/>
      <x v="8"/>
      <x/>
    </i>
    <i r="2">
      <x v="606"/>
      <x v="8"/>
      <x/>
    </i>
    <i r="2">
      <x v="607"/>
      <x v="8"/>
      <x/>
    </i>
    <i r="2">
      <x v="608"/>
      <x v="8"/>
      <x/>
    </i>
    <i r="2">
      <x v="609"/>
      <x v="8"/>
      <x/>
    </i>
    <i r="2">
      <x v="610"/>
      <x v="8"/>
      <x/>
    </i>
    <i r="2">
      <x v="611"/>
      <x v="8"/>
      <x/>
    </i>
    <i r="2">
      <x v="612"/>
      <x v="8"/>
      <x/>
    </i>
    <i r="2">
      <x v="613"/>
      <x v="8"/>
      <x/>
    </i>
    <i r="2">
      <x v="614"/>
      <x v="8"/>
      <x/>
    </i>
    <i r="2">
      <x v="615"/>
      <x v="8"/>
      <x/>
    </i>
    <i r="2">
      <x v="616"/>
      <x v="8"/>
      <x/>
    </i>
    <i r="2">
      <x v="617"/>
      <x v="8"/>
      <x/>
    </i>
    <i r="2">
      <x v="618"/>
      <x v="8"/>
      <x/>
    </i>
    <i r="2">
      <x v="619"/>
      <x v="8"/>
      <x/>
    </i>
    <i r="2">
      <x v="620"/>
      <x v="8"/>
      <x/>
    </i>
    <i r="2">
      <x v="621"/>
      <x v="8"/>
      <x/>
    </i>
    <i r="2">
      <x v="622"/>
      <x v="8"/>
      <x/>
    </i>
    <i r="2">
      <x v="623"/>
      <x v="8"/>
      <x/>
    </i>
    <i r="2">
      <x v="624"/>
      <x v="8"/>
      <x/>
    </i>
    <i r="2">
      <x v="625"/>
      <x v="8"/>
      <x/>
    </i>
    <i r="2">
      <x v="626"/>
      <x v="8"/>
      <x/>
    </i>
    <i r="2">
      <x v="627"/>
      <x v="8"/>
      <x/>
    </i>
    <i r="2">
      <x v="628"/>
      <x v="8"/>
      <x/>
    </i>
    <i r="2">
      <x v="629"/>
      <x v="8"/>
      <x/>
    </i>
    <i r="2">
      <x v="630"/>
      <x v="8"/>
      <x/>
    </i>
    <i r="2">
      <x v="631"/>
      <x v="8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" fld="10" baseField="0" baseItem="0" numFmtId="44"/>
    <dataField name="Sum of Cost of excess material" fld="17" baseField="0" baseItem="0"/>
  </dataFields>
  <formats count="55">
    <format dxfId="484">
      <pivotArea field="12" type="button" dataOnly="0" labelOnly="1" outline="0" axis="axisRow" fieldPosition="4"/>
    </format>
    <format dxfId="483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82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81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80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79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78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77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76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75">
      <pivotArea grandRow="1" outline="0" collapsedLevelsAreSubtotals="1" fieldPosition="0"/>
    </format>
    <format dxfId="474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473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472">
      <pivotArea outline="0" collapsedLevelsAreSubtotals="1" fieldPosition="0"/>
    </format>
    <format dxfId="471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470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469">
      <pivotArea field="2" type="button" dataOnly="0" labelOnly="1" outline="0" axis="axisRow" fieldPosition="0"/>
    </format>
    <format dxfId="468">
      <pivotArea field="0" type="button" dataOnly="0" labelOnly="1" outline="0" axis="axisRow" fieldPosition="2"/>
    </format>
    <format dxfId="4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6">
      <pivotArea dataOnly="0" labelOnly="1" outline="0" fieldPosition="0">
        <references count="1">
          <reference field="13" count="0"/>
        </references>
      </pivotArea>
    </format>
    <format dxfId="465">
      <pivotArea dataOnly="0" labelOnly="1" grandRow="1" outline="0" fieldPosition="0"/>
    </format>
    <format dxfId="464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2" count="1">
            <x v="0"/>
          </reference>
        </references>
      </pivotArea>
    </format>
    <format dxfId="463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2" count="1">
            <x v="0"/>
          </reference>
        </references>
      </pivotArea>
    </format>
    <format dxfId="462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2" count="1">
            <x v="0"/>
          </reference>
        </references>
      </pivotArea>
    </format>
    <format dxfId="461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2" count="1">
            <x v="0"/>
          </reference>
        </references>
      </pivotArea>
    </format>
    <format dxfId="460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9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7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6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5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4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2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3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2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2" count="1">
            <x v="0"/>
          </reference>
        </references>
      </pivotArea>
    </format>
    <format dxfId="441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2" count="1">
            <x v="0"/>
          </reference>
        </references>
      </pivotArea>
    </format>
    <format dxfId="440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2" count="1">
            <x v="0"/>
          </reference>
        </references>
      </pivotArea>
    </format>
    <format dxfId="439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2" count="1">
            <x v="0"/>
          </reference>
        </references>
      </pivotArea>
    </format>
    <format dxfId="438">
      <pivotArea field="2" type="button" dataOnly="0" labelOnly="1" outline="0" axis="axisRow" fieldPosition="0"/>
    </format>
    <format dxfId="437">
      <pivotArea field="1" type="button" dataOnly="0" labelOnly="1" outline="0" axis="axisRow" fieldPosition="1"/>
    </format>
    <format dxfId="436">
      <pivotArea field="0" type="button" dataOnly="0" labelOnly="1" outline="0" axis="axisRow" fieldPosition="2"/>
    </format>
    <format dxfId="435">
      <pivotArea field="12" type="button" dataOnly="0" labelOnly="1" outline="0" axis="axisRow" fieldPosition="4"/>
    </format>
    <format dxfId="4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3">
      <pivotArea field="13" type="button" dataOnly="0" labelOnly="1" outline="0" axis="axisRow" fieldPosition="3"/>
    </format>
    <format dxfId="432">
      <pivotArea field="13" type="button" dataOnly="0" labelOnly="1" outline="0" axis="axisRow" fieldPosition="3"/>
    </format>
    <format dxfId="431">
      <pivotArea field="1" type="button" dataOnly="0" labelOnly="1" outline="0" axis="axisRow" fieldPosition="1"/>
    </format>
    <format dxfId="430">
      <pivotArea type="all" dataOnly="0" outline="0" fieldPosition="0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F18" firstHeaderRow="0" firstDataRow="1" firstDataCol="4"/>
  <pivotFields count="20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98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x="15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x="53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dataField="1" compact="0" numFmtId="2" outline="0" showAll="0" defaultSubtotal="0"/>
    <pivotField compact="0" outline="0" showAll="0" defaultSubtotal="0"/>
    <pivotField axis="axisRow" compact="0" outline="0" multipleItemSelectionAllowed="1" showAll="0" defaultSubtotal="0">
      <items count="9">
        <item h="1" x="0"/>
        <item x="7"/>
        <item x="6"/>
        <item x="5"/>
        <item x="8"/>
        <item x="3"/>
        <item x="1"/>
        <item x="4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numFmtId="44" outline="0" showAll="0" defaultSubtotal="0"/>
  </pivotFields>
  <rowFields count="4">
    <field x="2"/>
    <field x="0"/>
    <field x="1"/>
    <field x="12"/>
  </rowFields>
  <rowItems count="15">
    <i>
      <x/>
      <x v="54"/>
      <x v="30"/>
      <x v="1"/>
    </i>
    <i>
      <x v="1"/>
      <x v="2"/>
      <x v="27"/>
      <x v="6"/>
    </i>
    <i r="1">
      <x v="3"/>
      <x v="90"/>
      <x v="8"/>
    </i>
    <i r="1">
      <x v="4"/>
      <x v="47"/>
      <x v="5"/>
    </i>
    <i r="1">
      <x v="6"/>
      <x v="92"/>
      <x v="7"/>
    </i>
    <i r="1">
      <x v="8"/>
      <x v="91"/>
      <x v="8"/>
    </i>
    <i r="1">
      <x v="18"/>
      <x v="3"/>
      <x v="3"/>
    </i>
    <i r="1">
      <x v="56"/>
      <x v="36"/>
      <x v="1"/>
    </i>
    <i>
      <x v="2"/>
      <x v="10"/>
      <x v="1"/>
      <x v="3"/>
    </i>
    <i>
      <x v="12"/>
      <x v="22"/>
      <x v="87"/>
      <x v="3"/>
    </i>
    <i r="1">
      <x v="24"/>
      <x v="86"/>
      <x v="2"/>
    </i>
    <i r="1">
      <x v="44"/>
      <x v="22"/>
      <x v="3"/>
    </i>
    <i r="1">
      <x v="63"/>
      <x v="23"/>
      <x v="4"/>
    </i>
    <i r="1">
      <x v="67"/>
      <x v="20"/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" fld="10" baseField="0" baseItem="0"/>
    <dataField name="Sum of Cost of excess material" fld="17" baseField="0" baseItem="0"/>
  </dataFields>
  <formats count="37">
    <format dxfId="429">
      <pivotArea field="12" type="button" dataOnly="0" labelOnly="1" outline="0" axis="axisRow" fieldPosition="3"/>
    </format>
    <format dxfId="428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2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26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2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2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2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2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21">
      <pivotArea grandRow="1" outline="0" collapsedLevelsAreSubtotals="1" fieldPosition="0"/>
    </format>
    <format dxfId="420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19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18">
      <pivotArea dataOnly="0" labelOnly="1" outline="0" fieldPosition="0">
        <references count="1">
          <reference field="1" count="0"/>
        </references>
      </pivotArea>
    </format>
    <format dxfId="417">
      <pivotArea field="12" type="button" dataOnly="0" labelOnly="1" outline="0" axis="axisRow" fieldPosition="3"/>
    </format>
    <format dxfId="416">
      <pivotArea dataOnly="0" labelOnly="1" grandRow="1" outline="0" fieldPosition="0"/>
    </format>
    <format dxfId="415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2" count="1">
            <x v="1"/>
          </reference>
        </references>
      </pivotArea>
    </format>
    <format dxfId="41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2" count="1">
            <x v="6"/>
          </reference>
        </references>
      </pivotArea>
    </format>
    <format dxfId="4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412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2" count="1">
            <x v="5"/>
          </reference>
        </references>
      </pivotArea>
    </format>
    <format dxfId="41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2" count="1">
            <x v="7"/>
          </reference>
        </references>
      </pivotArea>
    </format>
    <format dxfId="41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2" count="1">
            <x v="8"/>
          </reference>
        </references>
      </pivotArea>
    </format>
    <format dxfId="409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2" count="1">
            <x v="3"/>
          </reference>
        </references>
      </pivotArea>
    </format>
    <format dxfId="408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2" count="1">
            <x v="1"/>
          </reference>
        </references>
      </pivotArea>
    </format>
    <format dxfId="407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2" count="1">
            <x v="3"/>
          </reference>
        </references>
      </pivotArea>
    </format>
    <format dxfId="406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405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2" count="1">
            <x v="2"/>
          </reference>
        </references>
      </pivotArea>
    </format>
    <format dxfId="404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2" count="1">
            <x v="3"/>
          </reference>
        </references>
      </pivotArea>
    </format>
    <format dxfId="403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402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2" count="1">
            <x v="4"/>
          </reference>
        </references>
      </pivotArea>
    </format>
    <format dxfId="401">
      <pivotArea dataOnly="0" labelOnly="1" outline="0" axis="axisValues" fieldPosition="0"/>
    </format>
    <format dxfId="400">
      <pivotArea outline="0" collapsedLevelsAreSubtotals="1" fieldPosition="0"/>
    </format>
    <format dxfId="3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8">
      <pivotArea dataOnly="0" outline="0" fieldPosition="0">
        <references count="1">
          <reference field="4294967294" count="1">
            <x v="1"/>
          </reference>
        </references>
      </pivotArea>
    </format>
    <format dxfId="397">
      <pivotArea field="2" type="button" dataOnly="0" labelOnly="1" outline="0" axis="axisRow" fieldPosition="0"/>
    </format>
    <format dxfId="396">
      <pivotArea field="0" type="button" dataOnly="0" labelOnly="1" outline="0" axis="axisRow" fieldPosition="1"/>
    </format>
    <format dxfId="395">
      <pivotArea field="1" type="button" dataOnly="0" labelOnly="1" outline="0" axis="axisRow" fieldPosition="2"/>
    </format>
    <format dxfId="394">
      <pivotArea field="12" type="button" dataOnly="0" labelOnly="1" outline="0" axis="axisRow" fieldPosition="3"/>
    </format>
    <format dxfId="3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T635" totalsRowShown="0" headerRowDxfId="235" dataDxfId="234" headerRowCellStyle="Currency" dataCellStyle="Currency">
  <autoFilter ref="A3:T635"/>
  <tableColumns count="20">
    <tableColumn id="1" name="Part Number" dataDxfId="233"/>
    <tableColumn id="2" name="Description" dataDxfId="232"/>
    <tableColumn id="3" name="Supplier" dataDxfId="231"/>
    <tableColumn id="4" name="Cost " dataDxfId="230" dataCellStyle="Currency"/>
    <tableColumn id="5" name="shipping" dataDxfId="229" dataCellStyle="Currency"/>
    <tableColumn id="6" name="Tax" dataDxfId="228" dataCellStyle="Currency">
      <calculatedColumnFormula>9%*Table1[[#This Row],[Cost ]]</calculatedColumnFormula>
    </tableColumn>
    <tableColumn id="7" name="Web-link" dataDxfId="227"/>
    <tableColumn id="9" name="Minimum order quantity" dataDxfId="226"/>
    <tableColumn id="8" name="Comments" dataDxfId="225"/>
    <tableColumn id="10" name="extended quantity" dataDxfId="224" dataCellStyle="Currency">
      <calculatedColumnFormula>SUMIF('Multi-level BOM'!D$4:D$467,Table1[[#This Row],[Part Number]],'Multi-level BOM'!H$4:H$467)</calculatedColumnFormula>
    </tableColumn>
    <tableColumn id="15" name="Ideal cost" dataDxfId="223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222" dataCellStyle="Currency">
      <calculatedColumnFormula>IF(Table1[[#This Row],[Buy-now costs]]&gt;0,"X","")</calculatedColumnFormula>
    </tableColumn>
    <tableColumn id="17" name="quantity on-hand" dataDxfId="221" dataCellStyle="Currency"/>
    <tableColumn id="20" name="Quantity on order" dataDxfId="220" dataCellStyle="Currency"/>
    <tableColumn id="11" name="Quantity  to  purchase" dataDxfId="219" dataCellStyle="Currency">
      <calculatedColumnFormula>CEILING((Table1[[#This Row],[extended quantity]]-Table1[[#This Row],[quantity on-hand]]-Table1[[#This Row],[Quantity on order]])/Table1[[#This Row],[Minimum order quantity]],1)*Table1[[#This Row],[Minimum order quantity]]</calculatedColumnFormula>
    </tableColumn>
    <tableColumn id="12" name="leftover material" dataDxfId="218" dataCellStyle="Currency">
      <calculatedColumnFormula>Table1[[#This Row],[Quantity  to  purchase]]+Table1[[#This Row],[quantity on-hand]]+Table1[[#This Row],[Quantity on order]]-Table1[[#This Row],[extended quantity]]</calculatedColumnFormula>
    </tableColumn>
    <tableColumn id="13" name="Remaining Extended cost" dataDxfId="21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216" dataCellStyle="Currency">
      <calculatedColumnFormula>IFERROR(Table1[[#This Row],[leftover material]]*(Table1[[#This Row],[Cost ]]+Table1[[#This Row],[shipping]]+Table1[[#This Row],[Tax]]),0)</calculatedColumnFormula>
    </tableColumn>
    <tableColumn id="19" name="comments2" dataDxfId="215" dataCellStyle="Currency"/>
    <tableColumn id="18" name="Buy-now costs" dataDxfId="214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3639" TargetMode="External"/><Relationship Id="rId26" Type="http://schemas.openxmlformats.org/officeDocument/2006/relationships/printerSettings" Target="../printerSettings/printerSettings6.bin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gp/product/B00W9A2L3S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6532" TargetMode="External"/><Relationship Id="rId25" Type="http://schemas.openxmlformats.org/officeDocument/2006/relationships/hyperlink" Target="https://www.amazon.com/STEPPERONLINE-Bipolar-1-26Nm-178-4oz-4-lead/dp/B07DV91Z2M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://www.zyltech.com/flexible-plum-coupler-shaft-various-combinations-from-5mm-to-12-7mm/" TargetMode="External"/><Relationship Id="rId20" Type="http://schemas.openxmlformats.org/officeDocument/2006/relationships/hyperlink" Target="https://www.amazon.com/BALITENSEN-Timing-Pulley-printer-20teeth/dp/B079BNZDRZ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onlinemetals.com/en/buy/angle?q=%3Aname-asc%3AAlloy%3A6061&amp;checkbox=on&amp;sort=name-asc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s://www.banggood.com/Machifit-500mm-Length-MGN15-Linear-Rail-Guide-with-MGN15H-Linear-Rail-Block-CNC-Tool-p-1239196.html?cur_warehouse=CN" TargetMode="External"/><Relationship Id="rId23" Type="http://schemas.openxmlformats.org/officeDocument/2006/relationships/hyperlink" Target="https://www.amazon.com/EAGWELL-Universal-Regulated-Switching-Computer/dp/B01IOK5FM0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boltdepot.com/Product-Details.aspx?product=18967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dp/B082F7B1QH" TargetMode="External"/><Relationship Id="rId27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25" sqref="G25"/>
    </sheetView>
  </sheetViews>
  <sheetFormatPr defaultRowHeight="15" x14ac:dyDescent="0.25"/>
  <cols>
    <col min="1" max="1" width="23.85546875" style="61" customWidth="1"/>
    <col min="2" max="2" width="10.28515625" style="61" customWidth="1"/>
    <col min="3" max="3" width="73.5703125" style="66" customWidth="1"/>
    <col min="4" max="4" width="9.5703125" style="2" customWidth="1"/>
    <col min="5" max="5" width="10.7109375" style="1" customWidth="1"/>
    <col min="6" max="6" width="16" style="61" customWidth="1"/>
    <col min="7" max="7" width="9.85546875" style="96" customWidth="1"/>
    <col min="8" max="8" width="13.140625" style="61" customWidth="1"/>
    <col min="9" max="9" width="8.5703125" style="61" customWidth="1"/>
    <col min="10" max="10" width="13.85546875" style="61" customWidth="1"/>
    <col min="11" max="11" width="8.42578125" style="61" customWidth="1"/>
    <col min="12" max="16384" width="9.140625" style="61"/>
  </cols>
  <sheetData>
    <row r="1" spans="1:11" ht="18.75" x14ac:dyDescent="0.3">
      <c r="A1" s="76" t="s">
        <v>1072</v>
      </c>
    </row>
    <row r="2" spans="1:11" ht="18.75" x14ac:dyDescent="0.3">
      <c r="A2" s="76"/>
    </row>
    <row r="3" spans="1:11" x14ac:dyDescent="0.25">
      <c r="A3" s="80" t="s">
        <v>918</v>
      </c>
      <c r="B3" s="2" t="s">
        <v>1073</v>
      </c>
    </row>
    <row r="5" spans="1:11" s="64" customFormat="1" ht="60" x14ac:dyDescent="0.25">
      <c r="A5" s="73" t="s">
        <v>3</v>
      </c>
      <c r="B5" s="73" t="s">
        <v>1</v>
      </c>
      <c r="C5" s="84" t="s">
        <v>2</v>
      </c>
      <c r="D5" s="79" t="s">
        <v>872</v>
      </c>
      <c r="E5" s="73" t="s">
        <v>695</v>
      </c>
      <c r="F5" s="73" t="s">
        <v>1074</v>
      </c>
      <c r="G5" s="95" t="s">
        <v>1075</v>
      </c>
      <c r="H5" s="80" t="s">
        <v>652</v>
      </c>
      <c r="I5" s="80" t="s">
        <v>653</v>
      </c>
      <c r="J5" s="65" t="s">
        <v>1071</v>
      </c>
      <c r="K5" s="83" t="s">
        <v>1067</v>
      </c>
    </row>
    <row r="6" spans="1:11" s="2" customFormat="1" ht="30" x14ac:dyDescent="0.25">
      <c r="A6" s="81" t="s">
        <v>656</v>
      </c>
      <c r="B6" s="2" t="s">
        <v>14</v>
      </c>
      <c r="C6" s="65" t="s">
        <v>688</v>
      </c>
      <c r="D6" s="2">
        <v>0</v>
      </c>
      <c r="E6" s="38">
        <v>2</v>
      </c>
      <c r="F6" s="2">
        <v>2</v>
      </c>
      <c r="G6" s="82">
        <v>35.18</v>
      </c>
      <c r="H6" s="2">
        <v>0</v>
      </c>
      <c r="I6" s="82">
        <v>3.1661999999999999</v>
      </c>
      <c r="J6" s="83">
        <v>76.692399999999992</v>
      </c>
      <c r="K6" s="83">
        <v>0</v>
      </c>
    </row>
    <row r="7" spans="1:11" s="2" customFormat="1" x14ac:dyDescent="0.25">
      <c r="A7" s="81"/>
      <c r="B7" s="2" t="s">
        <v>24</v>
      </c>
      <c r="C7" s="85" t="s">
        <v>1061</v>
      </c>
      <c r="D7" s="2">
        <v>0</v>
      </c>
      <c r="E7" s="38">
        <v>39</v>
      </c>
      <c r="F7" s="2">
        <v>50</v>
      </c>
      <c r="G7" s="82">
        <v>0.2266</v>
      </c>
      <c r="H7" s="2">
        <v>0</v>
      </c>
      <c r="I7" s="82">
        <v>2.0393999999999999E-2</v>
      </c>
      <c r="J7" s="83">
        <v>12.3497</v>
      </c>
      <c r="K7" s="83">
        <v>2.7169339999999997</v>
      </c>
    </row>
    <row r="8" spans="1:11" s="2" customFormat="1" x14ac:dyDescent="0.25">
      <c r="A8" s="81"/>
      <c r="B8" s="2" t="s">
        <v>89</v>
      </c>
      <c r="C8" s="85" t="s">
        <v>1020</v>
      </c>
      <c r="D8" s="2">
        <v>0</v>
      </c>
      <c r="E8" s="38">
        <v>1</v>
      </c>
      <c r="F8" s="2">
        <v>1</v>
      </c>
      <c r="G8" s="82">
        <v>14.99</v>
      </c>
      <c r="H8" s="2">
        <v>0</v>
      </c>
      <c r="I8" s="82">
        <v>1.3491</v>
      </c>
      <c r="J8" s="83">
        <v>16.339100000000002</v>
      </c>
      <c r="K8" s="83">
        <v>0</v>
      </c>
    </row>
    <row r="9" spans="1:11" s="2" customFormat="1" x14ac:dyDescent="0.25">
      <c r="A9" s="81"/>
      <c r="B9" s="2" t="s">
        <v>90</v>
      </c>
      <c r="C9" s="85" t="s">
        <v>1023</v>
      </c>
      <c r="D9" s="2">
        <v>0</v>
      </c>
      <c r="E9" s="38">
        <v>1</v>
      </c>
      <c r="F9" s="2">
        <v>1</v>
      </c>
      <c r="G9" s="82">
        <v>6.15</v>
      </c>
      <c r="H9" s="2">
        <v>0</v>
      </c>
      <c r="I9" s="82">
        <v>0.55349999999999999</v>
      </c>
      <c r="J9" s="83">
        <v>6.7035</v>
      </c>
      <c r="K9" s="83">
        <v>0</v>
      </c>
    </row>
    <row r="10" spans="1:11" s="2" customFormat="1" x14ac:dyDescent="0.25">
      <c r="A10" s="81"/>
      <c r="B10" s="2" t="s">
        <v>91</v>
      </c>
      <c r="C10" s="85" t="s">
        <v>1026</v>
      </c>
      <c r="D10" s="2">
        <v>0</v>
      </c>
      <c r="E10" s="38">
        <v>1</v>
      </c>
      <c r="F10" s="2">
        <v>5</v>
      </c>
      <c r="G10" s="82">
        <v>1.798</v>
      </c>
      <c r="H10" s="2">
        <v>0</v>
      </c>
      <c r="I10" s="82">
        <v>0.16181999999999999</v>
      </c>
      <c r="J10" s="83">
        <v>9.799100000000001</v>
      </c>
      <c r="K10" s="83">
        <v>7.8392800000000005</v>
      </c>
    </row>
    <row r="11" spans="1:11" s="2" customFormat="1" x14ac:dyDescent="0.25">
      <c r="A11" s="81"/>
      <c r="B11" s="2" t="s">
        <v>95</v>
      </c>
      <c r="C11" s="85" t="s">
        <v>1033</v>
      </c>
      <c r="D11" s="2">
        <v>0</v>
      </c>
      <c r="E11" s="38">
        <v>1</v>
      </c>
      <c r="F11" s="2">
        <v>1</v>
      </c>
      <c r="G11" s="82">
        <v>6.8875000000000002</v>
      </c>
      <c r="H11" s="2">
        <v>0</v>
      </c>
      <c r="I11" s="82">
        <v>0.61987499999999995</v>
      </c>
      <c r="J11" s="83">
        <v>7.5073749999999997</v>
      </c>
      <c r="K11" s="83">
        <v>0</v>
      </c>
    </row>
    <row r="12" spans="1:11" s="2" customFormat="1" x14ac:dyDescent="0.25">
      <c r="A12" s="81"/>
      <c r="B12" s="2" t="s">
        <v>96</v>
      </c>
      <c r="C12" s="65" t="s">
        <v>1034</v>
      </c>
      <c r="D12" s="2">
        <v>0</v>
      </c>
      <c r="E12" s="38">
        <v>1</v>
      </c>
      <c r="F12" s="2">
        <v>1</v>
      </c>
      <c r="G12" s="82">
        <v>6.8875000000000002</v>
      </c>
      <c r="H12" s="2">
        <v>0</v>
      </c>
      <c r="I12" s="82">
        <v>0.61987499999999995</v>
      </c>
      <c r="J12" s="83">
        <v>7.5073749999999997</v>
      </c>
      <c r="K12" s="83">
        <v>0</v>
      </c>
    </row>
    <row r="13" spans="1:11" s="2" customFormat="1" x14ac:dyDescent="0.25">
      <c r="A13" s="81"/>
      <c r="B13" s="2" t="s">
        <v>97</v>
      </c>
      <c r="C13" s="65" t="s">
        <v>1035</v>
      </c>
      <c r="D13" s="2">
        <v>0</v>
      </c>
      <c r="E13" s="38">
        <v>1</v>
      </c>
      <c r="F13" s="2">
        <v>1</v>
      </c>
      <c r="G13" s="82">
        <v>6.8875000000000002</v>
      </c>
      <c r="H13" s="2">
        <v>0</v>
      </c>
      <c r="I13" s="82">
        <v>0.61987499999999995</v>
      </c>
      <c r="J13" s="83">
        <v>7.5073749999999997</v>
      </c>
      <c r="K13" s="83">
        <v>0</v>
      </c>
    </row>
    <row r="14" spans="1:11" s="2" customFormat="1" x14ac:dyDescent="0.25">
      <c r="A14" s="81"/>
      <c r="B14" s="2" t="s">
        <v>98</v>
      </c>
      <c r="C14" s="65" t="s">
        <v>1036</v>
      </c>
      <c r="D14" s="2">
        <v>0</v>
      </c>
      <c r="E14" s="38">
        <v>1</v>
      </c>
      <c r="F14" s="2">
        <v>1</v>
      </c>
      <c r="G14" s="82">
        <v>6.8875000000000002</v>
      </c>
      <c r="H14" s="2">
        <v>0</v>
      </c>
      <c r="I14" s="82">
        <v>0.61987499999999995</v>
      </c>
      <c r="J14" s="83">
        <v>7.5073749999999997</v>
      </c>
      <c r="K14" s="83">
        <v>0</v>
      </c>
    </row>
    <row r="15" spans="1:11" s="2" customFormat="1" ht="30" x14ac:dyDescent="0.25">
      <c r="A15" s="81" t="s">
        <v>700</v>
      </c>
      <c r="B15" s="2" t="s">
        <v>17</v>
      </c>
      <c r="C15" s="86" t="s">
        <v>685</v>
      </c>
      <c r="D15" s="2">
        <v>3</v>
      </c>
      <c r="E15" s="38">
        <v>5</v>
      </c>
      <c r="F15" s="2">
        <v>2</v>
      </c>
      <c r="G15" s="82">
        <v>25.91</v>
      </c>
      <c r="H15" s="2">
        <v>2.99</v>
      </c>
      <c r="I15" s="82">
        <v>0</v>
      </c>
      <c r="J15" s="83">
        <v>57.8</v>
      </c>
      <c r="K15" s="83">
        <v>0</v>
      </c>
    </row>
    <row r="16" spans="1:11" s="2" customFormat="1" x14ac:dyDescent="0.25">
      <c r="A16" s="2" t="s">
        <v>1004</v>
      </c>
      <c r="B16" s="2" t="s">
        <v>92</v>
      </c>
      <c r="C16" s="85" t="s">
        <v>1028</v>
      </c>
      <c r="D16" s="2">
        <v>0</v>
      </c>
      <c r="E16" s="38">
        <v>4</v>
      </c>
      <c r="F16" s="2">
        <v>4</v>
      </c>
      <c r="G16" s="82">
        <v>2.84</v>
      </c>
      <c r="H16" s="2">
        <v>0</v>
      </c>
      <c r="I16" s="82">
        <v>0.25559999999999999</v>
      </c>
      <c r="J16" s="83">
        <v>12.382399999999999</v>
      </c>
      <c r="K16" s="83">
        <v>0</v>
      </c>
    </row>
    <row r="17" spans="1:11" s="2" customFormat="1" x14ac:dyDescent="0.25">
      <c r="B17" s="2" t="s">
        <v>93</v>
      </c>
      <c r="C17" s="85" t="s">
        <v>1029</v>
      </c>
      <c r="D17" s="2">
        <v>0</v>
      </c>
      <c r="E17" s="38">
        <v>10</v>
      </c>
      <c r="F17" s="2">
        <v>10</v>
      </c>
      <c r="G17" s="82">
        <v>0.27599999999999997</v>
      </c>
      <c r="H17" s="2">
        <v>0</v>
      </c>
      <c r="I17" s="82">
        <v>2.4839999999999997E-2</v>
      </c>
      <c r="J17" s="83">
        <v>3.0083999999999995</v>
      </c>
      <c r="K17" s="83">
        <v>0</v>
      </c>
    </row>
    <row r="18" spans="1:11" s="2" customFormat="1" x14ac:dyDescent="0.25">
      <c r="B18" s="2" t="s">
        <v>94</v>
      </c>
      <c r="C18" s="85" t="s">
        <v>1031</v>
      </c>
      <c r="D18" s="2">
        <v>0</v>
      </c>
      <c r="E18" s="38">
        <v>10</v>
      </c>
      <c r="F18" s="2">
        <v>10</v>
      </c>
      <c r="G18" s="82">
        <v>0.16999999999999998</v>
      </c>
      <c r="H18" s="2">
        <v>0</v>
      </c>
      <c r="I18" s="82">
        <v>1.5299999999999998E-2</v>
      </c>
      <c r="J18" s="83">
        <v>1.853</v>
      </c>
      <c r="K18" s="83">
        <v>0</v>
      </c>
    </row>
    <row r="19" spans="1:11" s="2" customFormat="1" x14ac:dyDescent="0.25">
      <c r="A19" s="2" t="s">
        <v>1039</v>
      </c>
      <c r="B19" s="2" t="s">
        <v>99</v>
      </c>
      <c r="C19" s="85" t="s">
        <v>1038</v>
      </c>
      <c r="D19" s="2">
        <v>0</v>
      </c>
      <c r="E19" s="38">
        <v>1</v>
      </c>
      <c r="F19" s="2">
        <v>1</v>
      </c>
      <c r="G19" s="82">
        <v>9.02</v>
      </c>
      <c r="H19" s="2">
        <v>0</v>
      </c>
      <c r="I19" s="82">
        <v>0.81179999999999997</v>
      </c>
      <c r="J19" s="83">
        <v>9.8317999999999994</v>
      </c>
      <c r="K19" s="83">
        <v>0</v>
      </c>
    </row>
    <row r="20" spans="1:11" x14ac:dyDescent="0.25">
      <c r="A20" s="2" t="s">
        <v>1064</v>
      </c>
      <c r="B20" s="2"/>
      <c r="C20" s="2"/>
      <c r="E20" s="2"/>
      <c r="F20" s="2"/>
      <c r="G20" s="82"/>
      <c r="H20" s="2"/>
      <c r="I20" s="2"/>
      <c r="J20" s="83">
        <v>236.78889999999998</v>
      </c>
      <c r="K20" s="83">
        <v>10.556214000000001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workbookViewId="0">
      <selection activeCell="G60" sqref="G60"/>
    </sheetView>
  </sheetViews>
  <sheetFormatPr defaultRowHeight="15" x14ac:dyDescent="0.25"/>
  <cols>
    <col min="1" max="1" width="22" style="61" bestFit="1" customWidth="1"/>
    <col min="2" max="2" width="58.85546875" style="61" customWidth="1"/>
    <col min="3" max="3" width="16.85546875" style="68" customWidth="1"/>
    <col min="4" max="4" width="10" style="71" customWidth="1"/>
    <col min="5" max="5" width="9.28515625" style="71" customWidth="1"/>
    <col min="6" max="6" width="16" style="71" customWidth="1"/>
    <col min="7" max="7" width="11.7109375" style="71" customWidth="1"/>
    <col min="8" max="8" width="12.42578125" style="61" customWidth="1"/>
    <col min="9" max="9" width="12.5703125" style="61" customWidth="1"/>
    <col min="10" max="16384" width="9.140625" style="61"/>
  </cols>
  <sheetData>
    <row r="1" spans="1:9" ht="18.75" x14ac:dyDescent="0.3">
      <c r="A1" s="76" t="s">
        <v>1068</v>
      </c>
      <c r="B1"/>
    </row>
    <row r="2" spans="1:9" x14ac:dyDescent="0.25">
      <c r="A2"/>
      <c r="B2"/>
    </row>
    <row r="3" spans="1:9" x14ac:dyDescent="0.25">
      <c r="A3"/>
      <c r="B3"/>
    </row>
    <row r="4" spans="1:9" s="64" customFormat="1" ht="62.25" customHeight="1" x14ac:dyDescent="0.25">
      <c r="A4" s="73" t="s">
        <v>3</v>
      </c>
      <c r="B4" s="73" t="s">
        <v>2</v>
      </c>
      <c r="C4" s="73" t="s">
        <v>1</v>
      </c>
      <c r="D4" s="73" t="s">
        <v>695</v>
      </c>
      <c r="E4" s="79" t="s">
        <v>872</v>
      </c>
      <c r="F4" s="73" t="s">
        <v>1058</v>
      </c>
      <c r="G4" s="73" t="s">
        <v>1074</v>
      </c>
      <c r="H4" s="65" t="s">
        <v>1065</v>
      </c>
      <c r="I4" s="65" t="s">
        <v>1067</v>
      </c>
    </row>
    <row r="5" spans="1:9" x14ac:dyDescent="0.25">
      <c r="A5" s="23" t="s">
        <v>849</v>
      </c>
      <c r="B5" s="68" t="s">
        <v>905</v>
      </c>
      <c r="C5" s="61" t="s">
        <v>57</v>
      </c>
      <c r="D5" s="90">
        <v>1</v>
      </c>
      <c r="E5" s="61">
        <v>0</v>
      </c>
      <c r="F5" s="61">
        <v>0</v>
      </c>
      <c r="G5" s="61">
        <v>1</v>
      </c>
      <c r="H5" s="67">
        <v>56.913899999999998</v>
      </c>
      <c r="I5" s="67">
        <v>0</v>
      </c>
    </row>
    <row r="6" spans="1:9" x14ac:dyDescent="0.25">
      <c r="A6" s="23"/>
      <c r="B6" s="68" t="s">
        <v>1000</v>
      </c>
      <c r="C6" s="61" t="s">
        <v>79</v>
      </c>
      <c r="D6" s="90">
        <v>1</v>
      </c>
      <c r="E6" s="61">
        <v>0</v>
      </c>
      <c r="F6" s="61">
        <v>0</v>
      </c>
      <c r="G6" s="61">
        <v>1</v>
      </c>
      <c r="H6" s="67">
        <v>63.64</v>
      </c>
      <c r="I6" s="67">
        <v>0</v>
      </c>
    </row>
    <row r="7" spans="1:9" ht="45" x14ac:dyDescent="0.25">
      <c r="A7" s="23"/>
      <c r="B7" s="68" t="s">
        <v>856</v>
      </c>
      <c r="C7" s="61" t="s">
        <v>62</v>
      </c>
      <c r="D7" s="90">
        <v>1</v>
      </c>
      <c r="E7" s="61">
        <v>0</v>
      </c>
      <c r="F7" s="61">
        <v>0</v>
      </c>
      <c r="G7" s="61">
        <v>1</v>
      </c>
      <c r="H7" s="67">
        <v>79.08</v>
      </c>
      <c r="I7" s="67">
        <v>0</v>
      </c>
    </row>
    <row r="8" spans="1:9" ht="45" x14ac:dyDescent="0.25">
      <c r="A8" s="23"/>
      <c r="B8" s="68" t="s">
        <v>848</v>
      </c>
      <c r="C8" s="61" t="s">
        <v>60</v>
      </c>
      <c r="D8" s="90">
        <v>1</v>
      </c>
      <c r="E8" s="61">
        <v>0</v>
      </c>
      <c r="F8" s="61">
        <v>0</v>
      </c>
      <c r="G8" s="61">
        <v>1</v>
      </c>
      <c r="H8" s="67">
        <v>58.96</v>
      </c>
      <c r="I8" s="67">
        <v>0</v>
      </c>
    </row>
    <row r="9" spans="1:9" x14ac:dyDescent="0.25">
      <c r="A9" s="23" t="s">
        <v>656</v>
      </c>
      <c r="B9" s="68" t="s">
        <v>1020</v>
      </c>
      <c r="C9" s="61" t="s">
        <v>89</v>
      </c>
      <c r="D9" s="90">
        <v>1</v>
      </c>
      <c r="E9" s="61">
        <v>0</v>
      </c>
      <c r="F9" s="61">
        <v>0</v>
      </c>
      <c r="G9" s="61">
        <v>1</v>
      </c>
      <c r="H9" s="67">
        <v>16.339100000000002</v>
      </c>
      <c r="I9" s="67">
        <v>0</v>
      </c>
    </row>
    <row r="10" spans="1:9" ht="30" x14ac:dyDescent="0.25">
      <c r="A10" s="23"/>
      <c r="B10" s="68" t="s">
        <v>688</v>
      </c>
      <c r="C10" s="61" t="s">
        <v>14</v>
      </c>
      <c r="D10" s="90">
        <v>2</v>
      </c>
      <c r="E10" s="61">
        <v>0</v>
      </c>
      <c r="F10" s="61">
        <v>0</v>
      </c>
      <c r="G10" s="61">
        <v>2</v>
      </c>
      <c r="H10" s="67">
        <v>76.692399999999992</v>
      </c>
      <c r="I10" s="67">
        <v>0</v>
      </c>
    </row>
    <row r="11" spans="1:9" x14ac:dyDescent="0.25">
      <c r="A11" s="23"/>
      <c r="B11" s="68" t="s">
        <v>1049</v>
      </c>
      <c r="C11" s="61" t="s">
        <v>103</v>
      </c>
      <c r="D11" s="90">
        <v>1</v>
      </c>
      <c r="E11" s="61">
        <v>0</v>
      </c>
      <c r="F11" s="61">
        <v>0</v>
      </c>
      <c r="G11" s="61">
        <v>1</v>
      </c>
      <c r="H11" s="67">
        <v>7.5536999999999992</v>
      </c>
      <c r="I11" s="67">
        <v>0</v>
      </c>
    </row>
    <row r="12" spans="1:9" x14ac:dyDescent="0.25">
      <c r="A12" s="23"/>
      <c r="B12" s="68" t="s">
        <v>1048</v>
      </c>
      <c r="C12" s="61" t="s">
        <v>102</v>
      </c>
      <c r="D12" s="90">
        <v>1</v>
      </c>
      <c r="E12" s="61">
        <v>0</v>
      </c>
      <c r="F12" s="61">
        <v>0</v>
      </c>
      <c r="G12" s="61">
        <v>1</v>
      </c>
      <c r="H12" s="67">
        <v>7.4228999999999994</v>
      </c>
      <c r="I12" s="67">
        <v>0</v>
      </c>
    </row>
    <row r="13" spans="1:9" x14ac:dyDescent="0.25">
      <c r="A13" s="23"/>
      <c r="B13" s="68" t="s">
        <v>819</v>
      </c>
      <c r="C13" s="61" t="s">
        <v>48</v>
      </c>
      <c r="D13" s="90">
        <v>8</v>
      </c>
      <c r="E13" s="61">
        <v>0</v>
      </c>
      <c r="F13" s="61">
        <v>0</v>
      </c>
      <c r="G13" s="61">
        <v>8</v>
      </c>
      <c r="H13" s="67">
        <v>23.958200000000001</v>
      </c>
      <c r="I13" s="67">
        <v>0</v>
      </c>
    </row>
    <row r="14" spans="1:9" x14ac:dyDescent="0.25">
      <c r="A14" s="23"/>
      <c r="B14" s="68" t="s">
        <v>1041</v>
      </c>
      <c r="C14" s="61" t="s">
        <v>100</v>
      </c>
      <c r="D14" s="90">
        <v>1</v>
      </c>
      <c r="E14" s="61">
        <v>0</v>
      </c>
      <c r="F14" s="61">
        <v>0</v>
      </c>
      <c r="G14" s="61">
        <v>200</v>
      </c>
      <c r="H14" s="67">
        <v>3.2645500000000001E-2</v>
      </c>
      <c r="I14" s="67">
        <v>6.4964545000000005</v>
      </c>
    </row>
    <row r="15" spans="1:9" x14ac:dyDescent="0.25">
      <c r="A15" s="23"/>
      <c r="B15" s="68" t="s">
        <v>1023</v>
      </c>
      <c r="C15" s="61" t="s">
        <v>90</v>
      </c>
      <c r="D15" s="90">
        <v>1</v>
      </c>
      <c r="E15" s="61">
        <v>0</v>
      </c>
      <c r="F15" s="61">
        <v>0</v>
      </c>
      <c r="G15" s="61">
        <v>1</v>
      </c>
      <c r="H15" s="67">
        <v>6.7035</v>
      </c>
      <c r="I15" s="67">
        <v>0</v>
      </c>
    </row>
    <row r="16" spans="1:9" x14ac:dyDescent="0.25">
      <c r="A16" s="23"/>
      <c r="B16" s="70" t="s">
        <v>654</v>
      </c>
      <c r="C16" s="61" t="s">
        <v>9</v>
      </c>
      <c r="D16" s="90">
        <v>28</v>
      </c>
      <c r="E16" s="61">
        <v>20</v>
      </c>
      <c r="F16" s="61">
        <v>0</v>
      </c>
      <c r="G16" s="71">
        <v>10</v>
      </c>
      <c r="H16" s="67">
        <v>41.171480000000003</v>
      </c>
      <c r="I16" s="67">
        <v>2.94082</v>
      </c>
    </row>
    <row r="17" spans="1:9" ht="30" x14ac:dyDescent="0.25">
      <c r="A17" s="23"/>
      <c r="B17" s="68" t="s">
        <v>1034</v>
      </c>
      <c r="C17" s="61" t="s">
        <v>96</v>
      </c>
      <c r="D17" s="90">
        <v>1</v>
      </c>
      <c r="E17" s="61">
        <v>0</v>
      </c>
      <c r="F17" s="61">
        <v>0</v>
      </c>
      <c r="G17" s="61">
        <v>1</v>
      </c>
      <c r="H17" s="67">
        <v>7.5073749999999997</v>
      </c>
      <c r="I17" s="67">
        <v>0</v>
      </c>
    </row>
    <row r="18" spans="1:9" x14ac:dyDescent="0.25">
      <c r="A18" s="23"/>
      <c r="B18" s="68" t="s">
        <v>1016</v>
      </c>
      <c r="C18" s="61" t="s">
        <v>86</v>
      </c>
      <c r="D18" s="90">
        <v>1</v>
      </c>
      <c r="E18" s="61">
        <v>0</v>
      </c>
      <c r="F18" s="61">
        <v>0</v>
      </c>
      <c r="G18" s="61">
        <v>2</v>
      </c>
      <c r="H18" s="67">
        <v>5.1175500000000005</v>
      </c>
      <c r="I18" s="67">
        <v>5.1175500000000005</v>
      </c>
    </row>
    <row r="19" spans="1:9" x14ac:dyDescent="0.25">
      <c r="A19" s="23"/>
      <c r="B19" s="68" t="s">
        <v>1026</v>
      </c>
      <c r="C19" s="61" t="s">
        <v>91</v>
      </c>
      <c r="D19" s="90">
        <v>1</v>
      </c>
      <c r="E19" s="61">
        <v>0</v>
      </c>
      <c r="F19" s="61">
        <v>0</v>
      </c>
      <c r="G19" s="61">
        <v>5</v>
      </c>
      <c r="H19" s="67">
        <v>1.9598200000000001</v>
      </c>
      <c r="I19" s="67">
        <v>7.8392800000000005</v>
      </c>
    </row>
    <row r="20" spans="1:9" x14ac:dyDescent="0.25">
      <c r="A20" s="23"/>
      <c r="B20" s="68" t="s">
        <v>1015</v>
      </c>
      <c r="C20" s="61" t="s">
        <v>85</v>
      </c>
      <c r="D20" s="90">
        <v>1</v>
      </c>
      <c r="E20" s="61">
        <v>0</v>
      </c>
      <c r="F20" s="61">
        <v>0</v>
      </c>
      <c r="G20" s="61">
        <v>2</v>
      </c>
      <c r="H20" s="67">
        <v>5.9895500000000004</v>
      </c>
      <c r="I20" s="67">
        <v>5.9895500000000004</v>
      </c>
    </row>
    <row r="21" spans="1:9" ht="30" x14ac:dyDescent="0.25">
      <c r="A21" s="23"/>
      <c r="B21" s="68" t="s">
        <v>1035</v>
      </c>
      <c r="C21" s="61" t="s">
        <v>97</v>
      </c>
      <c r="D21" s="90">
        <v>1</v>
      </c>
      <c r="E21" s="61">
        <v>0</v>
      </c>
      <c r="F21" s="61">
        <v>0</v>
      </c>
      <c r="G21" s="61">
        <v>1</v>
      </c>
      <c r="H21" s="67">
        <v>7.5073749999999997</v>
      </c>
      <c r="I21" s="67">
        <v>0</v>
      </c>
    </row>
    <row r="22" spans="1:9" ht="30" x14ac:dyDescent="0.25">
      <c r="A22" s="23"/>
      <c r="B22" s="68" t="s">
        <v>978</v>
      </c>
      <c r="C22" s="61" t="s">
        <v>64</v>
      </c>
      <c r="D22" s="90">
        <v>1</v>
      </c>
      <c r="E22" s="61">
        <v>0</v>
      </c>
      <c r="F22" s="61">
        <v>0</v>
      </c>
      <c r="G22" s="61">
        <v>1</v>
      </c>
      <c r="H22" s="67">
        <v>15.2491</v>
      </c>
      <c r="I22" s="67">
        <v>0</v>
      </c>
    </row>
    <row r="23" spans="1:9" x14ac:dyDescent="0.25">
      <c r="A23" s="23"/>
      <c r="B23" s="68" t="s">
        <v>833</v>
      </c>
      <c r="C23" s="61" t="s">
        <v>53</v>
      </c>
      <c r="D23" s="90">
        <v>1</v>
      </c>
      <c r="E23" s="61">
        <v>0</v>
      </c>
      <c r="F23" s="61">
        <v>0</v>
      </c>
      <c r="G23" s="61">
        <v>2</v>
      </c>
      <c r="H23" s="67">
        <v>37.169000000000004</v>
      </c>
      <c r="I23" s="67">
        <v>37.169000000000004</v>
      </c>
    </row>
    <row r="24" spans="1:9" x14ac:dyDescent="0.25">
      <c r="A24" s="23"/>
      <c r="B24" s="68"/>
      <c r="C24" s="61" t="s">
        <v>54</v>
      </c>
      <c r="D24" s="90">
        <v>4</v>
      </c>
      <c r="E24" s="61">
        <v>0</v>
      </c>
      <c r="F24" s="61">
        <v>0</v>
      </c>
      <c r="G24" s="61">
        <v>4</v>
      </c>
      <c r="H24" s="67">
        <v>74.338000000000008</v>
      </c>
      <c r="I24" s="67">
        <v>0</v>
      </c>
    </row>
    <row r="25" spans="1:9" ht="30" x14ac:dyDescent="0.25">
      <c r="A25" s="23"/>
      <c r="B25" s="68" t="s">
        <v>1061</v>
      </c>
      <c r="C25" s="61" t="s">
        <v>24</v>
      </c>
      <c r="D25" s="90">
        <v>39</v>
      </c>
      <c r="E25" s="61">
        <v>0</v>
      </c>
      <c r="F25" s="61">
        <v>0</v>
      </c>
      <c r="G25" s="61">
        <v>50</v>
      </c>
      <c r="H25" s="67">
        <v>9.6327660000000002</v>
      </c>
      <c r="I25" s="67">
        <v>2.7169339999999997</v>
      </c>
    </row>
    <row r="26" spans="1:9" ht="30" x14ac:dyDescent="0.25">
      <c r="A26" s="23"/>
      <c r="B26" s="68" t="s">
        <v>838</v>
      </c>
      <c r="C26" s="61" t="s">
        <v>56</v>
      </c>
      <c r="D26" s="90">
        <v>1</v>
      </c>
      <c r="E26" s="61">
        <v>0</v>
      </c>
      <c r="F26" s="61">
        <v>0</v>
      </c>
      <c r="G26" s="61">
        <v>2</v>
      </c>
      <c r="H26" s="67">
        <v>11.979100000000001</v>
      </c>
      <c r="I26" s="67">
        <v>11.979100000000001</v>
      </c>
    </row>
    <row r="27" spans="1:9" x14ac:dyDescent="0.25">
      <c r="A27" s="23"/>
      <c r="B27" s="68" t="s">
        <v>1036</v>
      </c>
      <c r="C27" s="61" t="s">
        <v>98</v>
      </c>
      <c r="D27" s="90">
        <v>1</v>
      </c>
      <c r="E27" s="61">
        <v>0</v>
      </c>
      <c r="F27" s="61">
        <v>0</v>
      </c>
      <c r="G27" s="61">
        <v>1</v>
      </c>
      <c r="H27" s="67">
        <v>7.5073749999999997</v>
      </c>
      <c r="I27" s="67">
        <v>0</v>
      </c>
    </row>
    <row r="28" spans="1:9" ht="30" x14ac:dyDescent="0.25">
      <c r="A28" s="23"/>
      <c r="B28" s="68" t="s">
        <v>840</v>
      </c>
      <c r="C28" s="61" t="s">
        <v>58</v>
      </c>
      <c r="D28" s="90">
        <v>1</v>
      </c>
      <c r="E28" s="61">
        <v>0</v>
      </c>
      <c r="F28" s="61">
        <v>0</v>
      </c>
      <c r="G28" s="61">
        <v>1</v>
      </c>
      <c r="H28" s="67">
        <v>25.059099999999997</v>
      </c>
      <c r="I28" s="67">
        <v>0</v>
      </c>
    </row>
    <row r="29" spans="1:9" x14ac:dyDescent="0.25">
      <c r="A29" s="23"/>
      <c r="B29" s="68" t="s">
        <v>1046</v>
      </c>
      <c r="C29" s="61" t="s">
        <v>104</v>
      </c>
      <c r="D29" s="90">
        <v>1</v>
      </c>
      <c r="E29" s="61">
        <v>0</v>
      </c>
      <c r="F29" s="61">
        <v>0</v>
      </c>
      <c r="G29" s="61">
        <v>1</v>
      </c>
      <c r="H29" s="67">
        <v>9.4829999999999988</v>
      </c>
      <c r="I29" s="67">
        <v>0</v>
      </c>
    </row>
    <row r="30" spans="1:9" ht="30" x14ac:dyDescent="0.25">
      <c r="A30" s="23"/>
      <c r="B30" s="68" t="s">
        <v>1043</v>
      </c>
      <c r="C30" s="61" t="s">
        <v>101</v>
      </c>
      <c r="D30" s="90">
        <v>1</v>
      </c>
      <c r="E30" s="61">
        <v>0</v>
      </c>
      <c r="F30" s="61">
        <v>0</v>
      </c>
      <c r="G30" s="61">
        <v>100</v>
      </c>
      <c r="H30" s="67">
        <v>9.7991000000000009E-2</v>
      </c>
      <c r="I30" s="67">
        <v>9.7011090000000006</v>
      </c>
    </row>
    <row r="31" spans="1:9" ht="30" x14ac:dyDescent="0.25">
      <c r="A31" s="23"/>
      <c r="B31" s="68" t="s">
        <v>843</v>
      </c>
      <c r="C31" s="61" t="s">
        <v>59</v>
      </c>
      <c r="D31" s="90">
        <v>1</v>
      </c>
      <c r="E31" s="61">
        <v>0</v>
      </c>
      <c r="F31" s="61">
        <v>0</v>
      </c>
      <c r="G31" s="61">
        <v>1</v>
      </c>
      <c r="H31" s="67">
        <v>9.6464999999999996</v>
      </c>
      <c r="I31" s="67">
        <v>0</v>
      </c>
    </row>
    <row r="32" spans="1:9" ht="30" x14ac:dyDescent="0.25">
      <c r="A32" s="23"/>
      <c r="B32" s="68" t="s">
        <v>1033</v>
      </c>
      <c r="C32" s="61" t="s">
        <v>95</v>
      </c>
      <c r="D32" s="90">
        <v>1</v>
      </c>
      <c r="E32" s="61">
        <v>0</v>
      </c>
      <c r="F32" s="61">
        <v>0</v>
      </c>
      <c r="G32" s="61">
        <v>1</v>
      </c>
      <c r="H32" s="67">
        <v>7.5073749999999997</v>
      </c>
      <c r="I32" s="67">
        <v>0</v>
      </c>
    </row>
    <row r="33" spans="1:9" ht="30" x14ac:dyDescent="0.25">
      <c r="A33" s="23"/>
      <c r="B33" s="68" t="s">
        <v>835</v>
      </c>
      <c r="C33" s="61" t="s">
        <v>55</v>
      </c>
      <c r="D33" s="90">
        <v>1</v>
      </c>
      <c r="E33" s="61">
        <v>0</v>
      </c>
      <c r="F33" s="61">
        <v>0</v>
      </c>
      <c r="G33" s="61">
        <v>1</v>
      </c>
      <c r="H33" s="67">
        <v>43.589100000000002</v>
      </c>
      <c r="I33" s="67">
        <v>0</v>
      </c>
    </row>
    <row r="34" spans="1:9" ht="45" x14ac:dyDescent="0.25">
      <c r="A34" s="23" t="s">
        <v>700</v>
      </c>
      <c r="B34" s="70" t="s">
        <v>685</v>
      </c>
      <c r="C34" s="61" t="s">
        <v>17</v>
      </c>
      <c r="D34" s="90">
        <v>5</v>
      </c>
      <c r="E34" s="61">
        <v>3</v>
      </c>
      <c r="F34" s="61">
        <v>0</v>
      </c>
      <c r="G34" s="71">
        <v>2</v>
      </c>
      <c r="H34" s="67">
        <v>144.5</v>
      </c>
      <c r="I34" s="67">
        <v>0</v>
      </c>
    </row>
    <row r="35" spans="1:9" x14ac:dyDescent="0.25">
      <c r="A35" s="61" t="s">
        <v>804</v>
      </c>
      <c r="B35" s="68" t="s">
        <v>803</v>
      </c>
      <c r="C35" s="61" t="s">
        <v>45</v>
      </c>
      <c r="D35" s="90">
        <v>5</v>
      </c>
      <c r="E35" s="61">
        <v>0</v>
      </c>
      <c r="F35" s="61">
        <v>0</v>
      </c>
      <c r="G35" s="61">
        <v>6</v>
      </c>
      <c r="H35" s="67">
        <v>93.125</v>
      </c>
      <c r="I35" s="67">
        <v>18.625</v>
      </c>
    </row>
    <row r="36" spans="1:9" x14ac:dyDescent="0.25">
      <c r="A36" s="61" t="s">
        <v>1004</v>
      </c>
      <c r="B36" s="68" t="s">
        <v>1002</v>
      </c>
      <c r="C36" s="61" t="s">
        <v>80</v>
      </c>
      <c r="D36" s="90">
        <v>1</v>
      </c>
      <c r="E36" s="61">
        <v>0</v>
      </c>
      <c r="F36" s="61">
        <v>0</v>
      </c>
      <c r="G36" s="61">
        <v>1</v>
      </c>
      <c r="H36" s="67">
        <v>3.2808999999999999</v>
      </c>
      <c r="I36" s="67">
        <v>0</v>
      </c>
    </row>
    <row r="37" spans="1:9" x14ac:dyDescent="0.25">
      <c r="A37"/>
      <c r="B37" s="68" t="s">
        <v>1011</v>
      </c>
      <c r="C37" s="61" t="s">
        <v>83</v>
      </c>
      <c r="D37" s="90">
        <v>1</v>
      </c>
      <c r="E37" s="61">
        <v>0</v>
      </c>
      <c r="F37" s="61">
        <v>0</v>
      </c>
      <c r="G37" s="61">
        <v>1</v>
      </c>
      <c r="H37" s="67">
        <v>1.1990000000000001</v>
      </c>
      <c r="I37" s="67">
        <v>0</v>
      </c>
    </row>
    <row r="38" spans="1:9" x14ac:dyDescent="0.25">
      <c r="A38"/>
      <c r="B38" s="68" t="s">
        <v>1028</v>
      </c>
      <c r="C38" s="61" t="s">
        <v>92</v>
      </c>
      <c r="D38" s="90">
        <v>4</v>
      </c>
      <c r="E38" s="61">
        <v>0</v>
      </c>
      <c r="F38" s="61">
        <v>0</v>
      </c>
      <c r="G38" s="61">
        <v>4</v>
      </c>
      <c r="H38" s="67">
        <v>12.382399999999999</v>
      </c>
      <c r="I38" s="67">
        <v>0</v>
      </c>
    </row>
    <row r="39" spans="1:9" ht="30" x14ac:dyDescent="0.25">
      <c r="A39"/>
      <c r="B39" s="68" t="s">
        <v>1029</v>
      </c>
      <c r="C39" s="61" t="s">
        <v>93</v>
      </c>
      <c r="D39" s="90">
        <v>10</v>
      </c>
      <c r="E39" s="61">
        <v>0</v>
      </c>
      <c r="F39" s="61">
        <v>0</v>
      </c>
      <c r="G39" s="61">
        <v>10</v>
      </c>
      <c r="H39" s="67">
        <v>3.0083999999999995</v>
      </c>
      <c r="I39" s="67">
        <v>0</v>
      </c>
    </row>
    <row r="40" spans="1:9" x14ac:dyDescent="0.25">
      <c r="A40"/>
      <c r="B40" s="68" t="s">
        <v>1031</v>
      </c>
      <c r="C40" s="61" t="s">
        <v>94</v>
      </c>
      <c r="D40" s="90">
        <v>10</v>
      </c>
      <c r="E40" s="61">
        <v>0</v>
      </c>
      <c r="F40" s="61">
        <v>0</v>
      </c>
      <c r="G40" s="61">
        <v>10</v>
      </c>
      <c r="H40" s="67">
        <v>1.853</v>
      </c>
      <c r="I40" s="67">
        <v>0</v>
      </c>
    </row>
    <row r="41" spans="1:9" x14ac:dyDescent="0.25">
      <c r="A41"/>
      <c r="B41" s="68" t="s">
        <v>1007</v>
      </c>
      <c r="C41" s="61" t="s">
        <v>81</v>
      </c>
      <c r="D41" s="90">
        <v>1</v>
      </c>
      <c r="E41" s="61">
        <v>0</v>
      </c>
      <c r="F41" s="61">
        <v>0</v>
      </c>
      <c r="G41" s="61">
        <v>1</v>
      </c>
      <c r="H41" s="67">
        <v>5.5589999999999993</v>
      </c>
      <c r="I41" s="67">
        <v>0</v>
      </c>
    </row>
    <row r="42" spans="1:9" x14ac:dyDescent="0.25">
      <c r="A42"/>
      <c r="B42" s="68" t="s">
        <v>1006</v>
      </c>
      <c r="C42" s="61" t="s">
        <v>78</v>
      </c>
      <c r="D42" s="90">
        <v>1</v>
      </c>
      <c r="E42" s="61">
        <v>0</v>
      </c>
      <c r="F42" s="61">
        <v>0</v>
      </c>
      <c r="G42" s="61">
        <v>1</v>
      </c>
      <c r="H42" s="67">
        <v>1.4497</v>
      </c>
      <c r="I42" s="67">
        <v>0</v>
      </c>
    </row>
    <row r="43" spans="1:9" ht="30" x14ac:dyDescent="0.25">
      <c r="A43" s="61" t="s">
        <v>936</v>
      </c>
      <c r="B43" s="68" t="s">
        <v>935</v>
      </c>
      <c r="C43" s="61" t="s">
        <v>76</v>
      </c>
      <c r="D43" s="90">
        <v>36</v>
      </c>
      <c r="E43" s="61">
        <v>0</v>
      </c>
      <c r="F43" s="61">
        <v>0</v>
      </c>
      <c r="G43" s="61">
        <v>40</v>
      </c>
      <c r="H43" s="67">
        <v>48.491999999999997</v>
      </c>
      <c r="I43" s="67">
        <v>5.3879999999999999</v>
      </c>
    </row>
    <row r="44" spans="1:9" x14ac:dyDescent="0.25">
      <c r="A44" s="61" t="s">
        <v>769</v>
      </c>
      <c r="B44" s="68" t="s">
        <v>768</v>
      </c>
      <c r="C44" s="61" t="s">
        <v>42</v>
      </c>
      <c r="D44" s="90">
        <v>3</v>
      </c>
      <c r="E44" s="61">
        <v>0</v>
      </c>
      <c r="F44" s="61">
        <v>0</v>
      </c>
      <c r="G44" s="61">
        <v>3</v>
      </c>
      <c r="H44" s="67">
        <v>21.606300000000001</v>
      </c>
      <c r="I44" s="67">
        <v>0</v>
      </c>
    </row>
    <row r="45" spans="1:9" ht="30" x14ac:dyDescent="0.25">
      <c r="A45" s="61" t="s">
        <v>1039</v>
      </c>
      <c r="B45" s="68" t="s">
        <v>1038</v>
      </c>
      <c r="C45" s="61" t="s">
        <v>99</v>
      </c>
      <c r="D45" s="90">
        <v>1</v>
      </c>
      <c r="E45" s="61">
        <v>0</v>
      </c>
      <c r="F45" s="61">
        <v>0</v>
      </c>
      <c r="G45" s="61">
        <v>1</v>
      </c>
      <c r="H45" s="67">
        <v>9.8317999999999994</v>
      </c>
      <c r="I45" s="67">
        <v>0</v>
      </c>
    </row>
    <row r="46" spans="1:9" x14ac:dyDescent="0.25">
      <c r="A46" s="61" t="s">
        <v>648</v>
      </c>
      <c r="B46" s="68" t="s">
        <v>750</v>
      </c>
      <c r="C46" s="61" t="s">
        <v>23</v>
      </c>
      <c r="D46" s="90">
        <v>1</v>
      </c>
      <c r="E46" s="61">
        <v>0</v>
      </c>
      <c r="F46" s="61">
        <v>0</v>
      </c>
      <c r="G46" s="61">
        <v>1</v>
      </c>
      <c r="H46" s="67">
        <v>0</v>
      </c>
      <c r="I46" s="67">
        <v>0</v>
      </c>
    </row>
    <row r="47" spans="1:9" ht="30" x14ac:dyDescent="0.25">
      <c r="A47"/>
      <c r="B47" s="68" t="s">
        <v>966</v>
      </c>
      <c r="C47" s="61" t="s">
        <v>43</v>
      </c>
      <c r="D47" s="90">
        <v>1</v>
      </c>
      <c r="E47" s="61">
        <v>0</v>
      </c>
      <c r="F47" s="61">
        <v>0</v>
      </c>
      <c r="G47" s="61">
        <v>1</v>
      </c>
      <c r="H47" s="67">
        <v>0</v>
      </c>
      <c r="I47" s="67">
        <v>0</v>
      </c>
    </row>
    <row r="48" spans="1:9" x14ac:dyDescent="0.25">
      <c r="A48"/>
      <c r="B48" s="68" t="s">
        <v>722</v>
      </c>
      <c r="C48" s="61" t="s">
        <v>7</v>
      </c>
      <c r="D48" s="90">
        <v>1</v>
      </c>
      <c r="E48" s="61">
        <v>0</v>
      </c>
      <c r="F48" s="61">
        <v>0</v>
      </c>
      <c r="G48" s="61">
        <v>1</v>
      </c>
      <c r="H48" s="67">
        <v>137.435</v>
      </c>
      <c r="I48" s="67">
        <v>0</v>
      </c>
    </row>
    <row r="49" spans="1:9" x14ac:dyDescent="0.25">
      <c r="A49"/>
      <c r="B49" s="68" t="s">
        <v>723</v>
      </c>
      <c r="C49" s="61" t="s">
        <v>8</v>
      </c>
      <c r="D49" s="90">
        <v>1</v>
      </c>
      <c r="E49" s="61">
        <v>0</v>
      </c>
      <c r="F49" s="61">
        <v>0</v>
      </c>
      <c r="G49" s="61">
        <v>1</v>
      </c>
      <c r="H49" s="67">
        <v>96.435000000000002</v>
      </c>
      <c r="I49" s="67">
        <v>0</v>
      </c>
    </row>
    <row r="50" spans="1:9" x14ac:dyDescent="0.25">
      <c r="A50" s="61" t="s">
        <v>694</v>
      </c>
      <c r="B50" s="68" t="s">
        <v>830</v>
      </c>
      <c r="C50" s="61" t="s">
        <v>52</v>
      </c>
      <c r="D50" s="90">
        <v>4</v>
      </c>
      <c r="E50" s="61">
        <v>0</v>
      </c>
      <c r="F50" s="61">
        <v>0</v>
      </c>
      <c r="G50" s="61">
        <v>4</v>
      </c>
      <c r="H50" s="67">
        <v>18.210799999999999</v>
      </c>
      <c r="I50" s="67">
        <v>0</v>
      </c>
    </row>
    <row r="51" spans="1:9" x14ac:dyDescent="0.25">
      <c r="A51"/>
      <c r="B51" s="68" t="s">
        <v>831</v>
      </c>
      <c r="C51" s="61" t="s">
        <v>49</v>
      </c>
      <c r="D51" s="90">
        <v>4</v>
      </c>
      <c r="E51" s="61">
        <v>0</v>
      </c>
      <c r="F51" s="61">
        <v>0</v>
      </c>
      <c r="G51" s="61">
        <v>4</v>
      </c>
      <c r="H51" s="67">
        <v>20.172800000000002</v>
      </c>
      <c r="I51" s="67">
        <v>0</v>
      </c>
    </row>
    <row r="52" spans="1:9" x14ac:dyDescent="0.25">
      <c r="A52"/>
      <c r="B52" s="68" t="s">
        <v>832</v>
      </c>
      <c r="C52" s="61" t="s">
        <v>50</v>
      </c>
      <c r="D52" s="90">
        <v>4</v>
      </c>
      <c r="E52" s="61">
        <v>0</v>
      </c>
      <c r="F52" s="61">
        <v>0</v>
      </c>
      <c r="G52" s="61">
        <v>4</v>
      </c>
      <c r="H52" s="67">
        <v>20.695999999999998</v>
      </c>
      <c r="I52" s="67">
        <v>0</v>
      </c>
    </row>
    <row r="53" spans="1:9" x14ac:dyDescent="0.25">
      <c r="A53" s="61" t="s">
        <v>783</v>
      </c>
      <c r="B53" s="68" t="s">
        <v>782</v>
      </c>
      <c r="C53" s="61" t="s">
        <v>44</v>
      </c>
      <c r="D53" s="90">
        <v>5</v>
      </c>
      <c r="E53" s="61">
        <v>0</v>
      </c>
      <c r="F53" s="61">
        <v>0</v>
      </c>
      <c r="G53" s="61">
        <v>5</v>
      </c>
      <c r="H53" s="67">
        <v>36.290000000000006</v>
      </c>
      <c r="I53" s="67">
        <v>0</v>
      </c>
    </row>
    <row r="54" spans="1:9" x14ac:dyDescent="0.25">
      <c r="A54" s="61" t="s">
        <v>967</v>
      </c>
      <c r="B54" s="68" t="s">
        <v>863</v>
      </c>
      <c r="C54" s="61" t="s">
        <v>66</v>
      </c>
      <c r="D54" s="90">
        <v>3</v>
      </c>
      <c r="E54" s="61">
        <v>0</v>
      </c>
      <c r="F54" s="61">
        <v>1</v>
      </c>
      <c r="G54" s="61">
        <v>2</v>
      </c>
      <c r="H54" s="67">
        <v>15.266750000000002</v>
      </c>
      <c r="I54" s="67">
        <v>0</v>
      </c>
    </row>
    <row r="55" spans="1:9" x14ac:dyDescent="0.25">
      <c r="A55" s="61" t="s">
        <v>1066</v>
      </c>
      <c r="B55" s="68" t="s">
        <v>1012</v>
      </c>
      <c r="C55" s="61" t="s">
        <v>84</v>
      </c>
      <c r="D55" s="90">
        <v>1</v>
      </c>
      <c r="E55" s="61">
        <v>0</v>
      </c>
      <c r="F55" s="61">
        <v>0</v>
      </c>
      <c r="G55" s="61">
        <v>1</v>
      </c>
      <c r="H55" s="67">
        <v>19.598200000000002</v>
      </c>
      <c r="I55" s="67">
        <v>0</v>
      </c>
    </row>
    <row r="56" spans="1:9" x14ac:dyDescent="0.25">
      <c r="A56"/>
      <c r="B56" s="68" t="s">
        <v>1018</v>
      </c>
      <c r="C56" s="61" t="s">
        <v>87</v>
      </c>
      <c r="D56" s="90">
        <v>1</v>
      </c>
      <c r="E56" s="61">
        <v>0</v>
      </c>
      <c r="F56" s="61">
        <v>0</v>
      </c>
      <c r="G56" s="61">
        <v>1</v>
      </c>
      <c r="H56" s="67">
        <v>0</v>
      </c>
      <c r="I56" s="67">
        <v>0</v>
      </c>
    </row>
    <row r="57" spans="1:9" x14ac:dyDescent="0.25">
      <c r="A57"/>
      <c r="B57" s="68" t="s">
        <v>1060</v>
      </c>
      <c r="C57" s="61" t="s">
        <v>82</v>
      </c>
      <c r="D57" s="90">
        <v>1</v>
      </c>
      <c r="E57" s="61">
        <v>0</v>
      </c>
      <c r="F57" s="61">
        <v>0</v>
      </c>
      <c r="G57" s="61">
        <v>1</v>
      </c>
      <c r="H57" s="67">
        <v>0</v>
      </c>
      <c r="I57" s="67">
        <v>0</v>
      </c>
    </row>
    <row r="58" spans="1:9" x14ac:dyDescent="0.25">
      <c r="A58"/>
      <c r="B58" s="68" t="s">
        <v>1019</v>
      </c>
      <c r="C58" s="61" t="s">
        <v>88</v>
      </c>
      <c r="D58" s="90">
        <v>1</v>
      </c>
      <c r="E58" s="61">
        <v>0</v>
      </c>
      <c r="F58" s="61">
        <v>0</v>
      </c>
      <c r="G58" s="61">
        <v>1</v>
      </c>
      <c r="H58" s="67">
        <v>0</v>
      </c>
      <c r="I58" s="67">
        <v>0</v>
      </c>
    </row>
    <row r="59" spans="1:9" x14ac:dyDescent="0.25">
      <c r="A59" s="71" t="s">
        <v>1064</v>
      </c>
      <c r="B59" s="71"/>
      <c r="C59" s="71"/>
      <c r="H59" s="67">
        <v>1428.1999524999994</v>
      </c>
      <c r="I59" s="67">
        <v>113.96279750000002</v>
      </c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  <row r="63" spans="1:9" x14ac:dyDescent="0.25">
      <c r="A63"/>
      <c r="B63"/>
      <c r="C63"/>
      <c r="D63"/>
      <c r="E63"/>
      <c r="F63"/>
      <c r="G63"/>
      <c r="H63"/>
      <c r="I63"/>
    </row>
    <row r="64" spans="1:9" x14ac:dyDescent="0.25">
      <c r="A64"/>
      <c r="B64"/>
      <c r="C64"/>
      <c r="D64"/>
      <c r="E64"/>
      <c r="F64"/>
      <c r="G64"/>
      <c r="H64"/>
      <c r="I64"/>
    </row>
    <row r="65" spans="1:9" x14ac:dyDescent="0.25">
      <c r="A65"/>
      <c r="B65"/>
      <c r="C65"/>
      <c r="D65"/>
      <c r="E65"/>
      <c r="F65"/>
      <c r="G65"/>
      <c r="H65"/>
      <c r="I65"/>
    </row>
    <row r="66" spans="1:9" x14ac:dyDescent="0.25">
      <c r="A66"/>
      <c r="B66"/>
      <c r="C66"/>
      <c r="D66"/>
      <c r="E66"/>
      <c r="F66"/>
      <c r="G66"/>
      <c r="H66"/>
      <c r="I66"/>
    </row>
    <row r="67" spans="1:9" x14ac:dyDescent="0.25">
      <c r="A67"/>
      <c r="B67"/>
      <c r="C67"/>
      <c r="D67"/>
      <c r="E67"/>
      <c r="F67"/>
      <c r="G67"/>
      <c r="H67"/>
      <c r="I67"/>
    </row>
    <row r="68" spans="1:9" x14ac:dyDescent="0.25">
      <c r="A68"/>
      <c r="B68"/>
      <c r="C68"/>
      <c r="D68"/>
      <c r="E68"/>
      <c r="F68"/>
      <c r="G68"/>
      <c r="H68"/>
      <c r="I68"/>
    </row>
    <row r="69" spans="1:9" x14ac:dyDescent="0.25">
      <c r="A69"/>
      <c r="B69"/>
      <c r="C69"/>
      <c r="D69"/>
      <c r="E69"/>
      <c r="F69"/>
      <c r="G69"/>
      <c r="H69"/>
      <c r="I69"/>
    </row>
    <row r="70" spans="1:9" x14ac:dyDescent="0.25">
      <c r="A70"/>
      <c r="B70"/>
      <c r="C70"/>
      <c r="D70"/>
      <c r="E70"/>
      <c r="F70"/>
      <c r="G70"/>
      <c r="H70"/>
      <c r="I70"/>
    </row>
    <row r="71" spans="1:9" x14ac:dyDescent="0.25">
      <c r="A71"/>
      <c r="B71"/>
      <c r="C71"/>
      <c r="D71"/>
      <c r="E71"/>
      <c r="F71"/>
      <c r="G71"/>
      <c r="H71"/>
      <c r="I71"/>
    </row>
    <row r="72" spans="1:9" x14ac:dyDescent="0.25">
      <c r="A72"/>
      <c r="B72"/>
      <c r="C72"/>
      <c r="D72"/>
      <c r="E72"/>
      <c r="F72"/>
      <c r="G72"/>
      <c r="H72"/>
      <c r="I72"/>
    </row>
    <row r="73" spans="1:9" x14ac:dyDescent="0.25">
      <c r="A73"/>
      <c r="B73"/>
      <c r="C73"/>
      <c r="D73"/>
      <c r="E73"/>
      <c r="F73"/>
      <c r="G73"/>
      <c r="H73"/>
      <c r="I73"/>
    </row>
    <row r="74" spans="1:9" x14ac:dyDescent="0.25">
      <c r="A74"/>
      <c r="B74"/>
      <c r="C74"/>
      <c r="D74"/>
      <c r="E74"/>
      <c r="F74"/>
      <c r="G74"/>
      <c r="H74"/>
      <c r="I74"/>
    </row>
    <row r="75" spans="1:9" x14ac:dyDescent="0.25">
      <c r="A75"/>
      <c r="B75"/>
      <c r="C75"/>
      <c r="D75"/>
      <c r="E75"/>
      <c r="F75"/>
      <c r="G75"/>
      <c r="H75"/>
      <c r="I75"/>
    </row>
    <row r="76" spans="1:9" x14ac:dyDescent="0.25">
      <c r="A76"/>
      <c r="B76"/>
      <c r="C76"/>
      <c r="D76"/>
      <c r="E76"/>
      <c r="F76"/>
      <c r="G76"/>
      <c r="H76"/>
      <c r="I76"/>
    </row>
    <row r="77" spans="1:9" x14ac:dyDescent="0.25">
      <c r="A77"/>
      <c r="B77"/>
      <c r="C77"/>
      <c r="D77"/>
      <c r="E77"/>
      <c r="F77"/>
      <c r="G77"/>
      <c r="H77"/>
      <c r="I77"/>
    </row>
    <row r="78" spans="1:9" x14ac:dyDescent="0.25">
      <c r="A78"/>
      <c r="B78"/>
      <c r="C78"/>
      <c r="D78"/>
      <c r="E78"/>
      <c r="F78"/>
      <c r="G78"/>
      <c r="H78"/>
      <c r="I78"/>
    </row>
    <row r="79" spans="1:9" x14ac:dyDescent="0.25">
      <c r="A79"/>
      <c r="B79"/>
      <c r="C79"/>
      <c r="D79"/>
      <c r="E79"/>
      <c r="F79"/>
      <c r="G79"/>
      <c r="H79"/>
      <c r="I79"/>
    </row>
    <row r="80" spans="1:9" x14ac:dyDescent="0.25">
      <c r="A80"/>
      <c r="B80"/>
      <c r="C80"/>
      <c r="D80"/>
      <c r="E80"/>
      <c r="F80"/>
      <c r="G80"/>
      <c r="H80"/>
      <c r="I80"/>
    </row>
    <row r="81" spans="1:9" x14ac:dyDescent="0.25">
      <c r="A81"/>
      <c r="B81"/>
      <c r="C81"/>
      <c r="D81"/>
      <c r="E81"/>
      <c r="F81"/>
      <c r="G81"/>
      <c r="H81"/>
      <c r="I81"/>
    </row>
    <row r="82" spans="1:9" x14ac:dyDescent="0.25">
      <c r="A82"/>
      <c r="B82"/>
      <c r="C82"/>
      <c r="D82"/>
      <c r="E82"/>
      <c r="F82"/>
      <c r="G82"/>
      <c r="H82"/>
      <c r="I82"/>
    </row>
    <row r="83" spans="1:9" x14ac:dyDescent="0.25">
      <c r="A83"/>
      <c r="B83"/>
      <c r="C83"/>
      <c r="D83"/>
      <c r="E83"/>
      <c r="F83"/>
      <c r="G83"/>
      <c r="H83"/>
      <c r="I83"/>
    </row>
    <row r="84" spans="1:9" x14ac:dyDescent="0.25">
      <c r="A84"/>
      <c r="B84"/>
      <c r="C84"/>
      <c r="D84"/>
      <c r="E84"/>
      <c r="F84"/>
      <c r="G84"/>
      <c r="H84"/>
      <c r="I84"/>
    </row>
    <row r="85" spans="1:9" x14ac:dyDescent="0.25">
      <c r="A85"/>
      <c r="B85"/>
      <c r="C85"/>
      <c r="D85"/>
      <c r="E85"/>
      <c r="F85"/>
      <c r="G85"/>
      <c r="H85"/>
      <c r="I85"/>
    </row>
    <row r="86" spans="1:9" x14ac:dyDescent="0.25">
      <c r="A86"/>
      <c r="B86"/>
      <c r="C86"/>
      <c r="D86"/>
      <c r="E86"/>
      <c r="F86"/>
      <c r="G86"/>
      <c r="H86"/>
      <c r="I86"/>
    </row>
    <row r="87" spans="1:9" x14ac:dyDescent="0.25">
      <c r="A87"/>
      <c r="B87"/>
      <c r="C87"/>
      <c r="D87"/>
      <c r="E87"/>
      <c r="F87"/>
      <c r="G87"/>
      <c r="H87"/>
      <c r="I87"/>
    </row>
    <row r="88" spans="1:9" x14ac:dyDescent="0.25">
      <c r="A88"/>
      <c r="B88"/>
      <c r="C88"/>
      <c r="D88"/>
      <c r="E88"/>
      <c r="F88"/>
      <c r="G88"/>
      <c r="H88"/>
      <c r="I88"/>
    </row>
    <row r="89" spans="1:9" x14ac:dyDescent="0.25">
      <c r="A89"/>
      <c r="B89"/>
      <c r="C89"/>
      <c r="D89"/>
      <c r="E89"/>
      <c r="F89"/>
      <c r="G89"/>
      <c r="H89"/>
      <c r="I89"/>
    </row>
    <row r="90" spans="1:9" x14ac:dyDescent="0.25">
      <c r="A90"/>
      <c r="B90"/>
      <c r="C90"/>
      <c r="D90"/>
      <c r="E90"/>
      <c r="F90"/>
      <c r="G90"/>
      <c r="H90"/>
      <c r="I90"/>
    </row>
    <row r="91" spans="1:9" x14ac:dyDescent="0.25">
      <c r="A91"/>
      <c r="B91"/>
      <c r="C91"/>
      <c r="D91"/>
      <c r="E91"/>
      <c r="F91"/>
      <c r="G91"/>
      <c r="H91"/>
      <c r="I91"/>
    </row>
    <row r="92" spans="1:9" x14ac:dyDescent="0.25">
      <c r="A92"/>
      <c r="B92"/>
      <c r="C92"/>
      <c r="D92"/>
      <c r="E92"/>
      <c r="F92"/>
      <c r="G92"/>
      <c r="H92"/>
      <c r="I92"/>
    </row>
    <row r="93" spans="1:9" x14ac:dyDescent="0.25">
      <c r="A93"/>
      <c r="B93"/>
      <c r="C93"/>
      <c r="D93"/>
      <c r="E93"/>
      <c r="F93"/>
      <c r="G93"/>
      <c r="H93"/>
      <c r="I93"/>
    </row>
    <row r="94" spans="1:9" x14ac:dyDescent="0.25">
      <c r="A94"/>
      <c r="B94"/>
      <c r="C94"/>
      <c r="D94"/>
      <c r="E94"/>
      <c r="F94"/>
      <c r="G94"/>
      <c r="H94"/>
      <c r="I94"/>
    </row>
    <row r="95" spans="1:9" x14ac:dyDescent="0.25">
      <c r="A95"/>
      <c r="B95"/>
      <c r="C95"/>
      <c r="D95"/>
      <c r="E95"/>
      <c r="F95"/>
      <c r="G95"/>
      <c r="H95"/>
      <c r="I95"/>
    </row>
    <row r="96" spans="1:9" x14ac:dyDescent="0.25">
      <c r="A96"/>
      <c r="B96"/>
      <c r="C96"/>
      <c r="D96"/>
      <c r="E96"/>
      <c r="F96"/>
      <c r="G96"/>
      <c r="H96"/>
      <c r="I96"/>
    </row>
    <row r="97" spans="1:9" x14ac:dyDescent="0.25">
      <c r="A97"/>
      <c r="B97"/>
      <c r="C97"/>
      <c r="D97"/>
      <c r="E97"/>
      <c r="F97"/>
      <c r="G97"/>
      <c r="H97"/>
      <c r="I97"/>
    </row>
    <row r="98" spans="1:9" x14ac:dyDescent="0.25">
      <c r="A98"/>
      <c r="B98"/>
      <c r="C98"/>
      <c r="D98"/>
      <c r="E98"/>
      <c r="F98"/>
      <c r="G98"/>
      <c r="H98"/>
      <c r="I98"/>
    </row>
    <row r="99" spans="1:9" x14ac:dyDescent="0.25">
      <c r="A99"/>
      <c r="B99"/>
      <c r="C99"/>
      <c r="D99"/>
      <c r="E99"/>
      <c r="F99"/>
      <c r="G99"/>
      <c r="H99"/>
      <c r="I99"/>
    </row>
    <row r="100" spans="1:9" x14ac:dyDescent="0.25">
      <c r="A100"/>
      <c r="B100"/>
      <c r="C100"/>
      <c r="D100"/>
      <c r="E100"/>
      <c r="F100"/>
      <c r="G100"/>
      <c r="H100"/>
      <c r="I100"/>
    </row>
    <row r="101" spans="1:9" x14ac:dyDescent="0.25">
      <c r="A101"/>
      <c r="B101"/>
      <c r="C101"/>
      <c r="D101"/>
      <c r="E101"/>
      <c r="F101"/>
      <c r="G101"/>
      <c r="H101"/>
      <c r="I101"/>
    </row>
    <row r="102" spans="1:9" x14ac:dyDescent="0.25">
      <c r="A102"/>
      <c r="B102"/>
      <c r="C102"/>
      <c r="D102"/>
      <c r="E102"/>
      <c r="F102"/>
      <c r="G102"/>
      <c r="H102"/>
      <c r="I102"/>
    </row>
    <row r="103" spans="1:9" x14ac:dyDescent="0.25">
      <c r="A103"/>
      <c r="B103"/>
      <c r="C103"/>
      <c r="D103"/>
      <c r="E103"/>
      <c r="F103"/>
      <c r="G103"/>
      <c r="H103"/>
      <c r="I103"/>
    </row>
    <row r="104" spans="1:9" x14ac:dyDescent="0.25">
      <c r="A104"/>
      <c r="B104"/>
      <c r="C104"/>
      <c r="D104"/>
      <c r="E104"/>
      <c r="F104"/>
      <c r="G104"/>
      <c r="H104"/>
      <c r="I104"/>
    </row>
    <row r="105" spans="1:9" x14ac:dyDescent="0.25">
      <c r="A105"/>
      <c r="B105"/>
      <c r="C105"/>
      <c r="D105"/>
      <c r="E105"/>
      <c r="F105"/>
      <c r="G105"/>
      <c r="H105"/>
      <c r="I105"/>
    </row>
    <row r="106" spans="1:9" x14ac:dyDescent="0.25">
      <c r="A106"/>
      <c r="B106"/>
      <c r="C106"/>
      <c r="D106"/>
      <c r="E106"/>
      <c r="F106"/>
      <c r="G106"/>
      <c r="H106"/>
      <c r="I106"/>
    </row>
    <row r="107" spans="1:9" x14ac:dyDescent="0.25">
      <c r="A107"/>
      <c r="B107"/>
      <c r="C107"/>
      <c r="D107"/>
      <c r="E107"/>
      <c r="F107"/>
      <c r="G107"/>
      <c r="H107"/>
      <c r="I107"/>
    </row>
    <row r="108" spans="1:9" x14ac:dyDescent="0.25">
      <c r="A108"/>
      <c r="B108"/>
      <c r="C108"/>
      <c r="D108"/>
      <c r="E108"/>
      <c r="F108"/>
      <c r="G108"/>
      <c r="H108"/>
      <c r="I108"/>
    </row>
    <row r="109" spans="1:9" x14ac:dyDescent="0.25">
      <c r="A109"/>
      <c r="B109"/>
      <c r="C109"/>
      <c r="D109"/>
      <c r="E109"/>
      <c r="F109"/>
      <c r="G109"/>
      <c r="H109"/>
      <c r="I109"/>
    </row>
    <row r="110" spans="1:9" x14ac:dyDescent="0.25">
      <c r="A110"/>
      <c r="B110"/>
      <c r="C110"/>
      <c r="D110"/>
      <c r="E110"/>
      <c r="F110"/>
      <c r="G110"/>
      <c r="H110"/>
      <c r="I110"/>
    </row>
    <row r="111" spans="1:9" x14ac:dyDescent="0.25">
      <c r="A111"/>
      <c r="B111"/>
      <c r="C111"/>
      <c r="D111"/>
      <c r="E111"/>
      <c r="F111"/>
      <c r="G111"/>
      <c r="H111"/>
      <c r="I111"/>
    </row>
    <row r="112" spans="1:9" x14ac:dyDescent="0.25">
      <c r="A112"/>
      <c r="B112"/>
      <c r="C112"/>
      <c r="D112"/>
      <c r="E112"/>
      <c r="F112"/>
      <c r="G112"/>
      <c r="H112"/>
      <c r="I112"/>
    </row>
    <row r="113" spans="1:9" x14ac:dyDescent="0.25">
      <c r="A113"/>
      <c r="B113"/>
      <c r="C113"/>
      <c r="D113"/>
      <c r="E113"/>
      <c r="F113"/>
      <c r="G113"/>
      <c r="H113"/>
      <c r="I113"/>
    </row>
    <row r="114" spans="1:9" x14ac:dyDescent="0.25">
      <c r="A114"/>
      <c r="B114"/>
      <c r="C114"/>
      <c r="D114"/>
      <c r="E114"/>
      <c r="F114"/>
      <c r="G114"/>
      <c r="H114"/>
      <c r="I114"/>
    </row>
    <row r="115" spans="1:9" x14ac:dyDescent="0.25">
      <c r="A115"/>
      <c r="B115"/>
      <c r="C115"/>
      <c r="D115"/>
      <c r="E115"/>
      <c r="F115"/>
      <c r="G115"/>
      <c r="H115"/>
      <c r="I115"/>
    </row>
    <row r="116" spans="1:9" x14ac:dyDescent="0.25">
      <c r="A116"/>
      <c r="B116"/>
      <c r="C116"/>
      <c r="D116"/>
      <c r="E116"/>
      <c r="F116"/>
      <c r="G116"/>
      <c r="H116"/>
      <c r="I116"/>
    </row>
    <row r="117" spans="1:9" x14ac:dyDescent="0.25">
      <c r="A117"/>
      <c r="B117"/>
      <c r="C117"/>
      <c r="D117"/>
      <c r="E117"/>
      <c r="F117"/>
      <c r="G117"/>
      <c r="H117"/>
      <c r="I117"/>
    </row>
    <row r="118" spans="1:9" x14ac:dyDescent="0.25">
      <c r="A118"/>
      <c r="B118"/>
      <c r="C118"/>
      <c r="D118"/>
      <c r="E118"/>
      <c r="F118"/>
      <c r="G118"/>
      <c r="H118"/>
      <c r="I118"/>
    </row>
    <row r="119" spans="1:9" x14ac:dyDescent="0.25">
      <c r="A119"/>
      <c r="B119"/>
      <c r="C119"/>
      <c r="D119"/>
      <c r="E119"/>
      <c r="F119"/>
      <c r="G119"/>
      <c r="H119"/>
      <c r="I119"/>
    </row>
    <row r="120" spans="1:9" x14ac:dyDescent="0.25">
      <c r="A120"/>
      <c r="B120"/>
      <c r="C120"/>
      <c r="D120"/>
      <c r="E120"/>
      <c r="F120"/>
      <c r="G120"/>
      <c r="H120"/>
      <c r="I120"/>
    </row>
    <row r="121" spans="1:9" x14ac:dyDescent="0.25">
      <c r="A121"/>
      <c r="B121"/>
      <c r="C121"/>
      <c r="D121"/>
      <c r="E121"/>
      <c r="F121"/>
      <c r="G121"/>
      <c r="H121"/>
      <c r="I121"/>
    </row>
    <row r="122" spans="1:9" x14ac:dyDescent="0.25">
      <c r="A122"/>
      <c r="B122"/>
      <c r="C122"/>
      <c r="D122"/>
      <c r="E122"/>
      <c r="F122"/>
      <c r="G122"/>
      <c r="H122"/>
      <c r="I122"/>
    </row>
    <row r="123" spans="1:9" x14ac:dyDescent="0.25">
      <c r="A123"/>
      <c r="B123"/>
      <c r="C123"/>
      <c r="D123"/>
      <c r="E123"/>
      <c r="F123"/>
      <c r="G123"/>
      <c r="H123"/>
      <c r="I123"/>
    </row>
    <row r="124" spans="1:9" x14ac:dyDescent="0.25">
      <c r="A124"/>
      <c r="B124"/>
      <c r="C124"/>
      <c r="D124"/>
      <c r="E124"/>
      <c r="F124"/>
      <c r="G124"/>
      <c r="H124"/>
      <c r="I124"/>
    </row>
    <row r="125" spans="1:9" x14ac:dyDescent="0.25">
      <c r="A125"/>
      <c r="B125"/>
      <c r="C125"/>
      <c r="D125"/>
      <c r="E125"/>
      <c r="F125"/>
      <c r="G125"/>
      <c r="H125"/>
      <c r="I125"/>
    </row>
    <row r="126" spans="1:9" x14ac:dyDescent="0.25">
      <c r="A126"/>
      <c r="B126"/>
      <c r="C126"/>
      <c r="D126"/>
      <c r="E126"/>
      <c r="F126"/>
      <c r="G126"/>
      <c r="H126"/>
      <c r="I126"/>
    </row>
    <row r="127" spans="1:9" x14ac:dyDescent="0.25">
      <c r="A127"/>
      <c r="B127"/>
      <c r="C127"/>
      <c r="D127"/>
      <c r="E127"/>
      <c r="F127"/>
      <c r="G127"/>
      <c r="H127"/>
      <c r="I127"/>
    </row>
    <row r="128" spans="1:9" x14ac:dyDescent="0.25">
      <c r="A128"/>
      <c r="B128"/>
      <c r="C128"/>
      <c r="D128"/>
      <c r="E128"/>
      <c r="F128"/>
      <c r="G128"/>
      <c r="H128"/>
      <c r="I128"/>
    </row>
    <row r="129" spans="1:9" x14ac:dyDescent="0.25">
      <c r="A129"/>
      <c r="B129"/>
      <c r="C129"/>
      <c r="D129"/>
      <c r="E129"/>
      <c r="F129"/>
      <c r="G129"/>
      <c r="H129"/>
      <c r="I129"/>
    </row>
    <row r="130" spans="1:9" x14ac:dyDescent="0.25">
      <c r="A130"/>
      <c r="B130"/>
      <c r="C130"/>
      <c r="D130"/>
      <c r="E130"/>
      <c r="F130"/>
      <c r="G130"/>
      <c r="H130"/>
      <c r="I130"/>
    </row>
    <row r="131" spans="1:9" x14ac:dyDescent="0.25">
      <c r="A131"/>
      <c r="B131"/>
      <c r="C131"/>
      <c r="D131"/>
      <c r="E131"/>
      <c r="F131"/>
      <c r="G131"/>
      <c r="H131"/>
      <c r="I131"/>
    </row>
    <row r="132" spans="1:9" x14ac:dyDescent="0.25">
      <c r="A132"/>
      <c r="B132"/>
      <c r="C132"/>
      <c r="D132"/>
      <c r="E132"/>
      <c r="F132"/>
      <c r="G132"/>
      <c r="H132"/>
      <c r="I132"/>
    </row>
    <row r="133" spans="1:9" x14ac:dyDescent="0.25">
      <c r="A133"/>
      <c r="B133"/>
      <c r="C133"/>
      <c r="D133"/>
      <c r="E133"/>
      <c r="F133"/>
      <c r="G133"/>
      <c r="H133"/>
      <c r="I133"/>
    </row>
    <row r="134" spans="1:9" x14ac:dyDescent="0.25">
      <c r="A134"/>
      <c r="B134"/>
      <c r="C134"/>
      <c r="D134"/>
      <c r="E134"/>
      <c r="F134"/>
      <c r="G134"/>
      <c r="H134"/>
      <c r="I134"/>
    </row>
    <row r="135" spans="1:9" x14ac:dyDescent="0.25">
      <c r="A135"/>
      <c r="B135"/>
      <c r="C135"/>
      <c r="D135"/>
      <c r="E135"/>
      <c r="F135"/>
      <c r="G135"/>
      <c r="H135"/>
      <c r="I135"/>
    </row>
    <row r="136" spans="1:9" x14ac:dyDescent="0.25">
      <c r="A136"/>
      <c r="B136"/>
      <c r="C136"/>
      <c r="D136"/>
      <c r="E136"/>
      <c r="F136"/>
      <c r="G136"/>
      <c r="H136"/>
      <c r="I136"/>
    </row>
    <row r="137" spans="1:9" x14ac:dyDescent="0.25">
      <c r="A137"/>
      <c r="B137"/>
      <c r="C137"/>
      <c r="D137"/>
      <c r="E137"/>
      <c r="F137"/>
      <c r="G137"/>
      <c r="H137"/>
      <c r="I137"/>
    </row>
    <row r="138" spans="1:9" x14ac:dyDescent="0.25">
      <c r="A138"/>
      <c r="B138"/>
      <c r="C138"/>
      <c r="D138"/>
      <c r="E138"/>
      <c r="F138"/>
      <c r="G138"/>
      <c r="H138"/>
      <c r="I138"/>
    </row>
    <row r="139" spans="1:9" x14ac:dyDescent="0.25">
      <c r="A139"/>
      <c r="B139"/>
      <c r="C139"/>
      <c r="D139"/>
      <c r="E139"/>
      <c r="F139"/>
      <c r="G139"/>
      <c r="H139"/>
      <c r="I139"/>
    </row>
    <row r="140" spans="1:9" x14ac:dyDescent="0.25">
      <c r="A140"/>
      <c r="B140"/>
      <c r="C140"/>
      <c r="D140"/>
      <c r="E140"/>
      <c r="F140"/>
      <c r="G140"/>
      <c r="H140"/>
      <c r="I140"/>
    </row>
    <row r="141" spans="1:9" x14ac:dyDescent="0.25">
      <c r="A141"/>
      <c r="B141"/>
      <c r="C141"/>
      <c r="D141"/>
      <c r="E141"/>
      <c r="F141"/>
      <c r="G141"/>
      <c r="H141"/>
      <c r="I141"/>
    </row>
    <row r="142" spans="1:9" x14ac:dyDescent="0.25">
      <c r="A142"/>
      <c r="B142"/>
      <c r="C142"/>
      <c r="D142"/>
      <c r="E142"/>
      <c r="F142"/>
      <c r="G142"/>
      <c r="H142"/>
      <c r="I142"/>
    </row>
    <row r="143" spans="1:9" x14ac:dyDescent="0.25">
      <c r="A143"/>
      <c r="B143"/>
      <c r="C143"/>
      <c r="D143"/>
      <c r="E143"/>
      <c r="F143"/>
      <c r="G143"/>
      <c r="H143"/>
      <c r="I143"/>
    </row>
    <row r="144" spans="1:9" x14ac:dyDescent="0.25">
      <c r="A144"/>
      <c r="B144"/>
      <c r="C144"/>
      <c r="D144"/>
      <c r="E144"/>
      <c r="F144"/>
      <c r="G144"/>
      <c r="H144"/>
      <c r="I144"/>
    </row>
    <row r="145" spans="1:9" x14ac:dyDescent="0.25">
      <c r="A145"/>
      <c r="B145"/>
      <c r="C145"/>
      <c r="D145"/>
      <c r="E145"/>
      <c r="F145"/>
      <c r="G145"/>
      <c r="H145"/>
      <c r="I145"/>
    </row>
    <row r="146" spans="1:9" x14ac:dyDescent="0.25">
      <c r="A146"/>
      <c r="B146"/>
      <c r="C146"/>
      <c r="D146"/>
      <c r="E146"/>
      <c r="F146"/>
      <c r="G146"/>
      <c r="H146"/>
      <c r="I146"/>
    </row>
    <row r="147" spans="1:9" x14ac:dyDescent="0.25">
      <c r="A147"/>
      <c r="B147"/>
      <c r="C147"/>
      <c r="D147"/>
      <c r="E147"/>
      <c r="F147"/>
      <c r="G147"/>
      <c r="H147"/>
      <c r="I147"/>
    </row>
    <row r="148" spans="1:9" x14ac:dyDescent="0.25">
      <c r="A148"/>
      <c r="B148"/>
      <c r="C148"/>
      <c r="D148"/>
      <c r="E148"/>
      <c r="F148"/>
      <c r="G148"/>
      <c r="H148"/>
      <c r="I148"/>
    </row>
    <row r="149" spans="1:9" x14ac:dyDescent="0.25">
      <c r="A149"/>
      <c r="B149"/>
      <c r="C149"/>
      <c r="D149"/>
      <c r="E149"/>
      <c r="F149"/>
      <c r="G149"/>
      <c r="H149"/>
      <c r="I149"/>
    </row>
    <row r="150" spans="1:9" x14ac:dyDescent="0.25">
      <c r="A150"/>
      <c r="B150"/>
      <c r="C150"/>
      <c r="D150"/>
      <c r="E150"/>
      <c r="F150"/>
      <c r="G150"/>
      <c r="H150"/>
      <c r="I150"/>
    </row>
    <row r="151" spans="1:9" x14ac:dyDescent="0.25">
      <c r="A151"/>
      <c r="B151"/>
      <c r="C151"/>
      <c r="D151"/>
      <c r="E151"/>
      <c r="F151"/>
      <c r="G151"/>
      <c r="H151"/>
      <c r="I151"/>
    </row>
    <row r="152" spans="1:9" x14ac:dyDescent="0.25">
      <c r="A152"/>
      <c r="B152"/>
      <c r="C152"/>
      <c r="D152"/>
      <c r="E152"/>
      <c r="F152"/>
      <c r="G152"/>
      <c r="H152"/>
      <c r="I152"/>
    </row>
    <row r="153" spans="1:9" x14ac:dyDescent="0.25">
      <c r="A153"/>
      <c r="B153"/>
      <c r="C153"/>
      <c r="D153"/>
      <c r="E153"/>
      <c r="F153"/>
      <c r="G153"/>
      <c r="H153"/>
      <c r="I153"/>
    </row>
    <row r="154" spans="1:9" x14ac:dyDescent="0.25">
      <c r="A154"/>
      <c r="B154"/>
      <c r="C154"/>
      <c r="D154"/>
      <c r="E154"/>
      <c r="F154"/>
      <c r="G154"/>
      <c r="H154"/>
      <c r="I154"/>
    </row>
    <row r="155" spans="1:9" x14ac:dyDescent="0.25">
      <c r="A155"/>
      <c r="B155"/>
      <c r="C155"/>
      <c r="D155"/>
      <c r="E155"/>
      <c r="F155"/>
      <c r="G155"/>
      <c r="H155"/>
      <c r="I155"/>
    </row>
    <row r="156" spans="1:9" x14ac:dyDescent="0.25">
      <c r="A156"/>
      <c r="B156"/>
      <c r="C156"/>
      <c r="D156"/>
      <c r="E156"/>
      <c r="F156"/>
      <c r="G156"/>
      <c r="H156"/>
      <c r="I156"/>
    </row>
    <row r="157" spans="1:9" x14ac:dyDescent="0.25">
      <c r="A157"/>
      <c r="B157"/>
      <c r="C157"/>
      <c r="D157"/>
      <c r="E157"/>
      <c r="F157"/>
      <c r="G157"/>
      <c r="H157"/>
      <c r="I157"/>
    </row>
    <row r="158" spans="1:9" x14ac:dyDescent="0.25">
      <c r="A158"/>
      <c r="B158"/>
      <c r="C158"/>
      <c r="D158"/>
      <c r="E158"/>
      <c r="F158"/>
      <c r="G158"/>
      <c r="H158"/>
      <c r="I158"/>
    </row>
    <row r="159" spans="1:9" x14ac:dyDescent="0.25">
      <c r="A159"/>
      <c r="B159"/>
      <c r="C159"/>
      <c r="D159"/>
      <c r="E159"/>
      <c r="F159"/>
      <c r="G159"/>
      <c r="H159"/>
      <c r="I159"/>
    </row>
    <row r="160" spans="1:9" x14ac:dyDescent="0.25">
      <c r="A160"/>
      <c r="B160"/>
      <c r="C160"/>
      <c r="D160"/>
      <c r="E160"/>
      <c r="F160"/>
      <c r="G160"/>
      <c r="H160"/>
      <c r="I160"/>
    </row>
    <row r="161" spans="1:9" x14ac:dyDescent="0.25">
      <c r="A161"/>
      <c r="B161"/>
      <c r="C161"/>
      <c r="D161"/>
      <c r="E161"/>
      <c r="F161"/>
      <c r="G161"/>
      <c r="H161"/>
      <c r="I161"/>
    </row>
    <row r="162" spans="1:9" x14ac:dyDescent="0.25">
      <c r="A162"/>
      <c r="B162"/>
      <c r="C162"/>
      <c r="D162"/>
      <c r="E162"/>
      <c r="F162"/>
      <c r="G162"/>
      <c r="H162"/>
      <c r="I162"/>
    </row>
    <row r="163" spans="1:9" x14ac:dyDescent="0.25">
      <c r="A163"/>
      <c r="B163"/>
      <c r="C163"/>
      <c r="D163"/>
      <c r="E163"/>
      <c r="F163"/>
      <c r="G163"/>
      <c r="H163"/>
      <c r="I163"/>
    </row>
    <row r="164" spans="1:9" x14ac:dyDescent="0.25">
      <c r="A164"/>
      <c r="B164"/>
      <c r="C164"/>
      <c r="D164"/>
      <c r="E164"/>
      <c r="F164"/>
      <c r="G164"/>
      <c r="H164"/>
      <c r="I164"/>
    </row>
    <row r="165" spans="1:9" x14ac:dyDescent="0.25">
      <c r="A165"/>
      <c r="B165"/>
      <c r="C165"/>
      <c r="D165"/>
      <c r="E165"/>
      <c r="F165"/>
      <c r="G165"/>
      <c r="H165"/>
      <c r="I165"/>
    </row>
    <row r="166" spans="1:9" x14ac:dyDescent="0.25">
      <c r="A166"/>
      <c r="B166"/>
      <c r="C166"/>
      <c r="D166"/>
      <c r="E166"/>
      <c r="F166"/>
      <c r="G166"/>
      <c r="H166"/>
      <c r="I166"/>
    </row>
    <row r="167" spans="1:9" x14ac:dyDescent="0.25">
      <c r="A167"/>
      <c r="B167"/>
      <c r="C167"/>
      <c r="D167"/>
      <c r="E167"/>
      <c r="F167"/>
      <c r="G167"/>
      <c r="H167"/>
      <c r="I167"/>
    </row>
    <row r="168" spans="1:9" x14ac:dyDescent="0.25">
      <c r="A168"/>
      <c r="B168"/>
      <c r="C168"/>
      <c r="D168"/>
      <c r="E168"/>
      <c r="F168"/>
      <c r="G168"/>
      <c r="H168"/>
      <c r="I168"/>
    </row>
    <row r="169" spans="1:9" x14ac:dyDescent="0.25">
      <c r="A169"/>
      <c r="B169"/>
      <c r="C169"/>
      <c r="D169"/>
      <c r="E169"/>
      <c r="F169"/>
      <c r="G169"/>
      <c r="H169"/>
      <c r="I169"/>
    </row>
    <row r="170" spans="1:9" x14ac:dyDescent="0.25">
      <c r="A170"/>
      <c r="B170"/>
      <c r="C170"/>
      <c r="D170"/>
      <c r="E170"/>
      <c r="F170"/>
      <c r="G170"/>
      <c r="H170"/>
      <c r="I170"/>
    </row>
    <row r="171" spans="1:9" x14ac:dyDescent="0.25">
      <c r="A171"/>
      <c r="B171"/>
      <c r="C171"/>
      <c r="D171"/>
      <c r="E171"/>
      <c r="F171"/>
      <c r="G171"/>
      <c r="H171"/>
      <c r="I171"/>
    </row>
    <row r="172" spans="1:9" x14ac:dyDescent="0.25">
      <c r="A172"/>
      <c r="B172"/>
      <c r="C172"/>
      <c r="D172"/>
      <c r="E172"/>
      <c r="F172"/>
      <c r="G172"/>
      <c r="H172"/>
      <c r="I172"/>
    </row>
    <row r="173" spans="1:9" x14ac:dyDescent="0.25">
      <c r="A173"/>
      <c r="B173"/>
      <c r="C173"/>
      <c r="D173"/>
      <c r="E173"/>
      <c r="F173"/>
      <c r="G173"/>
      <c r="H173"/>
      <c r="I173"/>
    </row>
    <row r="174" spans="1:9" x14ac:dyDescent="0.25">
      <c r="A174"/>
      <c r="B174"/>
      <c r="C174"/>
      <c r="D174"/>
      <c r="E174"/>
      <c r="F174"/>
      <c r="G174"/>
      <c r="H174"/>
      <c r="I174"/>
    </row>
    <row r="175" spans="1:9" x14ac:dyDescent="0.25">
      <c r="A175"/>
      <c r="B175"/>
      <c r="C175"/>
      <c r="D175"/>
      <c r="E175"/>
      <c r="F175"/>
      <c r="G175"/>
      <c r="H175"/>
      <c r="I175"/>
    </row>
    <row r="176" spans="1:9" x14ac:dyDescent="0.25">
      <c r="A176"/>
      <c r="B176"/>
      <c r="C176"/>
      <c r="D176"/>
      <c r="E176"/>
      <c r="F176"/>
      <c r="G176"/>
      <c r="H176"/>
      <c r="I176"/>
    </row>
    <row r="177" spans="1:9" x14ac:dyDescent="0.25">
      <c r="A177"/>
      <c r="B177"/>
      <c r="C177"/>
      <c r="D177"/>
      <c r="E177"/>
      <c r="F177"/>
      <c r="G177"/>
      <c r="H177"/>
      <c r="I177"/>
    </row>
    <row r="178" spans="1:9" x14ac:dyDescent="0.25">
      <c r="A178"/>
      <c r="B178"/>
      <c r="C178"/>
      <c r="D178"/>
      <c r="E178"/>
      <c r="F178"/>
      <c r="G178"/>
      <c r="H178"/>
      <c r="I178"/>
    </row>
    <row r="179" spans="1:9" x14ac:dyDescent="0.25">
      <c r="A179"/>
      <c r="B179"/>
      <c r="C179"/>
      <c r="D179"/>
      <c r="E179"/>
      <c r="F179"/>
      <c r="G179"/>
      <c r="H179"/>
      <c r="I179"/>
    </row>
    <row r="180" spans="1:9" x14ac:dyDescent="0.25">
      <c r="A180"/>
      <c r="B180"/>
      <c r="C180"/>
      <c r="D180"/>
      <c r="E180"/>
      <c r="F180"/>
      <c r="G180"/>
      <c r="H180"/>
      <c r="I180"/>
    </row>
    <row r="181" spans="1:9" x14ac:dyDescent="0.25">
      <c r="A181"/>
      <c r="B181"/>
      <c r="C181"/>
      <c r="D181"/>
      <c r="E181"/>
      <c r="F181"/>
      <c r="G181"/>
      <c r="H181"/>
      <c r="I181"/>
    </row>
    <row r="182" spans="1:9" x14ac:dyDescent="0.25">
      <c r="A182"/>
      <c r="B182"/>
      <c r="C182"/>
      <c r="D182"/>
      <c r="E182"/>
      <c r="F182"/>
      <c r="G182"/>
      <c r="H182"/>
      <c r="I182"/>
    </row>
    <row r="183" spans="1:9" x14ac:dyDescent="0.25">
      <c r="A183"/>
      <c r="B183"/>
      <c r="C183"/>
      <c r="D183"/>
      <c r="E183"/>
      <c r="F183"/>
      <c r="G183"/>
      <c r="H183"/>
      <c r="I183"/>
    </row>
    <row r="184" spans="1:9" x14ac:dyDescent="0.25">
      <c r="A184"/>
      <c r="B184"/>
      <c r="C184"/>
      <c r="D184"/>
      <c r="E184"/>
      <c r="F184"/>
      <c r="G184"/>
      <c r="H184"/>
      <c r="I184"/>
    </row>
    <row r="185" spans="1:9" x14ac:dyDescent="0.25">
      <c r="A185"/>
      <c r="B185"/>
      <c r="C185"/>
      <c r="D185"/>
      <c r="E185"/>
      <c r="F185"/>
      <c r="G185"/>
      <c r="H185"/>
      <c r="I185"/>
    </row>
    <row r="186" spans="1:9" x14ac:dyDescent="0.25">
      <c r="A186"/>
      <c r="B186"/>
      <c r="C186"/>
      <c r="D186"/>
      <c r="E186"/>
      <c r="F186"/>
      <c r="G186"/>
      <c r="H186"/>
      <c r="I186"/>
    </row>
    <row r="187" spans="1:9" x14ac:dyDescent="0.25">
      <c r="A187"/>
      <c r="B187"/>
      <c r="C187"/>
      <c r="D187"/>
      <c r="E187"/>
      <c r="F187"/>
      <c r="G187"/>
      <c r="H187"/>
      <c r="I187"/>
    </row>
    <row r="188" spans="1:9" x14ac:dyDescent="0.25">
      <c r="A188"/>
      <c r="B188"/>
      <c r="C188"/>
      <c r="D188"/>
      <c r="E188"/>
      <c r="F188"/>
      <c r="G188"/>
      <c r="H188"/>
      <c r="I188"/>
    </row>
    <row r="189" spans="1:9" x14ac:dyDescent="0.25">
      <c r="A189"/>
      <c r="B189"/>
      <c r="C189"/>
      <c r="D189"/>
      <c r="E189"/>
      <c r="F189"/>
      <c r="G189"/>
      <c r="H189"/>
      <c r="I189"/>
    </row>
    <row r="190" spans="1:9" x14ac:dyDescent="0.25">
      <c r="A190"/>
      <c r="B190"/>
      <c r="C190"/>
      <c r="D190"/>
      <c r="E190"/>
      <c r="F190"/>
      <c r="G190"/>
      <c r="H190"/>
      <c r="I190"/>
    </row>
    <row r="191" spans="1:9" x14ac:dyDescent="0.25">
      <c r="A191"/>
      <c r="B191"/>
      <c r="C191"/>
      <c r="D191"/>
      <c r="E191"/>
      <c r="F191"/>
      <c r="G191"/>
      <c r="H191"/>
      <c r="I191"/>
    </row>
    <row r="192" spans="1:9" x14ac:dyDescent="0.25">
      <c r="A192"/>
      <c r="B192"/>
      <c r="C192"/>
      <c r="D192"/>
      <c r="E192"/>
      <c r="F192"/>
      <c r="G192"/>
      <c r="H192"/>
      <c r="I192"/>
    </row>
    <row r="193" spans="1:9" x14ac:dyDescent="0.25">
      <c r="A193"/>
      <c r="B193"/>
      <c r="C193"/>
      <c r="D193"/>
      <c r="E193"/>
      <c r="F193"/>
      <c r="G193"/>
      <c r="H193"/>
      <c r="I193"/>
    </row>
    <row r="194" spans="1:9" x14ac:dyDescent="0.25">
      <c r="A194"/>
      <c r="B194"/>
      <c r="C194"/>
      <c r="D194"/>
      <c r="E194"/>
      <c r="F194"/>
      <c r="G194"/>
      <c r="H194"/>
      <c r="I194"/>
    </row>
    <row r="195" spans="1:9" x14ac:dyDescent="0.25">
      <c r="A195"/>
      <c r="B195"/>
      <c r="C195"/>
      <c r="D195"/>
      <c r="E195"/>
      <c r="F195"/>
      <c r="G195"/>
      <c r="H195"/>
      <c r="I195"/>
    </row>
    <row r="196" spans="1:9" x14ac:dyDescent="0.25">
      <c r="A196"/>
      <c r="B196"/>
      <c r="C196"/>
      <c r="D196"/>
      <c r="E196"/>
      <c r="F196"/>
      <c r="G196"/>
      <c r="H196"/>
      <c r="I196"/>
    </row>
    <row r="197" spans="1:9" x14ac:dyDescent="0.25">
      <c r="A197"/>
      <c r="B197"/>
      <c r="C197"/>
      <c r="D197"/>
      <c r="E197"/>
      <c r="F197"/>
      <c r="G197"/>
      <c r="H197"/>
      <c r="I197"/>
    </row>
    <row r="198" spans="1:9" x14ac:dyDescent="0.25">
      <c r="A198"/>
      <c r="B198"/>
      <c r="C198"/>
      <c r="D198"/>
      <c r="E198"/>
      <c r="F198"/>
      <c r="G198"/>
      <c r="H198"/>
      <c r="I198"/>
    </row>
    <row r="199" spans="1:9" x14ac:dyDescent="0.25">
      <c r="A199"/>
      <c r="B199"/>
      <c r="C199"/>
      <c r="D199"/>
      <c r="E199"/>
      <c r="F199"/>
      <c r="G199"/>
      <c r="H199"/>
      <c r="I199"/>
    </row>
    <row r="200" spans="1:9" x14ac:dyDescent="0.25">
      <c r="A200"/>
      <c r="B200"/>
      <c r="C200"/>
      <c r="D200"/>
      <c r="E200"/>
      <c r="F200"/>
      <c r="G200"/>
      <c r="H200"/>
      <c r="I200"/>
    </row>
    <row r="201" spans="1:9" x14ac:dyDescent="0.25">
      <c r="A201"/>
      <c r="B201"/>
      <c r="C201"/>
      <c r="D201"/>
      <c r="E201"/>
      <c r="F201"/>
      <c r="G201"/>
      <c r="H201"/>
      <c r="I201"/>
    </row>
    <row r="202" spans="1:9" x14ac:dyDescent="0.25">
      <c r="A202"/>
      <c r="B202"/>
      <c r="C202"/>
      <c r="D202"/>
      <c r="E202"/>
      <c r="F202"/>
      <c r="G202"/>
      <c r="H202"/>
      <c r="I202"/>
    </row>
    <row r="203" spans="1:9" x14ac:dyDescent="0.25">
      <c r="A203"/>
      <c r="B203"/>
      <c r="C203"/>
      <c r="D203"/>
      <c r="E203"/>
      <c r="F203"/>
      <c r="G203"/>
      <c r="H203"/>
      <c r="I203"/>
    </row>
    <row r="204" spans="1:9" x14ac:dyDescent="0.25">
      <c r="A204"/>
      <c r="B204"/>
      <c r="C204"/>
      <c r="D204"/>
      <c r="E204"/>
      <c r="F204"/>
      <c r="G204"/>
      <c r="H204"/>
      <c r="I204"/>
    </row>
    <row r="205" spans="1:9" x14ac:dyDescent="0.25">
      <c r="A205"/>
      <c r="B205"/>
      <c r="C205"/>
      <c r="D205"/>
      <c r="E205"/>
      <c r="F205"/>
      <c r="G205"/>
      <c r="H205"/>
      <c r="I205"/>
    </row>
    <row r="206" spans="1:9" x14ac:dyDescent="0.25">
      <c r="A206"/>
      <c r="B206"/>
      <c r="C206"/>
      <c r="D206"/>
      <c r="E206"/>
      <c r="F206"/>
      <c r="G206"/>
      <c r="H206"/>
      <c r="I206"/>
    </row>
    <row r="207" spans="1:9" x14ac:dyDescent="0.25">
      <c r="A207"/>
      <c r="B207"/>
      <c r="C207"/>
      <c r="D207"/>
      <c r="E207"/>
      <c r="F207"/>
      <c r="G207"/>
      <c r="H207"/>
      <c r="I207"/>
    </row>
    <row r="208" spans="1:9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  <row r="216" spans="1:9" x14ac:dyDescent="0.25">
      <c r="A216"/>
      <c r="B216"/>
      <c r="C216"/>
      <c r="D216"/>
      <c r="E216"/>
      <c r="F216"/>
      <c r="G216"/>
      <c r="H216"/>
      <c r="I216"/>
    </row>
    <row r="217" spans="1:9" x14ac:dyDescent="0.25">
      <c r="A217"/>
      <c r="B217"/>
      <c r="C217"/>
      <c r="D217"/>
      <c r="E217"/>
      <c r="F217"/>
      <c r="G217"/>
      <c r="H217"/>
      <c r="I217"/>
    </row>
    <row r="218" spans="1:9" x14ac:dyDescent="0.25">
      <c r="A218"/>
      <c r="B218"/>
      <c r="C218"/>
      <c r="D218"/>
      <c r="E218"/>
      <c r="F218"/>
      <c r="G218"/>
      <c r="H218"/>
      <c r="I218"/>
    </row>
    <row r="219" spans="1:9" x14ac:dyDescent="0.25">
      <c r="A219"/>
      <c r="B219"/>
      <c r="C219"/>
      <c r="D219"/>
      <c r="E219"/>
      <c r="F219"/>
      <c r="G219"/>
      <c r="H219"/>
      <c r="I219"/>
    </row>
    <row r="220" spans="1:9" x14ac:dyDescent="0.25">
      <c r="A220"/>
      <c r="B220"/>
      <c r="C220"/>
      <c r="D220"/>
      <c r="E220"/>
      <c r="F220"/>
      <c r="G220"/>
      <c r="H220"/>
      <c r="I220"/>
    </row>
    <row r="221" spans="1:9" x14ac:dyDescent="0.25">
      <c r="A221"/>
      <c r="B221"/>
      <c r="C221"/>
      <c r="D221"/>
      <c r="E221"/>
      <c r="F221"/>
      <c r="G221"/>
      <c r="H221"/>
      <c r="I221"/>
    </row>
    <row r="222" spans="1:9" x14ac:dyDescent="0.25">
      <c r="A222"/>
      <c r="B222"/>
      <c r="C222"/>
      <c r="D222"/>
      <c r="E222"/>
      <c r="F222"/>
      <c r="G222"/>
      <c r="H222"/>
      <c r="I222"/>
    </row>
    <row r="223" spans="1:9" x14ac:dyDescent="0.25">
      <c r="A223"/>
      <c r="B223"/>
      <c r="C223"/>
      <c r="D223"/>
      <c r="E223"/>
      <c r="F223"/>
      <c r="G223"/>
      <c r="H223"/>
      <c r="I223"/>
    </row>
    <row r="224" spans="1:9" x14ac:dyDescent="0.25">
      <c r="A224"/>
      <c r="B224"/>
      <c r="C224"/>
      <c r="D224"/>
      <c r="E224"/>
      <c r="F224"/>
      <c r="G224"/>
      <c r="H224"/>
      <c r="I224"/>
    </row>
    <row r="225" spans="1:9" x14ac:dyDescent="0.25">
      <c r="A225"/>
      <c r="B225"/>
      <c r="C225"/>
      <c r="D225"/>
      <c r="E225"/>
      <c r="F225"/>
      <c r="G225"/>
      <c r="H225"/>
      <c r="I225"/>
    </row>
    <row r="226" spans="1:9" x14ac:dyDescent="0.25">
      <c r="A226"/>
      <c r="B226"/>
      <c r="C226"/>
      <c r="D226"/>
      <c r="E226"/>
      <c r="F226"/>
      <c r="G226"/>
      <c r="H226"/>
      <c r="I226"/>
    </row>
    <row r="227" spans="1:9" x14ac:dyDescent="0.25">
      <c r="A227"/>
      <c r="B227"/>
      <c r="C227"/>
      <c r="D227"/>
      <c r="E227"/>
      <c r="F227"/>
      <c r="G227"/>
      <c r="H227"/>
      <c r="I227"/>
    </row>
    <row r="228" spans="1:9" x14ac:dyDescent="0.25">
      <c r="A228"/>
      <c r="B228"/>
      <c r="C228"/>
      <c r="D228"/>
      <c r="E228"/>
      <c r="F228"/>
      <c r="G228"/>
      <c r="H228"/>
      <c r="I228"/>
    </row>
    <row r="229" spans="1:9" x14ac:dyDescent="0.25">
      <c r="A229"/>
      <c r="B229"/>
      <c r="C229"/>
      <c r="D229"/>
      <c r="E229"/>
      <c r="F229"/>
      <c r="G229"/>
      <c r="H229"/>
      <c r="I229"/>
    </row>
    <row r="230" spans="1:9" x14ac:dyDescent="0.25">
      <c r="A230"/>
      <c r="B230"/>
      <c r="C230"/>
      <c r="D230"/>
      <c r="E230"/>
      <c r="F230"/>
      <c r="G230"/>
      <c r="H230"/>
      <c r="I230"/>
    </row>
    <row r="231" spans="1:9" x14ac:dyDescent="0.25">
      <c r="A231"/>
      <c r="B231"/>
      <c r="C231"/>
      <c r="D231"/>
      <c r="E231"/>
      <c r="F231"/>
      <c r="G231"/>
      <c r="H231"/>
      <c r="I231"/>
    </row>
    <row r="232" spans="1:9" x14ac:dyDescent="0.25">
      <c r="A232"/>
      <c r="B232"/>
      <c r="C232"/>
      <c r="D232"/>
      <c r="E232"/>
      <c r="F232"/>
      <c r="G232"/>
      <c r="H232"/>
      <c r="I232"/>
    </row>
    <row r="233" spans="1:9" x14ac:dyDescent="0.25">
      <c r="A233"/>
      <c r="B233"/>
      <c r="C233"/>
      <c r="D233"/>
      <c r="E233"/>
      <c r="F233"/>
      <c r="G233"/>
      <c r="H233"/>
      <c r="I233"/>
    </row>
    <row r="234" spans="1:9" x14ac:dyDescent="0.25">
      <c r="A234"/>
      <c r="B234"/>
      <c r="C234"/>
      <c r="D234"/>
      <c r="E234"/>
      <c r="F234"/>
      <c r="G234"/>
      <c r="H234"/>
      <c r="I234"/>
    </row>
    <row r="235" spans="1:9" x14ac:dyDescent="0.25">
      <c r="A235"/>
      <c r="B235"/>
      <c r="C235"/>
      <c r="D235"/>
      <c r="E235"/>
      <c r="F235"/>
      <c r="G235"/>
      <c r="H235"/>
      <c r="I235"/>
    </row>
    <row r="236" spans="1:9" x14ac:dyDescent="0.25">
      <c r="A236"/>
      <c r="B236"/>
      <c r="C236"/>
      <c r="D236"/>
      <c r="E236"/>
      <c r="F236"/>
      <c r="G236"/>
      <c r="H236"/>
      <c r="I236"/>
    </row>
    <row r="237" spans="1:9" x14ac:dyDescent="0.25">
      <c r="A237"/>
      <c r="B237"/>
      <c r="C237"/>
      <c r="D237"/>
      <c r="E237"/>
      <c r="F237"/>
      <c r="G237"/>
      <c r="H237"/>
      <c r="I237"/>
    </row>
    <row r="238" spans="1:9" x14ac:dyDescent="0.25">
      <c r="A238"/>
      <c r="B238"/>
      <c r="C238"/>
      <c r="D238"/>
      <c r="E238"/>
      <c r="F238"/>
      <c r="G238"/>
      <c r="H238"/>
      <c r="I238"/>
    </row>
    <row r="239" spans="1:9" x14ac:dyDescent="0.25">
      <c r="A239"/>
      <c r="B239"/>
      <c r="C239"/>
      <c r="D239"/>
      <c r="E239"/>
      <c r="F239"/>
      <c r="G239"/>
      <c r="H239"/>
      <c r="I239"/>
    </row>
    <row r="240" spans="1:9" x14ac:dyDescent="0.25">
      <c r="A240"/>
      <c r="B240"/>
      <c r="C240"/>
      <c r="D240"/>
      <c r="E240"/>
      <c r="F240"/>
      <c r="G240"/>
      <c r="H240"/>
      <c r="I240"/>
    </row>
    <row r="241" spans="1:9" x14ac:dyDescent="0.25">
      <c r="A241"/>
      <c r="B241"/>
      <c r="C241"/>
      <c r="D241"/>
      <c r="E241"/>
      <c r="F241"/>
      <c r="G241"/>
      <c r="H241"/>
      <c r="I241"/>
    </row>
    <row r="242" spans="1:9" x14ac:dyDescent="0.25">
      <c r="A242"/>
      <c r="B242"/>
      <c r="C242"/>
      <c r="D242"/>
      <c r="E242"/>
      <c r="F242"/>
      <c r="G242"/>
      <c r="H242"/>
      <c r="I242"/>
    </row>
    <row r="243" spans="1:9" x14ac:dyDescent="0.25">
      <c r="A243"/>
      <c r="B243"/>
      <c r="C243"/>
      <c r="D243"/>
      <c r="E243"/>
      <c r="F243"/>
      <c r="G243"/>
      <c r="H243"/>
      <c r="I243"/>
    </row>
    <row r="244" spans="1:9" x14ac:dyDescent="0.25">
      <c r="A244"/>
      <c r="B244"/>
      <c r="C244"/>
      <c r="D244"/>
      <c r="E244"/>
      <c r="F244"/>
      <c r="G244"/>
      <c r="H244"/>
      <c r="I244"/>
    </row>
    <row r="245" spans="1:9" x14ac:dyDescent="0.25">
      <c r="A245"/>
      <c r="B245"/>
      <c r="C245"/>
      <c r="D245"/>
      <c r="E245"/>
      <c r="F245"/>
      <c r="G245"/>
      <c r="H245"/>
      <c r="I245"/>
    </row>
    <row r="246" spans="1:9" x14ac:dyDescent="0.25">
      <c r="A246"/>
      <c r="B246"/>
      <c r="C246"/>
      <c r="D246"/>
      <c r="E246"/>
      <c r="F246"/>
      <c r="G246"/>
      <c r="H246"/>
      <c r="I246"/>
    </row>
    <row r="247" spans="1:9" x14ac:dyDescent="0.25">
      <c r="A247"/>
      <c r="B247"/>
      <c r="C247"/>
      <c r="D247"/>
      <c r="E247"/>
      <c r="F247"/>
      <c r="G247"/>
      <c r="H247"/>
      <c r="I247"/>
    </row>
    <row r="248" spans="1:9" x14ac:dyDescent="0.25">
      <c r="A248"/>
      <c r="B248"/>
      <c r="C248"/>
      <c r="D248"/>
      <c r="E248"/>
      <c r="F248"/>
      <c r="G248"/>
      <c r="H248"/>
      <c r="I248"/>
    </row>
    <row r="249" spans="1:9" x14ac:dyDescent="0.25">
      <c r="A249"/>
      <c r="B249"/>
      <c r="C249"/>
      <c r="D249"/>
      <c r="E249"/>
      <c r="F249"/>
      <c r="G249"/>
      <c r="H249"/>
      <c r="I249"/>
    </row>
    <row r="250" spans="1:9" x14ac:dyDescent="0.25">
      <c r="A250"/>
      <c r="B250"/>
      <c r="C250"/>
      <c r="D250"/>
      <c r="E250"/>
      <c r="F250"/>
      <c r="G250"/>
      <c r="H250"/>
      <c r="I250"/>
    </row>
    <row r="251" spans="1:9" x14ac:dyDescent="0.25">
      <c r="A251"/>
      <c r="B251"/>
      <c r="C251"/>
      <c r="D251"/>
      <c r="E251"/>
      <c r="F251"/>
      <c r="G251"/>
      <c r="H251"/>
      <c r="I251"/>
    </row>
    <row r="252" spans="1:9" x14ac:dyDescent="0.25">
      <c r="A252"/>
      <c r="B252"/>
      <c r="C252"/>
      <c r="D252"/>
      <c r="E252"/>
      <c r="F252"/>
      <c r="G252"/>
      <c r="H252"/>
      <c r="I252"/>
    </row>
    <row r="253" spans="1:9" x14ac:dyDescent="0.25">
      <c r="A253"/>
      <c r="B253"/>
      <c r="C253"/>
      <c r="D253"/>
      <c r="E253"/>
      <c r="F253"/>
      <c r="G253"/>
      <c r="H253"/>
      <c r="I253"/>
    </row>
    <row r="254" spans="1:9" x14ac:dyDescent="0.25">
      <c r="A254"/>
      <c r="B254"/>
      <c r="C254"/>
      <c r="D254"/>
      <c r="E254"/>
      <c r="F254"/>
      <c r="G254"/>
      <c r="H254"/>
      <c r="I254"/>
    </row>
    <row r="255" spans="1:9" x14ac:dyDescent="0.25">
      <c r="A255"/>
      <c r="B255"/>
      <c r="C255"/>
      <c r="D255"/>
      <c r="E255"/>
      <c r="F255"/>
      <c r="G255"/>
      <c r="H255"/>
      <c r="I255"/>
    </row>
    <row r="256" spans="1:9" x14ac:dyDescent="0.25">
      <c r="A256"/>
      <c r="B256"/>
      <c r="C256"/>
      <c r="D256"/>
      <c r="E256"/>
      <c r="F256"/>
      <c r="G256"/>
      <c r="H256"/>
      <c r="I256"/>
    </row>
    <row r="257" spans="1:9" x14ac:dyDescent="0.25">
      <c r="A257"/>
      <c r="B257"/>
      <c r="C257"/>
      <c r="D257"/>
      <c r="E257"/>
      <c r="F257"/>
      <c r="G257"/>
      <c r="H257"/>
      <c r="I257"/>
    </row>
    <row r="258" spans="1:9" x14ac:dyDescent="0.25">
      <c r="A258"/>
      <c r="B258"/>
      <c r="C258"/>
      <c r="D258"/>
      <c r="E258"/>
      <c r="F258"/>
      <c r="G258"/>
      <c r="H258"/>
      <c r="I258"/>
    </row>
    <row r="259" spans="1:9" x14ac:dyDescent="0.25">
      <c r="A259"/>
      <c r="B259"/>
      <c r="C259"/>
      <c r="D259"/>
      <c r="E259"/>
      <c r="F259"/>
      <c r="G259"/>
      <c r="H259"/>
      <c r="I259"/>
    </row>
    <row r="260" spans="1:9" x14ac:dyDescent="0.25">
      <c r="A260"/>
      <c r="B260"/>
      <c r="C260"/>
      <c r="D260"/>
      <c r="E260"/>
      <c r="F260"/>
      <c r="G260"/>
      <c r="H260"/>
      <c r="I260"/>
    </row>
    <row r="261" spans="1:9" x14ac:dyDescent="0.25">
      <c r="A261"/>
      <c r="B261"/>
      <c r="C261"/>
      <c r="D261"/>
      <c r="E261"/>
      <c r="F261"/>
      <c r="G261"/>
      <c r="H261"/>
      <c r="I261"/>
    </row>
    <row r="262" spans="1:9" x14ac:dyDescent="0.25">
      <c r="A262"/>
      <c r="B262"/>
      <c r="C262"/>
      <c r="D262"/>
      <c r="E262"/>
      <c r="F262"/>
      <c r="G262"/>
      <c r="H262"/>
      <c r="I262"/>
    </row>
    <row r="263" spans="1:9" x14ac:dyDescent="0.25">
      <c r="A263"/>
      <c r="B263"/>
      <c r="C263"/>
      <c r="D263"/>
      <c r="E263"/>
      <c r="F263"/>
      <c r="G263"/>
      <c r="H263"/>
      <c r="I263"/>
    </row>
    <row r="264" spans="1:9" x14ac:dyDescent="0.25">
      <c r="A264"/>
      <c r="B264"/>
      <c r="C264"/>
      <c r="D264"/>
      <c r="E264"/>
      <c r="F264"/>
      <c r="G264"/>
      <c r="H264"/>
      <c r="I264"/>
    </row>
    <row r="265" spans="1:9" x14ac:dyDescent="0.25">
      <c r="A265"/>
      <c r="B265"/>
      <c r="C265"/>
      <c r="D265"/>
      <c r="E265"/>
      <c r="F265"/>
      <c r="G265"/>
      <c r="H265"/>
      <c r="I265"/>
    </row>
    <row r="266" spans="1:9" x14ac:dyDescent="0.25">
      <c r="A266"/>
      <c r="B266"/>
      <c r="C266"/>
      <c r="D266"/>
      <c r="E266"/>
      <c r="F266"/>
      <c r="G266"/>
      <c r="H266"/>
      <c r="I266"/>
    </row>
    <row r="267" spans="1:9" x14ac:dyDescent="0.25">
      <c r="A267"/>
      <c r="B267"/>
      <c r="C267"/>
      <c r="D267"/>
      <c r="E267"/>
      <c r="F267"/>
      <c r="G267"/>
      <c r="H267"/>
      <c r="I267"/>
    </row>
    <row r="268" spans="1:9" x14ac:dyDescent="0.25">
      <c r="A268"/>
      <c r="B268"/>
      <c r="C268"/>
      <c r="D268"/>
      <c r="E268"/>
      <c r="F268"/>
      <c r="G268"/>
      <c r="H268"/>
      <c r="I268"/>
    </row>
    <row r="269" spans="1:9" x14ac:dyDescent="0.25">
      <c r="A269"/>
      <c r="B269"/>
      <c r="C269"/>
      <c r="D269"/>
      <c r="E269"/>
      <c r="F269"/>
      <c r="G269"/>
      <c r="H269"/>
      <c r="I269"/>
    </row>
    <row r="270" spans="1:9" x14ac:dyDescent="0.25">
      <c r="A270"/>
      <c r="B270"/>
      <c r="C270"/>
      <c r="D270"/>
      <c r="E270"/>
      <c r="F270"/>
      <c r="G270"/>
      <c r="H270"/>
      <c r="I270"/>
    </row>
    <row r="271" spans="1:9" x14ac:dyDescent="0.25">
      <c r="A271"/>
      <c r="B271"/>
      <c r="C271"/>
      <c r="D271"/>
      <c r="E271"/>
      <c r="F271"/>
      <c r="G271"/>
      <c r="H271"/>
      <c r="I271"/>
    </row>
    <row r="272" spans="1:9" x14ac:dyDescent="0.25">
      <c r="A272"/>
      <c r="B272"/>
      <c r="C272"/>
      <c r="D272"/>
      <c r="E272"/>
      <c r="F272"/>
      <c r="G272"/>
      <c r="H272"/>
      <c r="I272"/>
    </row>
    <row r="273" spans="1:9" x14ac:dyDescent="0.25">
      <c r="A273"/>
      <c r="B273"/>
      <c r="C273"/>
      <c r="D273"/>
      <c r="E273"/>
      <c r="F273"/>
      <c r="G273"/>
      <c r="H273"/>
      <c r="I273"/>
    </row>
    <row r="274" spans="1:9" x14ac:dyDescent="0.25">
      <c r="A274"/>
      <c r="B274"/>
      <c r="C274"/>
      <c r="D274"/>
      <c r="E274"/>
      <c r="F274"/>
      <c r="G274"/>
      <c r="H274"/>
      <c r="I274"/>
    </row>
    <row r="275" spans="1:9" x14ac:dyDescent="0.25">
      <c r="A275"/>
      <c r="B275"/>
      <c r="C275"/>
      <c r="D275"/>
      <c r="E275"/>
      <c r="F275"/>
      <c r="G275"/>
      <c r="H275"/>
      <c r="I275"/>
    </row>
    <row r="276" spans="1:9" x14ac:dyDescent="0.25">
      <c r="A276"/>
      <c r="B276"/>
      <c r="C276"/>
      <c r="D276"/>
      <c r="E276"/>
      <c r="F276"/>
      <c r="G276"/>
      <c r="H276"/>
      <c r="I276"/>
    </row>
    <row r="277" spans="1:9" x14ac:dyDescent="0.25">
      <c r="A277"/>
      <c r="B277"/>
      <c r="C277"/>
      <c r="D277"/>
      <c r="E277"/>
      <c r="F277"/>
      <c r="G277"/>
      <c r="H277"/>
      <c r="I277"/>
    </row>
    <row r="278" spans="1:9" x14ac:dyDescent="0.25">
      <c r="A278"/>
      <c r="B278"/>
      <c r="C278"/>
      <c r="D278"/>
      <c r="E278"/>
      <c r="F278"/>
      <c r="G278"/>
      <c r="H278"/>
      <c r="I278"/>
    </row>
    <row r="279" spans="1:9" x14ac:dyDescent="0.25">
      <c r="A279"/>
      <c r="B279"/>
      <c r="C279"/>
      <c r="D279"/>
      <c r="E279"/>
      <c r="F279"/>
      <c r="G279"/>
      <c r="H279"/>
      <c r="I279"/>
    </row>
    <row r="280" spans="1:9" x14ac:dyDescent="0.25">
      <c r="A280"/>
      <c r="B280"/>
      <c r="C280"/>
      <c r="D280"/>
      <c r="E280"/>
      <c r="F280"/>
      <c r="G280"/>
      <c r="H280"/>
      <c r="I280"/>
    </row>
    <row r="281" spans="1:9" x14ac:dyDescent="0.25">
      <c r="A281"/>
      <c r="B281"/>
      <c r="C281"/>
      <c r="D281"/>
      <c r="E281"/>
      <c r="F281"/>
      <c r="G281"/>
      <c r="H281"/>
      <c r="I281"/>
    </row>
    <row r="282" spans="1:9" x14ac:dyDescent="0.25">
      <c r="A282"/>
      <c r="B282"/>
      <c r="C282"/>
      <c r="D282"/>
      <c r="E282"/>
      <c r="F282"/>
      <c r="G282"/>
      <c r="H282"/>
      <c r="I282"/>
    </row>
    <row r="283" spans="1:9" x14ac:dyDescent="0.25">
      <c r="A283"/>
      <c r="B283"/>
      <c r="C283"/>
      <c r="D283"/>
      <c r="E283"/>
      <c r="F283"/>
      <c r="G283"/>
      <c r="H283"/>
      <c r="I283"/>
    </row>
    <row r="284" spans="1:9" x14ac:dyDescent="0.25">
      <c r="A284"/>
      <c r="B284"/>
      <c r="C284"/>
      <c r="D284"/>
      <c r="E284"/>
      <c r="F284"/>
      <c r="G284"/>
      <c r="H284"/>
      <c r="I284"/>
    </row>
    <row r="285" spans="1:9" x14ac:dyDescent="0.25">
      <c r="A285"/>
      <c r="B285"/>
      <c r="C285"/>
      <c r="D285"/>
      <c r="E285"/>
      <c r="F285"/>
      <c r="G285"/>
      <c r="H285"/>
      <c r="I285"/>
    </row>
    <row r="286" spans="1:9" x14ac:dyDescent="0.25">
      <c r="A286"/>
      <c r="B286"/>
      <c r="C286"/>
      <c r="D286"/>
      <c r="E286"/>
      <c r="F286"/>
      <c r="G286"/>
      <c r="H286"/>
      <c r="I286"/>
    </row>
    <row r="287" spans="1:9" x14ac:dyDescent="0.25">
      <c r="A287"/>
      <c r="B287"/>
      <c r="C287"/>
      <c r="D287"/>
      <c r="E287"/>
      <c r="F287"/>
      <c r="G287"/>
      <c r="H287"/>
      <c r="I287"/>
    </row>
    <row r="288" spans="1:9" x14ac:dyDescent="0.25">
      <c r="A288"/>
      <c r="B288"/>
      <c r="C288"/>
      <c r="D288"/>
      <c r="E288"/>
      <c r="F288"/>
      <c r="G288"/>
      <c r="H288"/>
      <c r="I288"/>
    </row>
    <row r="289" spans="1:9" x14ac:dyDescent="0.25">
      <c r="A289"/>
      <c r="B289"/>
      <c r="C289"/>
      <c r="D289"/>
      <c r="E289"/>
      <c r="F289"/>
      <c r="G289"/>
      <c r="H289"/>
      <c r="I289"/>
    </row>
    <row r="290" spans="1:9" x14ac:dyDescent="0.25">
      <c r="A290"/>
      <c r="B290"/>
      <c r="C290"/>
      <c r="D290"/>
      <c r="E290"/>
      <c r="F290"/>
      <c r="G290"/>
      <c r="H290"/>
      <c r="I290"/>
    </row>
    <row r="291" spans="1:9" x14ac:dyDescent="0.25">
      <c r="A291"/>
      <c r="B291"/>
      <c r="C291"/>
      <c r="D291"/>
      <c r="E291"/>
      <c r="F291"/>
      <c r="G291"/>
      <c r="H291"/>
      <c r="I291"/>
    </row>
    <row r="292" spans="1:9" x14ac:dyDescent="0.25">
      <c r="A292"/>
      <c r="B292"/>
      <c r="C292"/>
      <c r="D292"/>
      <c r="E292"/>
      <c r="F292"/>
      <c r="G292"/>
      <c r="H292"/>
      <c r="I292"/>
    </row>
    <row r="293" spans="1:9" x14ac:dyDescent="0.25">
      <c r="A293"/>
      <c r="B293"/>
      <c r="C293"/>
      <c r="D293"/>
      <c r="E293"/>
      <c r="F293"/>
      <c r="G293"/>
      <c r="H293"/>
      <c r="I293"/>
    </row>
    <row r="294" spans="1:9" x14ac:dyDescent="0.25">
      <c r="A294"/>
      <c r="B294"/>
      <c r="C294"/>
      <c r="D294"/>
      <c r="E294"/>
      <c r="F294"/>
      <c r="G294"/>
      <c r="H294"/>
      <c r="I294"/>
    </row>
    <row r="295" spans="1:9" x14ac:dyDescent="0.25">
      <c r="A295"/>
      <c r="B295"/>
      <c r="C295"/>
      <c r="D295"/>
      <c r="E295"/>
      <c r="F295"/>
      <c r="G295"/>
      <c r="H295"/>
      <c r="I295"/>
    </row>
    <row r="296" spans="1:9" x14ac:dyDescent="0.25">
      <c r="A296"/>
      <c r="B296"/>
      <c r="C296"/>
      <c r="D296"/>
      <c r="E296"/>
      <c r="F296"/>
      <c r="G296"/>
      <c r="H296"/>
      <c r="I296"/>
    </row>
    <row r="297" spans="1:9" x14ac:dyDescent="0.25">
      <c r="A297"/>
      <c r="B297"/>
      <c r="C297"/>
      <c r="D297"/>
      <c r="E297"/>
      <c r="F297"/>
      <c r="G297"/>
      <c r="H297"/>
      <c r="I297"/>
    </row>
    <row r="298" spans="1:9" x14ac:dyDescent="0.25">
      <c r="A298"/>
      <c r="B298"/>
      <c r="C298"/>
      <c r="D298"/>
      <c r="E298"/>
      <c r="F298"/>
      <c r="G298"/>
      <c r="H298"/>
      <c r="I298"/>
    </row>
    <row r="299" spans="1:9" x14ac:dyDescent="0.25">
      <c r="A299"/>
      <c r="B299"/>
      <c r="C299"/>
      <c r="D299"/>
      <c r="E299"/>
      <c r="F299"/>
      <c r="G299"/>
      <c r="H299"/>
      <c r="I299"/>
    </row>
    <row r="300" spans="1:9" x14ac:dyDescent="0.25">
      <c r="A300"/>
      <c r="B300"/>
      <c r="C300"/>
      <c r="D300"/>
      <c r="E300"/>
      <c r="F300"/>
      <c r="G300"/>
      <c r="H300"/>
      <c r="I300"/>
    </row>
    <row r="301" spans="1:9" x14ac:dyDescent="0.25">
      <c r="A301"/>
      <c r="B301"/>
      <c r="C301"/>
      <c r="D301"/>
      <c r="E301"/>
      <c r="F301"/>
      <c r="G301"/>
      <c r="H301"/>
      <c r="I301"/>
    </row>
    <row r="302" spans="1:9" x14ac:dyDescent="0.25">
      <c r="A302"/>
      <c r="B302"/>
      <c r="C302"/>
      <c r="D302"/>
      <c r="E302"/>
      <c r="F302"/>
      <c r="G302"/>
      <c r="H302"/>
      <c r="I302"/>
    </row>
    <row r="303" spans="1:9" x14ac:dyDescent="0.25">
      <c r="A303"/>
      <c r="B303"/>
      <c r="C303"/>
      <c r="D303"/>
      <c r="E303"/>
      <c r="F303"/>
      <c r="G303"/>
      <c r="H303"/>
      <c r="I303"/>
    </row>
    <row r="304" spans="1:9" x14ac:dyDescent="0.25">
      <c r="A304"/>
      <c r="B304"/>
      <c r="C304"/>
      <c r="D304"/>
      <c r="E304"/>
      <c r="F304"/>
      <c r="G304"/>
      <c r="H304"/>
      <c r="I304"/>
    </row>
    <row r="305" spans="1:9" x14ac:dyDescent="0.25">
      <c r="A305"/>
      <c r="B305"/>
      <c r="C305"/>
      <c r="D305"/>
      <c r="E305"/>
      <c r="F305"/>
      <c r="G305"/>
      <c r="H305"/>
      <c r="I305"/>
    </row>
    <row r="306" spans="1:9" x14ac:dyDescent="0.25">
      <c r="A306"/>
      <c r="B306"/>
      <c r="C306"/>
      <c r="D306"/>
      <c r="E306"/>
      <c r="F306"/>
      <c r="G306"/>
      <c r="H306"/>
      <c r="I306"/>
    </row>
    <row r="307" spans="1:9" x14ac:dyDescent="0.25">
      <c r="A307"/>
      <c r="B307"/>
      <c r="C307"/>
      <c r="D307"/>
      <c r="E307"/>
      <c r="F307"/>
      <c r="G307"/>
      <c r="H307"/>
      <c r="I307"/>
    </row>
    <row r="308" spans="1:9" x14ac:dyDescent="0.25">
      <c r="A308"/>
      <c r="B308"/>
      <c r="C308"/>
      <c r="D308"/>
      <c r="E308"/>
      <c r="F308"/>
      <c r="G308"/>
      <c r="H308"/>
      <c r="I308"/>
    </row>
    <row r="309" spans="1:9" x14ac:dyDescent="0.25">
      <c r="A309"/>
      <c r="B309"/>
      <c r="C309"/>
      <c r="D309"/>
      <c r="E309"/>
      <c r="F309"/>
      <c r="G309"/>
      <c r="H309"/>
      <c r="I309"/>
    </row>
    <row r="310" spans="1:9" x14ac:dyDescent="0.25">
      <c r="A310"/>
      <c r="B310"/>
      <c r="C310"/>
      <c r="D310"/>
      <c r="E310"/>
      <c r="F310"/>
      <c r="G310"/>
      <c r="H310"/>
      <c r="I310"/>
    </row>
    <row r="311" spans="1:9" x14ac:dyDescent="0.25">
      <c r="A311"/>
      <c r="B311"/>
      <c r="C311"/>
      <c r="D311"/>
      <c r="E311"/>
      <c r="F311"/>
      <c r="G311"/>
      <c r="H311"/>
      <c r="I311"/>
    </row>
    <row r="312" spans="1:9" x14ac:dyDescent="0.25">
      <c r="A312"/>
      <c r="B312"/>
      <c r="C312"/>
      <c r="D312"/>
      <c r="E312"/>
      <c r="F312"/>
      <c r="G312"/>
      <c r="H312"/>
      <c r="I312"/>
    </row>
    <row r="313" spans="1:9" x14ac:dyDescent="0.25">
      <c r="A313"/>
      <c r="B313"/>
      <c r="C313"/>
      <c r="D313"/>
      <c r="E313"/>
      <c r="F313"/>
      <c r="G313"/>
      <c r="H313"/>
      <c r="I313"/>
    </row>
    <row r="314" spans="1:9" x14ac:dyDescent="0.25">
      <c r="A314"/>
      <c r="B314"/>
      <c r="C314"/>
      <c r="D314"/>
      <c r="E314"/>
      <c r="F314"/>
      <c r="G314"/>
      <c r="H314"/>
      <c r="I314"/>
    </row>
    <row r="315" spans="1:9" x14ac:dyDescent="0.25">
      <c r="A315"/>
      <c r="B315"/>
      <c r="C315"/>
      <c r="D315"/>
      <c r="E315"/>
      <c r="F315"/>
      <c r="G315"/>
      <c r="H315"/>
      <c r="I315"/>
    </row>
    <row r="316" spans="1:9" x14ac:dyDescent="0.25">
      <c r="A316"/>
      <c r="B316"/>
      <c r="C316"/>
      <c r="D316"/>
      <c r="E316"/>
      <c r="F316"/>
      <c r="G316"/>
      <c r="H316"/>
      <c r="I316"/>
    </row>
    <row r="317" spans="1:9" x14ac:dyDescent="0.25">
      <c r="A317"/>
      <c r="B317"/>
      <c r="C317"/>
      <c r="D317"/>
      <c r="E317"/>
      <c r="F317"/>
      <c r="G317"/>
      <c r="H317"/>
      <c r="I317"/>
    </row>
    <row r="318" spans="1:9" x14ac:dyDescent="0.25">
      <c r="A318"/>
      <c r="B318"/>
      <c r="C318"/>
      <c r="D318"/>
      <c r="E318"/>
      <c r="F318"/>
      <c r="G318"/>
      <c r="H318"/>
      <c r="I318"/>
    </row>
    <row r="319" spans="1:9" x14ac:dyDescent="0.25">
      <c r="A319"/>
      <c r="B319"/>
      <c r="C319"/>
      <c r="D319"/>
      <c r="E319"/>
      <c r="F319"/>
      <c r="G319"/>
      <c r="H319"/>
      <c r="I319"/>
    </row>
    <row r="320" spans="1:9" x14ac:dyDescent="0.25">
      <c r="A320"/>
      <c r="B320"/>
      <c r="C320"/>
      <c r="D320"/>
      <c r="E320"/>
      <c r="F320"/>
      <c r="G320"/>
      <c r="H320"/>
      <c r="I320"/>
    </row>
    <row r="321" spans="1:9" x14ac:dyDescent="0.25">
      <c r="A321"/>
      <c r="B321"/>
      <c r="C321"/>
      <c r="D321"/>
      <c r="E321"/>
      <c r="F321"/>
      <c r="G321"/>
      <c r="H321"/>
      <c r="I321"/>
    </row>
    <row r="322" spans="1:9" x14ac:dyDescent="0.25">
      <c r="A322"/>
      <c r="B322"/>
      <c r="C322"/>
      <c r="D322"/>
      <c r="E322"/>
      <c r="F322"/>
      <c r="G322"/>
      <c r="H322"/>
      <c r="I322"/>
    </row>
    <row r="323" spans="1:9" x14ac:dyDescent="0.25">
      <c r="A323"/>
      <c r="B323"/>
      <c r="C323"/>
      <c r="D323"/>
      <c r="E323"/>
      <c r="F323"/>
      <c r="G323"/>
      <c r="H323"/>
      <c r="I323"/>
    </row>
    <row r="324" spans="1:9" x14ac:dyDescent="0.25">
      <c r="A324"/>
      <c r="B324"/>
      <c r="C324"/>
      <c r="D324"/>
      <c r="E324"/>
      <c r="F324"/>
      <c r="G324"/>
      <c r="H324"/>
      <c r="I324"/>
    </row>
    <row r="325" spans="1:9" x14ac:dyDescent="0.25">
      <c r="A325"/>
      <c r="B325"/>
      <c r="C325"/>
      <c r="D325"/>
      <c r="E325"/>
      <c r="F325"/>
      <c r="G325"/>
      <c r="H325"/>
      <c r="I325"/>
    </row>
    <row r="326" spans="1:9" x14ac:dyDescent="0.25">
      <c r="A326"/>
      <c r="B326"/>
      <c r="C326"/>
      <c r="D326"/>
      <c r="E326"/>
      <c r="F326"/>
      <c r="G326"/>
      <c r="H326"/>
      <c r="I326"/>
    </row>
    <row r="327" spans="1:9" x14ac:dyDescent="0.25">
      <c r="A327"/>
      <c r="B327"/>
      <c r="C327"/>
      <c r="D327"/>
      <c r="E327"/>
      <c r="F327"/>
      <c r="G327"/>
      <c r="H327"/>
      <c r="I327"/>
    </row>
    <row r="328" spans="1:9" x14ac:dyDescent="0.25">
      <c r="A328"/>
      <c r="B328"/>
      <c r="C328"/>
      <c r="D328"/>
      <c r="E328"/>
      <c r="F328"/>
      <c r="G328"/>
      <c r="H328"/>
      <c r="I328"/>
    </row>
    <row r="329" spans="1:9" x14ac:dyDescent="0.25">
      <c r="A329"/>
      <c r="B329"/>
      <c r="C329"/>
      <c r="D329"/>
      <c r="E329"/>
      <c r="F329"/>
      <c r="G329"/>
      <c r="H329"/>
      <c r="I329"/>
    </row>
    <row r="330" spans="1:9" x14ac:dyDescent="0.25">
      <c r="A330"/>
      <c r="B330"/>
      <c r="C330"/>
      <c r="D330"/>
      <c r="E330"/>
      <c r="F330"/>
      <c r="G330"/>
      <c r="H330"/>
      <c r="I330"/>
    </row>
    <row r="331" spans="1:9" x14ac:dyDescent="0.25">
      <c r="A331"/>
      <c r="B331"/>
      <c r="C331"/>
      <c r="D331"/>
      <c r="E331"/>
      <c r="F331"/>
      <c r="G331"/>
      <c r="H331"/>
      <c r="I331"/>
    </row>
    <row r="332" spans="1:9" x14ac:dyDescent="0.25">
      <c r="A332"/>
      <c r="B332"/>
      <c r="C332"/>
      <c r="D332"/>
      <c r="E332"/>
      <c r="F332"/>
      <c r="G332"/>
      <c r="H332"/>
      <c r="I332"/>
    </row>
    <row r="333" spans="1:9" x14ac:dyDescent="0.25">
      <c r="A333"/>
      <c r="B333"/>
      <c r="C333"/>
      <c r="D333"/>
      <c r="E333"/>
      <c r="F333"/>
      <c r="G333"/>
      <c r="H333"/>
      <c r="I333"/>
    </row>
    <row r="334" spans="1:9" x14ac:dyDescent="0.25">
      <c r="A334"/>
      <c r="B334"/>
      <c r="C334"/>
      <c r="D334"/>
      <c r="E334"/>
      <c r="F334"/>
      <c r="G334"/>
      <c r="H334"/>
      <c r="I334"/>
    </row>
    <row r="335" spans="1:9" x14ac:dyDescent="0.25">
      <c r="A335"/>
      <c r="B335"/>
      <c r="C335"/>
      <c r="D335"/>
      <c r="E335"/>
      <c r="F335"/>
      <c r="G335"/>
      <c r="H335"/>
      <c r="I335"/>
    </row>
    <row r="336" spans="1:9" x14ac:dyDescent="0.25">
      <c r="A336"/>
      <c r="B336"/>
      <c r="C336"/>
      <c r="D336"/>
      <c r="E336"/>
      <c r="F336"/>
      <c r="G336"/>
      <c r="H336"/>
      <c r="I336"/>
    </row>
    <row r="337" spans="1:9" x14ac:dyDescent="0.25">
      <c r="A337"/>
      <c r="B337"/>
      <c r="C337"/>
      <c r="D337"/>
      <c r="E337"/>
      <c r="F337"/>
      <c r="G337"/>
      <c r="H337"/>
      <c r="I337"/>
    </row>
    <row r="338" spans="1:9" x14ac:dyDescent="0.25">
      <c r="A338"/>
      <c r="B338"/>
      <c r="C338"/>
      <c r="D338"/>
      <c r="E338"/>
      <c r="F338"/>
      <c r="G338"/>
      <c r="H338"/>
      <c r="I338"/>
    </row>
    <row r="339" spans="1:9" x14ac:dyDescent="0.25">
      <c r="A339"/>
      <c r="B339"/>
      <c r="C339"/>
      <c r="D339"/>
      <c r="E339"/>
      <c r="F339"/>
      <c r="G339"/>
      <c r="H339"/>
      <c r="I339"/>
    </row>
    <row r="340" spans="1:9" x14ac:dyDescent="0.25">
      <c r="A340"/>
      <c r="B340"/>
      <c r="C340"/>
      <c r="D340"/>
      <c r="E340"/>
      <c r="F340"/>
      <c r="G340"/>
      <c r="H340"/>
      <c r="I340"/>
    </row>
    <row r="341" spans="1:9" x14ac:dyDescent="0.25">
      <c r="A341"/>
      <c r="B341"/>
      <c r="C341"/>
      <c r="D341"/>
      <c r="E341"/>
      <c r="F341"/>
      <c r="G341"/>
      <c r="H341"/>
      <c r="I341"/>
    </row>
    <row r="342" spans="1:9" x14ac:dyDescent="0.25">
      <c r="A342"/>
      <c r="B342"/>
      <c r="C342"/>
      <c r="D342"/>
      <c r="E342"/>
      <c r="F342"/>
      <c r="G342"/>
      <c r="H342"/>
      <c r="I342"/>
    </row>
    <row r="343" spans="1:9" x14ac:dyDescent="0.25">
      <c r="A343"/>
      <c r="B343"/>
      <c r="C343"/>
      <c r="D343"/>
      <c r="E343"/>
      <c r="F343"/>
      <c r="G343"/>
      <c r="H343"/>
      <c r="I343"/>
    </row>
    <row r="344" spans="1:9" x14ac:dyDescent="0.25">
      <c r="A344"/>
      <c r="B344"/>
      <c r="C344"/>
      <c r="D344"/>
      <c r="E344"/>
      <c r="F344"/>
      <c r="G344"/>
      <c r="H344"/>
      <c r="I344"/>
    </row>
    <row r="345" spans="1:9" x14ac:dyDescent="0.25">
      <c r="A345"/>
      <c r="B345"/>
      <c r="C345"/>
      <c r="D345"/>
      <c r="E345"/>
      <c r="F345"/>
      <c r="G345"/>
      <c r="H345"/>
      <c r="I345"/>
    </row>
    <row r="346" spans="1:9" x14ac:dyDescent="0.25">
      <c r="A346"/>
      <c r="B346"/>
      <c r="C346"/>
      <c r="D346"/>
      <c r="E346"/>
      <c r="F346"/>
      <c r="G346"/>
      <c r="H346"/>
      <c r="I346"/>
    </row>
    <row r="347" spans="1:9" x14ac:dyDescent="0.25">
      <c r="A347"/>
      <c r="B347"/>
      <c r="C347"/>
      <c r="D347"/>
      <c r="E347"/>
      <c r="F347"/>
      <c r="G347"/>
      <c r="H347"/>
      <c r="I347"/>
    </row>
    <row r="348" spans="1:9" x14ac:dyDescent="0.25">
      <c r="A348"/>
      <c r="B348"/>
      <c r="C348"/>
      <c r="D348"/>
      <c r="E348"/>
      <c r="F348"/>
      <c r="G348"/>
      <c r="H348"/>
      <c r="I348"/>
    </row>
    <row r="349" spans="1:9" x14ac:dyDescent="0.25">
      <c r="A349"/>
      <c r="B349"/>
      <c r="C349"/>
      <c r="D349"/>
      <c r="E349"/>
      <c r="F349"/>
      <c r="G349"/>
      <c r="H349"/>
      <c r="I349"/>
    </row>
    <row r="350" spans="1:9" x14ac:dyDescent="0.25">
      <c r="A350"/>
      <c r="B350"/>
      <c r="C350"/>
      <c r="D350"/>
      <c r="E350"/>
      <c r="F350"/>
      <c r="G350"/>
      <c r="H350"/>
      <c r="I350"/>
    </row>
    <row r="351" spans="1:9" x14ac:dyDescent="0.25">
      <c r="A351"/>
      <c r="B351"/>
      <c r="C351"/>
      <c r="D351"/>
      <c r="E351"/>
      <c r="F351"/>
      <c r="G351"/>
      <c r="H351"/>
      <c r="I351"/>
    </row>
    <row r="352" spans="1:9" x14ac:dyDescent="0.25">
      <c r="A352"/>
      <c r="B352"/>
      <c r="C352"/>
      <c r="D352"/>
      <c r="E352"/>
      <c r="F352"/>
      <c r="G352"/>
      <c r="H352"/>
      <c r="I352"/>
    </row>
    <row r="353" spans="1:9" x14ac:dyDescent="0.25">
      <c r="A353"/>
      <c r="B353"/>
      <c r="C353"/>
      <c r="D353"/>
      <c r="E353"/>
      <c r="F353"/>
      <c r="G353"/>
      <c r="H353"/>
      <c r="I353"/>
    </row>
    <row r="354" spans="1:9" x14ac:dyDescent="0.25">
      <c r="A354"/>
      <c r="B354"/>
      <c r="C354"/>
      <c r="D354"/>
      <c r="E354"/>
      <c r="F354"/>
      <c r="G354"/>
      <c r="H354"/>
      <c r="I354"/>
    </row>
    <row r="355" spans="1:9" x14ac:dyDescent="0.25">
      <c r="A355"/>
      <c r="B355"/>
      <c r="C355"/>
      <c r="D355"/>
      <c r="E355"/>
      <c r="F355"/>
      <c r="G355"/>
      <c r="H355"/>
      <c r="I355"/>
    </row>
    <row r="356" spans="1:9" x14ac:dyDescent="0.25">
      <c r="A356"/>
      <c r="B356"/>
      <c r="C356"/>
      <c r="D356"/>
      <c r="E356"/>
      <c r="F356"/>
      <c r="G356"/>
      <c r="H356"/>
      <c r="I356"/>
    </row>
    <row r="357" spans="1:9" x14ac:dyDescent="0.25">
      <c r="A357"/>
      <c r="B357"/>
      <c r="C357"/>
      <c r="D357"/>
      <c r="E357"/>
      <c r="F357"/>
      <c r="G357"/>
      <c r="H357"/>
      <c r="I357"/>
    </row>
    <row r="358" spans="1:9" x14ac:dyDescent="0.25">
      <c r="A358"/>
      <c r="B358"/>
      <c r="C358"/>
      <c r="D358"/>
      <c r="E358"/>
      <c r="F358"/>
      <c r="G358"/>
      <c r="H358"/>
      <c r="I358"/>
    </row>
    <row r="359" spans="1:9" x14ac:dyDescent="0.25">
      <c r="A359"/>
      <c r="B359"/>
      <c r="C359"/>
      <c r="D359"/>
      <c r="E359"/>
      <c r="F359"/>
      <c r="G359"/>
      <c r="H359"/>
      <c r="I359"/>
    </row>
    <row r="360" spans="1:9" x14ac:dyDescent="0.25">
      <c r="A360"/>
      <c r="B360"/>
      <c r="C360"/>
      <c r="D360"/>
      <c r="E360"/>
      <c r="F360"/>
      <c r="G360"/>
      <c r="H360"/>
      <c r="I360"/>
    </row>
    <row r="361" spans="1:9" x14ac:dyDescent="0.25">
      <c r="A361"/>
      <c r="B361"/>
      <c r="C361"/>
      <c r="D361"/>
      <c r="E361"/>
      <c r="F361"/>
      <c r="G361"/>
      <c r="H361"/>
      <c r="I361"/>
    </row>
    <row r="362" spans="1:9" x14ac:dyDescent="0.25">
      <c r="A362"/>
      <c r="B362"/>
      <c r="C362"/>
      <c r="D362"/>
      <c r="E362"/>
      <c r="F362"/>
      <c r="G362"/>
      <c r="H362"/>
      <c r="I362"/>
    </row>
    <row r="363" spans="1:9" x14ac:dyDescent="0.25">
      <c r="A363"/>
      <c r="B363"/>
      <c r="C363"/>
      <c r="D363"/>
      <c r="E363"/>
      <c r="F363"/>
      <c r="G363"/>
      <c r="H363"/>
      <c r="I363"/>
    </row>
    <row r="364" spans="1:9" x14ac:dyDescent="0.25">
      <c r="A364"/>
      <c r="B364"/>
      <c r="C364"/>
      <c r="D364"/>
      <c r="E364"/>
      <c r="F364"/>
      <c r="G364"/>
      <c r="H364"/>
      <c r="I364"/>
    </row>
    <row r="365" spans="1:9" x14ac:dyDescent="0.25">
      <c r="A365"/>
      <c r="B365"/>
      <c r="C365"/>
      <c r="D365"/>
      <c r="E365"/>
      <c r="F365"/>
      <c r="G365"/>
      <c r="H365"/>
      <c r="I365"/>
    </row>
    <row r="366" spans="1:9" x14ac:dyDescent="0.25">
      <c r="A366"/>
      <c r="B366"/>
      <c r="C366"/>
      <c r="D366"/>
      <c r="E366"/>
      <c r="F366"/>
      <c r="G366"/>
      <c r="H366"/>
      <c r="I366"/>
    </row>
    <row r="367" spans="1:9" x14ac:dyDescent="0.25">
      <c r="A367"/>
      <c r="B367"/>
      <c r="C367"/>
      <c r="D367"/>
      <c r="E367"/>
      <c r="F367"/>
      <c r="G367"/>
      <c r="H367"/>
      <c r="I367"/>
    </row>
    <row r="368" spans="1:9" x14ac:dyDescent="0.25">
      <c r="A368"/>
      <c r="B368"/>
      <c r="C368"/>
      <c r="D368"/>
      <c r="E368"/>
      <c r="F368"/>
      <c r="G368"/>
      <c r="H368"/>
      <c r="I368"/>
    </row>
    <row r="369" spans="1:9" x14ac:dyDescent="0.25">
      <c r="A369"/>
      <c r="B369"/>
      <c r="C369"/>
      <c r="D369"/>
      <c r="E369"/>
      <c r="F369"/>
      <c r="G369"/>
      <c r="H369"/>
      <c r="I369"/>
    </row>
    <row r="370" spans="1:9" x14ac:dyDescent="0.25">
      <c r="A370"/>
      <c r="B370"/>
      <c r="C370"/>
      <c r="D370"/>
      <c r="E370"/>
      <c r="F370"/>
      <c r="G370"/>
      <c r="H370"/>
      <c r="I370"/>
    </row>
    <row r="371" spans="1:9" x14ac:dyDescent="0.25">
      <c r="A371"/>
      <c r="B371"/>
      <c r="C371"/>
      <c r="D371"/>
      <c r="E371"/>
      <c r="F371"/>
      <c r="G371"/>
      <c r="H371"/>
      <c r="I371"/>
    </row>
    <row r="372" spans="1:9" x14ac:dyDescent="0.25">
      <c r="A372"/>
      <c r="B372"/>
      <c r="C372"/>
      <c r="D372"/>
      <c r="E372"/>
      <c r="F372"/>
      <c r="G372"/>
      <c r="H372"/>
      <c r="I372"/>
    </row>
    <row r="373" spans="1:9" x14ac:dyDescent="0.25">
      <c r="A373"/>
      <c r="B373"/>
      <c r="C373"/>
      <c r="D373"/>
      <c r="E373"/>
      <c r="F373"/>
      <c r="G373"/>
      <c r="H373"/>
      <c r="I373"/>
    </row>
    <row r="374" spans="1:9" x14ac:dyDescent="0.25">
      <c r="A374"/>
      <c r="B374"/>
      <c r="C374"/>
      <c r="D374"/>
      <c r="E374"/>
      <c r="F374"/>
      <c r="G374"/>
      <c r="H374"/>
      <c r="I374"/>
    </row>
    <row r="375" spans="1:9" x14ac:dyDescent="0.25">
      <c r="A375"/>
      <c r="B375"/>
      <c r="C375"/>
      <c r="D375"/>
      <c r="E375"/>
      <c r="F375"/>
      <c r="G375"/>
      <c r="H375"/>
      <c r="I375"/>
    </row>
    <row r="376" spans="1:9" x14ac:dyDescent="0.25">
      <c r="A376"/>
      <c r="B376"/>
      <c r="C376"/>
      <c r="D376"/>
      <c r="E376"/>
      <c r="F376"/>
      <c r="G376"/>
      <c r="H376"/>
      <c r="I376"/>
    </row>
    <row r="377" spans="1:9" x14ac:dyDescent="0.25">
      <c r="A377"/>
      <c r="B377"/>
      <c r="C377"/>
      <c r="D377"/>
      <c r="E377"/>
      <c r="F377"/>
      <c r="G377"/>
      <c r="H377"/>
      <c r="I377"/>
    </row>
    <row r="378" spans="1:9" x14ac:dyDescent="0.25">
      <c r="A378"/>
      <c r="B378"/>
      <c r="C378"/>
      <c r="D378"/>
      <c r="E378"/>
      <c r="F378"/>
      <c r="G378"/>
      <c r="H378"/>
      <c r="I378"/>
    </row>
    <row r="379" spans="1:9" x14ac:dyDescent="0.25">
      <c r="A379"/>
      <c r="B379"/>
      <c r="C379"/>
      <c r="D379"/>
      <c r="E379"/>
      <c r="F379"/>
      <c r="G379"/>
      <c r="H379"/>
      <c r="I379"/>
    </row>
    <row r="380" spans="1:9" x14ac:dyDescent="0.25">
      <c r="A380"/>
      <c r="B380"/>
      <c r="C380"/>
      <c r="D380"/>
      <c r="E380"/>
      <c r="F380"/>
      <c r="G380"/>
      <c r="H380"/>
      <c r="I380"/>
    </row>
    <row r="381" spans="1:9" x14ac:dyDescent="0.25">
      <c r="A381"/>
      <c r="B381"/>
      <c r="C381"/>
      <c r="D381"/>
      <c r="E381"/>
      <c r="F381"/>
      <c r="G381"/>
      <c r="H381"/>
      <c r="I381"/>
    </row>
    <row r="382" spans="1:9" x14ac:dyDescent="0.25">
      <c r="A382"/>
      <c r="B382"/>
      <c r="C382"/>
      <c r="D382"/>
      <c r="E382"/>
      <c r="F382"/>
      <c r="G382"/>
      <c r="H382"/>
      <c r="I382"/>
    </row>
    <row r="383" spans="1:9" x14ac:dyDescent="0.25">
      <c r="A383"/>
      <c r="B383"/>
      <c r="C383"/>
      <c r="D383"/>
      <c r="E383"/>
      <c r="F383"/>
      <c r="G383"/>
      <c r="H383"/>
      <c r="I383"/>
    </row>
    <row r="384" spans="1:9" x14ac:dyDescent="0.25">
      <c r="A384"/>
      <c r="B384"/>
      <c r="C384"/>
      <c r="D384"/>
      <c r="E384"/>
      <c r="F384"/>
      <c r="G384"/>
      <c r="H384"/>
      <c r="I384"/>
    </row>
    <row r="385" spans="1:9" x14ac:dyDescent="0.25">
      <c r="A385"/>
      <c r="B385"/>
      <c r="C385"/>
      <c r="D385"/>
      <c r="E385"/>
      <c r="F385"/>
      <c r="G385"/>
      <c r="H385"/>
      <c r="I385"/>
    </row>
    <row r="386" spans="1:9" x14ac:dyDescent="0.25">
      <c r="A386"/>
      <c r="B386"/>
      <c r="C386"/>
      <c r="D386"/>
      <c r="E386"/>
      <c r="F386"/>
      <c r="G386"/>
      <c r="H386"/>
      <c r="I386"/>
    </row>
    <row r="387" spans="1:9" x14ac:dyDescent="0.25">
      <c r="A387"/>
      <c r="B387"/>
      <c r="C387"/>
      <c r="D387"/>
      <c r="E387"/>
      <c r="F387"/>
      <c r="G387"/>
      <c r="H387"/>
      <c r="I387"/>
    </row>
    <row r="388" spans="1:9" x14ac:dyDescent="0.25">
      <c r="A388"/>
      <c r="B388"/>
      <c r="C388"/>
      <c r="D388"/>
      <c r="E388"/>
      <c r="F388"/>
      <c r="G388"/>
      <c r="H388"/>
      <c r="I388"/>
    </row>
    <row r="389" spans="1:9" x14ac:dyDescent="0.25">
      <c r="A389"/>
      <c r="B389"/>
      <c r="C389"/>
      <c r="D389"/>
      <c r="E389"/>
      <c r="F389"/>
      <c r="G389"/>
      <c r="H389"/>
      <c r="I389"/>
    </row>
    <row r="390" spans="1:9" x14ac:dyDescent="0.25">
      <c r="A390"/>
      <c r="B390"/>
      <c r="C390"/>
      <c r="D390"/>
      <c r="E390"/>
      <c r="F390"/>
      <c r="G390"/>
      <c r="H390"/>
      <c r="I390"/>
    </row>
    <row r="391" spans="1:9" x14ac:dyDescent="0.25">
      <c r="A391"/>
      <c r="B391"/>
      <c r="C391"/>
      <c r="D391"/>
      <c r="E391"/>
      <c r="F391"/>
      <c r="G391"/>
      <c r="H391"/>
      <c r="I391"/>
    </row>
    <row r="392" spans="1:9" x14ac:dyDescent="0.25">
      <c r="A392"/>
      <c r="B392"/>
      <c r="C392"/>
      <c r="D392"/>
      <c r="E392"/>
      <c r="F392"/>
      <c r="G392"/>
      <c r="H392"/>
      <c r="I392"/>
    </row>
    <row r="393" spans="1:9" x14ac:dyDescent="0.25">
      <c r="A393"/>
      <c r="B393"/>
      <c r="C393"/>
      <c r="D393"/>
      <c r="E393"/>
      <c r="F393"/>
      <c r="G393"/>
      <c r="H393"/>
      <c r="I393"/>
    </row>
    <row r="394" spans="1:9" x14ac:dyDescent="0.25">
      <c r="A394"/>
      <c r="B394"/>
      <c r="C394"/>
      <c r="D394"/>
      <c r="E394"/>
      <c r="F394"/>
      <c r="G394"/>
      <c r="H394"/>
      <c r="I394"/>
    </row>
    <row r="395" spans="1:9" x14ac:dyDescent="0.25">
      <c r="A395"/>
      <c r="B395"/>
      <c r="C395"/>
      <c r="D395"/>
      <c r="E395"/>
      <c r="F395"/>
      <c r="G395"/>
      <c r="H395"/>
      <c r="I395"/>
    </row>
    <row r="396" spans="1:9" x14ac:dyDescent="0.25">
      <c r="A396"/>
      <c r="B396"/>
      <c r="C396"/>
      <c r="D396"/>
      <c r="E396"/>
      <c r="F396"/>
      <c r="G396"/>
      <c r="H396"/>
      <c r="I396"/>
    </row>
    <row r="397" spans="1:9" x14ac:dyDescent="0.25">
      <c r="A397"/>
      <c r="B397"/>
      <c r="C397"/>
      <c r="D397"/>
      <c r="E397"/>
      <c r="F397"/>
      <c r="G397"/>
      <c r="H397"/>
      <c r="I397"/>
    </row>
    <row r="398" spans="1:9" x14ac:dyDescent="0.25">
      <c r="A398"/>
      <c r="B398"/>
      <c r="C398"/>
      <c r="D398"/>
      <c r="E398"/>
      <c r="F398"/>
      <c r="G398"/>
      <c r="H398"/>
      <c r="I398"/>
    </row>
    <row r="399" spans="1:9" x14ac:dyDescent="0.25">
      <c r="A399"/>
      <c r="B399"/>
      <c r="C399"/>
      <c r="D399"/>
      <c r="E399"/>
      <c r="F399"/>
      <c r="G399"/>
      <c r="H399"/>
      <c r="I399"/>
    </row>
    <row r="400" spans="1:9" x14ac:dyDescent="0.25">
      <c r="A400"/>
      <c r="B400"/>
      <c r="C400"/>
      <c r="D400"/>
      <c r="E400"/>
      <c r="F400"/>
      <c r="G400"/>
      <c r="H400"/>
      <c r="I400"/>
    </row>
    <row r="401" spans="1:9" x14ac:dyDescent="0.25">
      <c r="A401"/>
      <c r="B401"/>
      <c r="C401"/>
      <c r="D401"/>
      <c r="E401"/>
      <c r="F401"/>
      <c r="G401"/>
      <c r="H401"/>
      <c r="I401"/>
    </row>
    <row r="402" spans="1:9" x14ac:dyDescent="0.25">
      <c r="A402"/>
      <c r="B402"/>
      <c r="C402"/>
      <c r="D402"/>
      <c r="E402"/>
      <c r="F402"/>
      <c r="G402"/>
      <c r="H402"/>
      <c r="I402"/>
    </row>
    <row r="403" spans="1:9" x14ac:dyDescent="0.25">
      <c r="A403"/>
      <c r="B403"/>
      <c r="C403"/>
      <c r="D403"/>
      <c r="E403"/>
      <c r="F403"/>
      <c r="G403"/>
      <c r="H403"/>
      <c r="I403"/>
    </row>
    <row r="404" spans="1:9" x14ac:dyDescent="0.25">
      <c r="A404"/>
      <c r="B404"/>
      <c r="C404"/>
      <c r="D404"/>
      <c r="E404"/>
      <c r="F404"/>
      <c r="G404"/>
      <c r="H404"/>
      <c r="I404"/>
    </row>
    <row r="405" spans="1:9" x14ac:dyDescent="0.25">
      <c r="A405"/>
      <c r="B405"/>
      <c r="C405"/>
      <c r="D405"/>
      <c r="E405"/>
      <c r="F405"/>
      <c r="G405"/>
      <c r="H405"/>
      <c r="I405"/>
    </row>
    <row r="406" spans="1:9" x14ac:dyDescent="0.25">
      <c r="A406"/>
      <c r="B406"/>
      <c r="C406"/>
      <c r="D406"/>
      <c r="E406"/>
      <c r="F406"/>
      <c r="G406"/>
      <c r="H406"/>
      <c r="I406"/>
    </row>
    <row r="407" spans="1:9" x14ac:dyDescent="0.25">
      <c r="A407"/>
      <c r="B407"/>
      <c r="C407"/>
      <c r="D407"/>
      <c r="E407"/>
      <c r="F407"/>
      <c r="G407"/>
      <c r="H407"/>
      <c r="I407"/>
    </row>
    <row r="408" spans="1:9" x14ac:dyDescent="0.25">
      <c r="A408"/>
      <c r="B408"/>
      <c r="C408"/>
      <c r="D408"/>
      <c r="E408"/>
      <c r="F408"/>
      <c r="G408"/>
      <c r="H408"/>
      <c r="I408"/>
    </row>
    <row r="409" spans="1:9" x14ac:dyDescent="0.25">
      <c r="A409"/>
      <c r="B409"/>
      <c r="C409"/>
      <c r="D409"/>
      <c r="E409"/>
      <c r="F409"/>
      <c r="G409"/>
      <c r="H409"/>
      <c r="I409"/>
    </row>
    <row r="410" spans="1:9" x14ac:dyDescent="0.25">
      <c r="A410"/>
      <c r="B410"/>
      <c r="C410"/>
      <c r="D410"/>
      <c r="E410"/>
      <c r="F410"/>
      <c r="G410"/>
      <c r="H410"/>
      <c r="I410"/>
    </row>
    <row r="411" spans="1:9" x14ac:dyDescent="0.25">
      <c r="A411"/>
      <c r="B411"/>
      <c r="C411"/>
      <c r="D411"/>
      <c r="E411"/>
      <c r="F411"/>
      <c r="G411"/>
      <c r="H411"/>
      <c r="I411"/>
    </row>
    <row r="412" spans="1:9" x14ac:dyDescent="0.25">
      <c r="A412"/>
      <c r="B412"/>
      <c r="C412"/>
      <c r="D412"/>
      <c r="E412"/>
      <c r="F412"/>
      <c r="G412"/>
      <c r="H412"/>
      <c r="I412"/>
    </row>
    <row r="413" spans="1:9" x14ac:dyDescent="0.25">
      <c r="A413"/>
      <c r="B413"/>
      <c r="C413"/>
      <c r="D413"/>
      <c r="E413"/>
      <c r="F413"/>
      <c r="G413"/>
      <c r="H413"/>
      <c r="I413"/>
    </row>
    <row r="414" spans="1:9" x14ac:dyDescent="0.25">
      <c r="A414"/>
      <c r="B414"/>
      <c r="C414"/>
      <c r="D414"/>
      <c r="E414"/>
      <c r="F414"/>
      <c r="G414"/>
      <c r="H414"/>
      <c r="I414"/>
    </row>
    <row r="415" spans="1:9" x14ac:dyDescent="0.25">
      <c r="A415"/>
      <c r="B415"/>
      <c r="C415"/>
      <c r="D415"/>
      <c r="E415"/>
      <c r="F415"/>
      <c r="G415"/>
      <c r="H415"/>
      <c r="I415"/>
    </row>
    <row r="416" spans="1:9" x14ac:dyDescent="0.25">
      <c r="A416"/>
      <c r="B416"/>
      <c r="C416"/>
      <c r="D416"/>
      <c r="E416"/>
      <c r="F416"/>
      <c r="G416"/>
      <c r="H416"/>
      <c r="I416"/>
    </row>
    <row r="417" spans="1:9" x14ac:dyDescent="0.25">
      <c r="A417"/>
      <c r="B417"/>
      <c r="C417"/>
      <c r="D417"/>
      <c r="E417"/>
      <c r="F417"/>
      <c r="G417"/>
      <c r="H417"/>
      <c r="I417"/>
    </row>
    <row r="418" spans="1:9" x14ac:dyDescent="0.25">
      <c r="A418"/>
      <c r="B418"/>
      <c r="C418"/>
      <c r="D418"/>
      <c r="E418"/>
      <c r="F418"/>
      <c r="G418"/>
      <c r="H418"/>
      <c r="I418"/>
    </row>
    <row r="419" spans="1:9" x14ac:dyDescent="0.25">
      <c r="A419"/>
      <c r="B419"/>
      <c r="C419"/>
      <c r="D419"/>
      <c r="E419"/>
      <c r="F419"/>
      <c r="G419"/>
      <c r="H419"/>
      <c r="I419"/>
    </row>
    <row r="420" spans="1:9" x14ac:dyDescent="0.25">
      <c r="A420"/>
      <c r="B420"/>
      <c r="C420"/>
      <c r="D420"/>
      <c r="E420"/>
      <c r="F420"/>
      <c r="G420"/>
      <c r="H420"/>
      <c r="I420"/>
    </row>
    <row r="421" spans="1:9" x14ac:dyDescent="0.25">
      <c r="A421"/>
      <c r="B421"/>
      <c r="C421"/>
      <c r="D421"/>
      <c r="E421"/>
      <c r="F421"/>
      <c r="G421"/>
      <c r="H421"/>
      <c r="I421"/>
    </row>
    <row r="422" spans="1:9" x14ac:dyDescent="0.25">
      <c r="A422"/>
      <c r="B422"/>
      <c r="C422"/>
      <c r="D422"/>
      <c r="E422"/>
      <c r="F422"/>
      <c r="G422"/>
      <c r="H422"/>
      <c r="I422"/>
    </row>
    <row r="423" spans="1:9" x14ac:dyDescent="0.25">
      <c r="A423"/>
      <c r="B423"/>
      <c r="C423"/>
      <c r="D423"/>
      <c r="E423"/>
      <c r="F423"/>
      <c r="G423"/>
      <c r="H423"/>
      <c r="I423"/>
    </row>
    <row r="424" spans="1:9" x14ac:dyDescent="0.25">
      <c r="A424"/>
      <c r="B424"/>
      <c r="C424"/>
      <c r="D424"/>
      <c r="E424"/>
      <c r="F424"/>
      <c r="G424"/>
      <c r="H424"/>
      <c r="I424"/>
    </row>
    <row r="425" spans="1:9" x14ac:dyDescent="0.25">
      <c r="A425"/>
      <c r="B425"/>
      <c r="C425"/>
      <c r="D425"/>
      <c r="E425"/>
      <c r="F425"/>
      <c r="G425"/>
      <c r="H425"/>
      <c r="I425"/>
    </row>
    <row r="426" spans="1:9" x14ac:dyDescent="0.25">
      <c r="A426"/>
      <c r="B426"/>
      <c r="C426"/>
      <c r="D426"/>
      <c r="E426"/>
      <c r="F426"/>
      <c r="G426"/>
      <c r="H426"/>
      <c r="I426"/>
    </row>
    <row r="427" spans="1:9" x14ac:dyDescent="0.25">
      <c r="A427"/>
      <c r="B427"/>
      <c r="C427"/>
      <c r="D427"/>
      <c r="E427"/>
      <c r="F427"/>
      <c r="G427"/>
      <c r="H427"/>
      <c r="I427"/>
    </row>
    <row r="428" spans="1:9" x14ac:dyDescent="0.25">
      <c r="A428"/>
      <c r="B428"/>
      <c r="C428"/>
      <c r="D428"/>
      <c r="E428"/>
      <c r="F428"/>
      <c r="G428"/>
      <c r="H428"/>
      <c r="I428"/>
    </row>
    <row r="429" spans="1:9" x14ac:dyDescent="0.25">
      <c r="A429"/>
      <c r="B429"/>
      <c r="C429"/>
      <c r="D429"/>
      <c r="E429"/>
      <c r="F429"/>
      <c r="G429"/>
      <c r="H429"/>
      <c r="I429"/>
    </row>
    <row r="430" spans="1:9" x14ac:dyDescent="0.25">
      <c r="A430"/>
      <c r="B430"/>
      <c r="C430"/>
      <c r="D430"/>
      <c r="E430"/>
      <c r="F430"/>
      <c r="G430"/>
      <c r="H430"/>
      <c r="I430"/>
    </row>
    <row r="431" spans="1:9" x14ac:dyDescent="0.25">
      <c r="A431"/>
      <c r="B431"/>
      <c r="C431"/>
      <c r="D431"/>
      <c r="E431"/>
      <c r="F431"/>
      <c r="G431"/>
      <c r="H431"/>
      <c r="I431"/>
    </row>
    <row r="432" spans="1:9" x14ac:dyDescent="0.25">
      <c r="A432"/>
      <c r="B432"/>
      <c r="C432"/>
      <c r="D432"/>
      <c r="E432"/>
      <c r="F432"/>
      <c r="G432"/>
      <c r="H432"/>
      <c r="I432"/>
    </row>
    <row r="433" spans="1:9" x14ac:dyDescent="0.25">
      <c r="A433"/>
      <c r="B433"/>
      <c r="C433"/>
      <c r="D433"/>
      <c r="E433"/>
      <c r="F433"/>
      <c r="G433"/>
      <c r="H433"/>
      <c r="I433"/>
    </row>
    <row r="434" spans="1:9" x14ac:dyDescent="0.25">
      <c r="A434"/>
      <c r="B434"/>
      <c r="C434"/>
      <c r="D434"/>
      <c r="E434"/>
      <c r="F434"/>
      <c r="G434"/>
      <c r="H434"/>
      <c r="I434"/>
    </row>
    <row r="435" spans="1:9" x14ac:dyDescent="0.25">
      <c r="A435"/>
      <c r="B435"/>
      <c r="C435"/>
      <c r="D435"/>
      <c r="E435"/>
      <c r="F435"/>
      <c r="G435"/>
      <c r="H435"/>
      <c r="I435"/>
    </row>
    <row r="436" spans="1:9" x14ac:dyDescent="0.25">
      <c r="A436"/>
      <c r="B436"/>
      <c r="C436"/>
      <c r="D436"/>
      <c r="E436"/>
      <c r="F436"/>
      <c r="G436"/>
      <c r="H436"/>
      <c r="I436"/>
    </row>
    <row r="437" spans="1:9" x14ac:dyDescent="0.25">
      <c r="A437"/>
      <c r="B437"/>
      <c r="C437"/>
      <c r="D437"/>
      <c r="E437"/>
      <c r="F437"/>
      <c r="G437"/>
      <c r="H437"/>
      <c r="I437"/>
    </row>
    <row r="438" spans="1:9" x14ac:dyDescent="0.25">
      <c r="A438"/>
      <c r="B438"/>
      <c r="C438"/>
      <c r="D438"/>
      <c r="E438"/>
      <c r="F438"/>
      <c r="G438"/>
      <c r="H438"/>
      <c r="I438"/>
    </row>
    <row r="439" spans="1:9" x14ac:dyDescent="0.25">
      <c r="A439"/>
      <c r="B439"/>
      <c r="C439"/>
      <c r="D439"/>
      <c r="E439"/>
      <c r="F439"/>
      <c r="G439"/>
      <c r="H439"/>
      <c r="I439"/>
    </row>
    <row r="440" spans="1:9" x14ac:dyDescent="0.25">
      <c r="A440"/>
      <c r="B440"/>
      <c r="C440"/>
      <c r="D440"/>
      <c r="E440"/>
      <c r="F440"/>
      <c r="G440"/>
      <c r="H440"/>
      <c r="I440"/>
    </row>
    <row r="441" spans="1:9" x14ac:dyDescent="0.25">
      <c r="A441"/>
      <c r="B441"/>
      <c r="C441"/>
      <c r="D441"/>
      <c r="E441"/>
      <c r="F441"/>
      <c r="G441"/>
      <c r="H441"/>
      <c r="I441"/>
    </row>
    <row r="442" spans="1:9" x14ac:dyDescent="0.25">
      <c r="A442"/>
      <c r="B442"/>
      <c r="C442"/>
      <c r="D442"/>
      <c r="E442"/>
      <c r="F442"/>
      <c r="G442"/>
      <c r="H442"/>
      <c r="I442"/>
    </row>
    <row r="443" spans="1:9" x14ac:dyDescent="0.25">
      <c r="A443"/>
      <c r="B443"/>
      <c r="C443"/>
      <c r="D443"/>
      <c r="E443"/>
      <c r="F443"/>
      <c r="G443"/>
      <c r="H443"/>
      <c r="I443"/>
    </row>
    <row r="444" spans="1:9" x14ac:dyDescent="0.25">
      <c r="A444"/>
      <c r="B444"/>
      <c r="C444"/>
      <c r="D444"/>
      <c r="E444"/>
      <c r="F444"/>
      <c r="G444"/>
      <c r="H444"/>
      <c r="I444"/>
    </row>
    <row r="445" spans="1:9" x14ac:dyDescent="0.25">
      <c r="A445"/>
      <c r="B445"/>
      <c r="C445"/>
      <c r="D445"/>
      <c r="E445"/>
      <c r="F445"/>
      <c r="G445"/>
      <c r="H445"/>
      <c r="I445"/>
    </row>
    <row r="446" spans="1:9" x14ac:dyDescent="0.25">
      <c r="A446"/>
      <c r="B446"/>
      <c r="C446"/>
      <c r="D446"/>
      <c r="E446"/>
      <c r="F446"/>
      <c r="G446"/>
      <c r="H446"/>
      <c r="I446"/>
    </row>
    <row r="447" spans="1:9" x14ac:dyDescent="0.25">
      <c r="A447"/>
      <c r="B447"/>
      <c r="C447"/>
      <c r="D447"/>
      <c r="E447"/>
      <c r="F447"/>
      <c r="G447"/>
      <c r="H447"/>
      <c r="I447"/>
    </row>
    <row r="448" spans="1:9" x14ac:dyDescent="0.25">
      <c r="A448"/>
      <c r="B448"/>
      <c r="C448"/>
      <c r="D448"/>
      <c r="E448"/>
      <c r="F448"/>
      <c r="G448"/>
      <c r="H448"/>
      <c r="I448"/>
    </row>
    <row r="449" spans="1:9" x14ac:dyDescent="0.25">
      <c r="A449"/>
      <c r="B449"/>
      <c r="C449"/>
      <c r="D449"/>
      <c r="E449"/>
      <c r="F449"/>
      <c r="G449"/>
      <c r="H449"/>
      <c r="I449"/>
    </row>
    <row r="450" spans="1:9" x14ac:dyDescent="0.25">
      <c r="A450"/>
      <c r="B450"/>
      <c r="C450"/>
      <c r="D450"/>
      <c r="E450"/>
      <c r="F450"/>
      <c r="G450"/>
      <c r="H450"/>
      <c r="I450"/>
    </row>
    <row r="451" spans="1:9" x14ac:dyDescent="0.25">
      <c r="A451"/>
      <c r="B451"/>
      <c r="C451"/>
      <c r="D451"/>
      <c r="E451"/>
      <c r="F451"/>
      <c r="G451"/>
      <c r="H451"/>
      <c r="I451"/>
    </row>
    <row r="452" spans="1:9" x14ac:dyDescent="0.25">
      <c r="A452"/>
      <c r="B452"/>
      <c r="C452"/>
      <c r="D452"/>
      <c r="E452"/>
      <c r="F452"/>
      <c r="G452"/>
      <c r="H452"/>
      <c r="I452"/>
    </row>
    <row r="453" spans="1:9" x14ac:dyDescent="0.25">
      <c r="A453"/>
      <c r="B453"/>
      <c r="C453"/>
      <c r="D453"/>
      <c r="E453"/>
      <c r="F453"/>
      <c r="G453"/>
      <c r="H453"/>
      <c r="I453"/>
    </row>
    <row r="454" spans="1:9" x14ac:dyDescent="0.25">
      <c r="A454"/>
      <c r="B454"/>
      <c r="C454"/>
      <c r="D454"/>
      <c r="E454"/>
      <c r="F454"/>
      <c r="G454"/>
      <c r="H454"/>
      <c r="I454"/>
    </row>
    <row r="455" spans="1:9" x14ac:dyDescent="0.25">
      <c r="A455"/>
      <c r="B455"/>
      <c r="C455"/>
      <c r="D455"/>
      <c r="E455"/>
      <c r="F455"/>
      <c r="G455"/>
      <c r="H455"/>
      <c r="I455"/>
    </row>
    <row r="456" spans="1:9" x14ac:dyDescent="0.25">
      <c r="A456"/>
      <c r="B456"/>
      <c r="C456"/>
      <c r="D456"/>
      <c r="E456"/>
      <c r="F456"/>
      <c r="G456"/>
      <c r="H456"/>
      <c r="I456"/>
    </row>
    <row r="457" spans="1:9" x14ac:dyDescent="0.25">
      <c r="A457"/>
      <c r="B457"/>
      <c r="C457"/>
      <c r="D457"/>
      <c r="E457"/>
      <c r="F457"/>
      <c r="G457"/>
      <c r="H457"/>
      <c r="I457"/>
    </row>
    <row r="458" spans="1:9" x14ac:dyDescent="0.25">
      <c r="A458"/>
      <c r="B458"/>
      <c r="C458"/>
      <c r="D458"/>
      <c r="E458"/>
      <c r="F458"/>
      <c r="G458"/>
      <c r="H458"/>
      <c r="I458"/>
    </row>
    <row r="459" spans="1:9" x14ac:dyDescent="0.25">
      <c r="A459"/>
      <c r="B459"/>
      <c r="C459"/>
      <c r="D459"/>
      <c r="E459"/>
      <c r="F459"/>
      <c r="G459"/>
      <c r="H459"/>
      <c r="I459"/>
    </row>
    <row r="460" spans="1:9" x14ac:dyDescent="0.25">
      <c r="A460"/>
      <c r="B460"/>
      <c r="C460"/>
      <c r="D460"/>
      <c r="E460"/>
      <c r="F460"/>
      <c r="G460"/>
      <c r="H460"/>
      <c r="I460"/>
    </row>
    <row r="461" spans="1:9" x14ac:dyDescent="0.25">
      <c r="A461"/>
      <c r="B461"/>
      <c r="C461"/>
      <c r="D461"/>
      <c r="E461"/>
      <c r="F461"/>
      <c r="G461"/>
      <c r="H461"/>
      <c r="I461"/>
    </row>
    <row r="462" spans="1:9" x14ac:dyDescent="0.25">
      <c r="A462"/>
      <c r="B462"/>
      <c r="C462"/>
      <c r="D462"/>
      <c r="E462"/>
      <c r="F462"/>
      <c r="G462"/>
      <c r="H462"/>
      <c r="I462"/>
    </row>
    <row r="463" spans="1:9" x14ac:dyDescent="0.25">
      <c r="A463"/>
      <c r="B463"/>
      <c r="C463"/>
      <c r="D463"/>
      <c r="E463"/>
      <c r="F463"/>
      <c r="G463"/>
      <c r="H463"/>
      <c r="I463"/>
    </row>
    <row r="464" spans="1:9" x14ac:dyDescent="0.25">
      <c r="A464"/>
      <c r="B464"/>
      <c r="C464"/>
      <c r="D464"/>
      <c r="E464"/>
      <c r="F464"/>
      <c r="G464"/>
      <c r="H464"/>
      <c r="I464"/>
    </row>
    <row r="465" spans="1:9" x14ac:dyDescent="0.25">
      <c r="A465"/>
      <c r="B465"/>
      <c r="C465"/>
      <c r="D465"/>
      <c r="E465"/>
      <c r="F465"/>
      <c r="G465"/>
      <c r="H465"/>
      <c r="I465"/>
    </row>
    <row r="466" spans="1:9" x14ac:dyDescent="0.25">
      <c r="A466"/>
      <c r="B466"/>
      <c r="C466"/>
      <c r="D466"/>
      <c r="E466"/>
      <c r="F466"/>
      <c r="G466"/>
      <c r="H466"/>
      <c r="I466"/>
    </row>
    <row r="467" spans="1:9" x14ac:dyDescent="0.25">
      <c r="A467"/>
      <c r="B467"/>
      <c r="C467"/>
      <c r="D467"/>
      <c r="E467"/>
      <c r="F467"/>
      <c r="G467"/>
      <c r="H467"/>
      <c r="I467"/>
    </row>
    <row r="468" spans="1:9" x14ac:dyDescent="0.25">
      <c r="A468"/>
      <c r="B468"/>
      <c r="C468"/>
      <c r="D468"/>
      <c r="E468"/>
      <c r="F468"/>
      <c r="G468"/>
      <c r="H468"/>
      <c r="I468"/>
    </row>
    <row r="469" spans="1:9" x14ac:dyDescent="0.25">
      <c r="A469"/>
      <c r="B469"/>
      <c r="C469"/>
      <c r="D469"/>
      <c r="E469"/>
      <c r="F469"/>
      <c r="G469"/>
      <c r="H469"/>
      <c r="I469"/>
    </row>
    <row r="470" spans="1:9" x14ac:dyDescent="0.25">
      <c r="A470"/>
      <c r="B470"/>
      <c r="C470"/>
      <c r="D470"/>
      <c r="E470"/>
      <c r="F470"/>
      <c r="G470"/>
      <c r="H470"/>
      <c r="I470"/>
    </row>
    <row r="471" spans="1:9" x14ac:dyDescent="0.25">
      <c r="A471"/>
      <c r="B471"/>
      <c r="C471"/>
      <c r="D471"/>
      <c r="E471"/>
      <c r="F471"/>
      <c r="G471"/>
      <c r="H471"/>
      <c r="I471"/>
    </row>
    <row r="472" spans="1:9" x14ac:dyDescent="0.25">
      <c r="A472"/>
      <c r="B472"/>
      <c r="C472"/>
      <c r="D472"/>
      <c r="E472"/>
      <c r="F472"/>
      <c r="G472"/>
      <c r="H472"/>
      <c r="I472"/>
    </row>
    <row r="473" spans="1:9" x14ac:dyDescent="0.25">
      <c r="A473"/>
      <c r="B473"/>
      <c r="C473"/>
      <c r="D473"/>
      <c r="E473"/>
      <c r="F473"/>
      <c r="G473"/>
      <c r="H473"/>
      <c r="I473"/>
    </row>
    <row r="474" spans="1:9" x14ac:dyDescent="0.25">
      <c r="A474"/>
      <c r="B474"/>
      <c r="C474"/>
      <c r="D474"/>
      <c r="E474"/>
      <c r="F474"/>
      <c r="G474"/>
      <c r="H474"/>
      <c r="I474"/>
    </row>
    <row r="475" spans="1:9" x14ac:dyDescent="0.25">
      <c r="A475"/>
      <c r="B475"/>
      <c r="C475"/>
      <c r="D475"/>
      <c r="E475"/>
      <c r="F475"/>
      <c r="G475"/>
      <c r="H475"/>
      <c r="I475"/>
    </row>
    <row r="476" spans="1:9" x14ac:dyDescent="0.25">
      <c r="A476"/>
      <c r="B476"/>
      <c r="C476"/>
      <c r="D476"/>
      <c r="E476"/>
      <c r="F476"/>
      <c r="G476"/>
      <c r="H476"/>
      <c r="I476"/>
    </row>
    <row r="477" spans="1:9" x14ac:dyDescent="0.25">
      <c r="A477"/>
      <c r="B477"/>
      <c r="C477"/>
      <c r="D477"/>
      <c r="E477"/>
      <c r="F477"/>
      <c r="G477"/>
      <c r="H477"/>
      <c r="I477"/>
    </row>
    <row r="478" spans="1:9" x14ac:dyDescent="0.25">
      <c r="A478"/>
      <c r="B478"/>
      <c r="C478"/>
      <c r="D478"/>
      <c r="E478"/>
      <c r="F478"/>
      <c r="G478"/>
      <c r="H478"/>
      <c r="I478"/>
    </row>
    <row r="479" spans="1:9" x14ac:dyDescent="0.25">
      <c r="A479"/>
      <c r="B479"/>
      <c r="C479"/>
      <c r="D479"/>
      <c r="E479"/>
      <c r="F479"/>
      <c r="G479"/>
      <c r="H479"/>
      <c r="I479"/>
    </row>
    <row r="480" spans="1:9" x14ac:dyDescent="0.25">
      <c r="A480"/>
      <c r="B480"/>
      <c r="C480"/>
      <c r="D480"/>
      <c r="E480"/>
      <c r="F480"/>
      <c r="G480"/>
      <c r="H480"/>
      <c r="I480"/>
    </row>
    <row r="481" spans="1:9" x14ac:dyDescent="0.25">
      <c r="A481"/>
      <c r="B481"/>
      <c r="C481"/>
      <c r="D481"/>
      <c r="E481"/>
      <c r="F481"/>
      <c r="G481"/>
      <c r="H481"/>
      <c r="I481"/>
    </row>
    <row r="482" spans="1:9" x14ac:dyDescent="0.25">
      <c r="A482"/>
      <c r="B482"/>
      <c r="C482"/>
      <c r="D482"/>
      <c r="E482"/>
      <c r="F482"/>
      <c r="G482"/>
      <c r="H482"/>
      <c r="I482"/>
    </row>
    <row r="483" spans="1:9" x14ac:dyDescent="0.25">
      <c r="A483"/>
      <c r="B483"/>
      <c r="C483"/>
      <c r="D483"/>
      <c r="E483"/>
      <c r="F483"/>
      <c r="G483"/>
      <c r="H483"/>
      <c r="I483"/>
    </row>
    <row r="484" spans="1:9" x14ac:dyDescent="0.25">
      <c r="A484"/>
      <c r="B484"/>
      <c r="C484"/>
      <c r="D484"/>
      <c r="E484"/>
      <c r="F484"/>
      <c r="G484"/>
      <c r="H484"/>
      <c r="I484"/>
    </row>
    <row r="485" spans="1:9" x14ac:dyDescent="0.25">
      <c r="A485"/>
      <c r="B485"/>
      <c r="C485"/>
      <c r="D485"/>
      <c r="E485"/>
      <c r="F485"/>
      <c r="G485"/>
      <c r="H485"/>
      <c r="I485"/>
    </row>
    <row r="486" spans="1:9" x14ac:dyDescent="0.25">
      <c r="A486"/>
      <c r="B486"/>
      <c r="C486"/>
      <c r="D486"/>
      <c r="E486"/>
      <c r="F486"/>
      <c r="G486"/>
      <c r="H486"/>
      <c r="I486"/>
    </row>
    <row r="487" spans="1:9" x14ac:dyDescent="0.25">
      <c r="A487"/>
      <c r="B487"/>
      <c r="C487"/>
      <c r="D487"/>
      <c r="E487"/>
      <c r="F487"/>
      <c r="G487"/>
      <c r="H487"/>
      <c r="I487"/>
    </row>
    <row r="488" spans="1:9" x14ac:dyDescent="0.25">
      <c r="A488"/>
      <c r="B488"/>
      <c r="C488"/>
      <c r="D488"/>
      <c r="E488"/>
      <c r="F488"/>
      <c r="G488"/>
      <c r="H488"/>
      <c r="I488"/>
    </row>
    <row r="489" spans="1:9" x14ac:dyDescent="0.25">
      <c r="A489"/>
      <c r="B489"/>
      <c r="C489"/>
      <c r="D489"/>
      <c r="E489"/>
      <c r="F489"/>
      <c r="G489"/>
      <c r="H489"/>
      <c r="I489"/>
    </row>
    <row r="490" spans="1:9" x14ac:dyDescent="0.25">
      <c r="A490"/>
      <c r="B490"/>
      <c r="C490"/>
      <c r="D490"/>
      <c r="E490"/>
      <c r="F490"/>
      <c r="G490"/>
      <c r="H490"/>
      <c r="I490"/>
    </row>
    <row r="491" spans="1:9" x14ac:dyDescent="0.25">
      <c r="A491"/>
      <c r="B491"/>
      <c r="C491"/>
      <c r="D491"/>
      <c r="E491"/>
      <c r="F491"/>
      <c r="G491"/>
      <c r="H491"/>
      <c r="I491"/>
    </row>
    <row r="492" spans="1:9" x14ac:dyDescent="0.25">
      <c r="A492"/>
      <c r="B492"/>
      <c r="C492"/>
      <c r="D492"/>
      <c r="E492"/>
      <c r="F492"/>
      <c r="G492"/>
      <c r="H492"/>
      <c r="I492"/>
    </row>
    <row r="493" spans="1:9" x14ac:dyDescent="0.25">
      <c r="A493"/>
      <c r="B493"/>
      <c r="C493"/>
      <c r="D493"/>
      <c r="E493"/>
      <c r="F493"/>
      <c r="G493"/>
      <c r="H493"/>
      <c r="I493"/>
    </row>
    <row r="494" spans="1:9" x14ac:dyDescent="0.25">
      <c r="A494"/>
      <c r="B494"/>
      <c r="C494"/>
      <c r="D494"/>
      <c r="E494"/>
      <c r="F494"/>
      <c r="G494"/>
      <c r="H494"/>
      <c r="I494"/>
    </row>
    <row r="495" spans="1:9" x14ac:dyDescent="0.25">
      <c r="A495"/>
      <c r="B495"/>
      <c r="C495"/>
      <c r="D495"/>
      <c r="E495"/>
      <c r="F495"/>
      <c r="G495"/>
      <c r="H495"/>
      <c r="I495"/>
    </row>
    <row r="496" spans="1:9" x14ac:dyDescent="0.25">
      <c r="A496"/>
      <c r="B496"/>
      <c r="C496"/>
      <c r="D496"/>
      <c r="E496"/>
      <c r="F496"/>
      <c r="G496"/>
      <c r="H496"/>
      <c r="I496"/>
    </row>
    <row r="497" spans="1:9" x14ac:dyDescent="0.25">
      <c r="A497"/>
      <c r="B497"/>
      <c r="C497"/>
      <c r="D497"/>
      <c r="E497"/>
      <c r="F497"/>
      <c r="G497"/>
      <c r="H497"/>
      <c r="I497"/>
    </row>
    <row r="498" spans="1:9" x14ac:dyDescent="0.25">
      <c r="A498"/>
      <c r="B498"/>
      <c r="C498"/>
      <c r="D498"/>
      <c r="E498"/>
      <c r="F498"/>
      <c r="G498"/>
      <c r="H498"/>
      <c r="I498"/>
    </row>
    <row r="499" spans="1:9" x14ac:dyDescent="0.25">
      <c r="A499"/>
      <c r="B499"/>
      <c r="C499"/>
      <c r="D499"/>
      <c r="E499"/>
      <c r="F499"/>
      <c r="G499"/>
      <c r="H499"/>
      <c r="I499"/>
    </row>
    <row r="500" spans="1:9" x14ac:dyDescent="0.25">
      <c r="A500"/>
      <c r="B500"/>
      <c r="C500"/>
      <c r="D500"/>
      <c r="E500"/>
      <c r="F500"/>
      <c r="G500"/>
      <c r="H500"/>
      <c r="I500"/>
    </row>
    <row r="501" spans="1:9" x14ac:dyDescent="0.25">
      <c r="A501"/>
      <c r="B501"/>
      <c r="C501"/>
      <c r="D501"/>
      <c r="E501"/>
      <c r="F501"/>
      <c r="G501"/>
      <c r="H501"/>
      <c r="I501"/>
    </row>
    <row r="502" spans="1:9" x14ac:dyDescent="0.25">
      <c r="A502"/>
      <c r="B502"/>
      <c r="C502"/>
      <c r="D502"/>
      <c r="E502"/>
      <c r="F502"/>
      <c r="G502"/>
      <c r="H502"/>
      <c r="I502"/>
    </row>
    <row r="503" spans="1:9" x14ac:dyDescent="0.25">
      <c r="A503"/>
      <c r="B503"/>
      <c r="C503"/>
      <c r="D503"/>
      <c r="E503"/>
      <c r="F503"/>
      <c r="G503"/>
      <c r="H503"/>
      <c r="I503"/>
    </row>
    <row r="504" spans="1:9" x14ac:dyDescent="0.25">
      <c r="A504"/>
      <c r="B504"/>
      <c r="C504"/>
      <c r="D504"/>
      <c r="E504"/>
      <c r="F504"/>
      <c r="G504"/>
      <c r="H504"/>
      <c r="I504"/>
    </row>
    <row r="505" spans="1:9" x14ac:dyDescent="0.25">
      <c r="A505"/>
      <c r="B505"/>
      <c r="C505"/>
      <c r="D505"/>
      <c r="E505"/>
      <c r="F505"/>
      <c r="G505"/>
      <c r="H505"/>
      <c r="I505"/>
    </row>
    <row r="506" spans="1:9" x14ac:dyDescent="0.25">
      <c r="A506"/>
      <c r="B506"/>
      <c r="C506"/>
      <c r="D506"/>
      <c r="E506"/>
      <c r="F506"/>
      <c r="G506"/>
      <c r="H506"/>
      <c r="I506"/>
    </row>
    <row r="507" spans="1:9" x14ac:dyDescent="0.25">
      <c r="A507"/>
      <c r="B507"/>
      <c r="C507"/>
      <c r="D507"/>
      <c r="E507"/>
      <c r="F507"/>
      <c r="G507"/>
      <c r="H507"/>
      <c r="I507"/>
    </row>
    <row r="508" spans="1:9" x14ac:dyDescent="0.25">
      <c r="A508"/>
      <c r="B508"/>
      <c r="C508"/>
      <c r="D508"/>
      <c r="E508"/>
      <c r="F508"/>
      <c r="G508"/>
      <c r="H508"/>
      <c r="I508"/>
    </row>
    <row r="509" spans="1:9" x14ac:dyDescent="0.25">
      <c r="A509"/>
      <c r="B509"/>
      <c r="C509"/>
      <c r="D509"/>
      <c r="E509"/>
      <c r="F509"/>
      <c r="G509"/>
      <c r="H509"/>
      <c r="I509"/>
    </row>
    <row r="510" spans="1:9" x14ac:dyDescent="0.25">
      <c r="A510"/>
      <c r="B510"/>
      <c r="C510"/>
      <c r="D510"/>
      <c r="E510"/>
      <c r="F510"/>
      <c r="G510"/>
      <c r="H510"/>
      <c r="I510"/>
    </row>
    <row r="511" spans="1:9" x14ac:dyDescent="0.25">
      <c r="A511"/>
      <c r="B511"/>
      <c r="C511"/>
      <c r="D511"/>
      <c r="E511"/>
      <c r="F511"/>
      <c r="G511"/>
      <c r="H511"/>
      <c r="I511"/>
    </row>
    <row r="512" spans="1:9" x14ac:dyDescent="0.25">
      <c r="A512"/>
      <c r="B512"/>
      <c r="C512"/>
      <c r="D512"/>
      <c r="E512"/>
      <c r="F512"/>
      <c r="G512"/>
      <c r="H512"/>
      <c r="I512"/>
    </row>
    <row r="513" spans="1:9" x14ac:dyDescent="0.25">
      <c r="A513"/>
      <c r="B513"/>
      <c r="C513"/>
      <c r="D513"/>
      <c r="E513"/>
      <c r="F513"/>
      <c r="G513"/>
      <c r="H513"/>
      <c r="I513"/>
    </row>
    <row r="514" spans="1:9" x14ac:dyDescent="0.25">
      <c r="A514"/>
      <c r="B514"/>
      <c r="C514"/>
      <c r="D514"/>
      <c r="E514"/>
      <c r="F514"/>
      <c r="G514"/>
      <c r="H514"/>
      <c r="I514"/>
    </row>
    <row r="515" spans="1:9" x14ac:dyDescent="0.25">
      <c r="A515"/>
      <c r="B515"/>
      <c r="C515"/>
      <c r="D515"/>
      <c r="E515"/>
      <c r="F515"/>
      <c r="G515"/>
      <c r="H515"/>
      <c r="I515"/>
    </row>
    <row r="516" spans="1:9" x14ac:dyDescent="0.25">
      <c r="A516"/>
      <c r="B516"/>
      <c r="C516"/>
      <c r="D516"/>
      <c r="E516"/>
      <c r="F516"/>
      <c r="G516"/>
      <c r="H516"/>
      <c r="I516"/>
    </row>
    <row r="517" spans="1:9" x14ac:dyDescent="0.25">
      <c r="A517"/>
      <c r="B517"/>
      <c r="C517"/>
      <c r="D517"/>
      <c r="E517"/>
      <c r="F517"/>
      <c r="G517"/>
      <c r="H517"/>
      <c r="I517"/>
    </row>
    <row r="518" spans="1:9" x14ac:dyDescent="0.25">
      <c r="A518"/>
      <c r="B518"/>
      <c r="C518"/>
      <c r="D518"/>
      <c r="E518"/>
      <c r="F518"/>
      <c r="G518"/>
      <c r="H518"/>
      <c r="I518"/>
    </row>
    <row r="519" spans="1:9" x14ac:dyDescent="0.25">
      <c r="A519"/>
      <c r="B519"/>
      <c r="C519"/>
      <c r="D519"/>
      <c r="E519"/>
      <c r="F519"/>
      <c r="G519"/>
      <c r="H519"/>
      <c r="I519"/>
    </row>
    <row r="520" spans="1:9" x14ac:dyDescent="0.25">
      <c r="A520"/>
      <c r="B520"/>
      <c r="C520"/>
      <c r="D520"/>
      <c r="E520"/>
      <c r="F520"/>
      <c r="G520"/>
      <c r="H520"/>
      <c r="I520"/>
    </row>
    <row r="521" spans="1:9" x14ac:dyDescent="0.25">
      <c r="A521"/>
      <c r="B521"/>
      <c r="C521"/>
      <c r="D521"/>
      <c r="E521"/>
      <c r="F521"/>
      <c r="G521"/>
      <c r="H521"/>
      <c r="I521"/>
    </row>
    <row r="522" spans="1:9" x14ac:dyDescent="0.25">
      <c r="A522"/>
      <c r="B522"/>
      <c r="C522"/>
      <c r="D522"/>
      <c r="E522"/>
      <c r="F522"/>
      <c r="G522"/>
      <c r="H522"/>
      <c r="I522"/>
    </row>
    <row r="523" spans="1:9" x14ac:dyDescent="0.25">
      <c r="A523"/>
      <c r="B523"/>
      <c r="C523"/>
      <c r="D523"/>
      <c r="E523"/>
      <c r="F523"/>
      <c r="G523"/>
      <c r="H523"/>
      <c r="I523"/>
    </row>
    <row r="524" spans="1:9" x14ac:dyDescent="0.25">
      <c r="A524"/>
      <c r="B524"/>
      <c r="C524"/>
      <c r="D524"/>
      <c r="E524"/>
      <c r="F524"/>
      <c r="G524"/>
      <c r="H524"/>
      <c r="I524"/>
    </row>
    <row r="525" spans="1:9" x14ac:dyDescent="0.25">
      <c r="A525"/>
      <c r="B525"/>
      <c r="C525"/>
      <c r="D525"/>
      <c r="E525"/>
      <c r="F525"/>
      <c r="G525"/>
      <c r="H525"/>
      <c r="I525"/>
    </row>
    <row r="526" spans="1:9" x14ac:dyDescent="0.25">
      <c r="A526"/>
      <c r="B526"/>
      <c r="C526"/>
      <c r="D526"/>
      <c r="E526"/>
      <c r="F526"/>
      <c r="G526"/>
      <c r="H526"/>
      <c r="I526"/>
    </row>
    <row r="527" spans="1:9" x14ac:dyDescent="0.25">
      <c r="A527"/>
      <c r="B527"/>
      <c r="C527"/>
      <c r="D527"/>
      <c r="E527"/>
      <c r="F527"/>
      <c r="G527"/>
      <c r="H527"/>
      <c r="I527"/>
    </row>
    <row r="528" spans="1:9" x14ac:dyDescent="0.25">
      <c r="A528"/>
      <c r="B528"/>
      <c r="C528"/>
      <c r="D528"/>
      <c r="E528"/>
      <c r="F528"/>
      <c r="G528"/>
      <c r="H528"/>
      <c r="I528"/>
    </row>
    <row r="529" spans="1:9" x14ac:dyDescent="0.25">
      <c r="A529"/>
      <c r="B529"/>
      <c r="C529"/>
      <c r="D529"/>
      <c r="E529"/>
      <c r="F529"/>
      <c r="G529"/>
      <c r="H529"/>
      <c r="I529"/>
    </row>
    <row r="530" spans="1:9" x14ac:dyDescent="0.25">
      <c r="A530"/>
      <c r="B530"/>
      <c r="C530"/>
      <c r="D530"/>
      <c r="E530"/>
      <c r="F530"/>
      <c r="G530"/>
      <c r="H530"/>
      <c r="I530"/>
    </row>
    <row r="531" spans="1:9" x14ac:dyDescent="0.25">
      <c r="A531"/>
      <c r="B531"/>
      <c r="C531"/>
      <c r="D531"/>
      <c r="E531"/>
      <c r="F531"/>
      <c r="G531"/>
      <c r="H531"/>
      <c r="I531"/>
    </row>
    <row r="532" spans="1:9" x14ac:dyDescent="0.25">
      <c r="A532"/>
      <c r="B532"/>
      <c r="C532"/>
      <c r="D532"/>
      <c r="E532"/>
      <c r="F532"/>
      <c r="G532"/>
      <c r="H532"/>
      <c r="I532"/>
    </row>
    <row r="533" spans="1:9" x14ac:dyDescent="0.25">
      <c r="A533"/>
      <c r="B533"/>
      <c r="C533"/>
      <c r="D533"/>
      <c r="E533"/>
      <c r="F533"/>
      <c r="G533"/>
      <c r="H533"/>
      <c r="I533"/>
    </row>
    <row r="534" spans="1:9" x14ac:dyDescent="0.25">
      <c r="A534"/>
      <c r="B534"/>
      <c r="C534"/>
      <c r="D534"/>
      <c r="E534"/>
      <c r="F534"/>
      <c r="G534"/>
      <c r="H534"/>
      <c r="I534"/>
    </row>
    <row r="535" spans="1:9" x14ac:dyDescent="0.25">
      <c r="A535"/>
      <c r="B535"/>
      <c r="C535"/>
      <c r="D535"/>
      <c r="E535"/>
      <c r="F535"/>
      <c r="G535"/>
      <c r="H535"/>
      <c r="I535"/>
    </row>
    <row r="536" spans="1:9" x14ac:dyDescent="0.25">
      <c r="A536"/>
      <c r="B536"/>
      <c r="C536"/>
      <c r="D536"/>
      <c r="E536"/>
      <c r="F536"/>
      <c r="G536"/>
      <c r="H536"/>
      <c r="I536"/>
    </row>
    <row r="537" spans="1:9" x14ac:dyDescent="0.25">
      <c r="A537"/>
      <c r="B537"/>
      <c r="C537"/>
      <c r="D537"/>
      <c r="E537"/>
      <c r="F537"/>
      <c r="G537"/>
      <c r="H537"/>
      <c r="I537"/>
    </row>
    <row r="538" spans="1:9" x14ac:dyDescent="0.25">
      <c r="A538"/>
      <c r="B538"/>
      <c r="C538"/>
      <c r="D538"/>
      <c r="E538"/>
      <c r="F538"/>
      <c r="G538"/>
      <c r="H538"/>
      <c r="I538"/>
    </row>
    <row r="539" spans="1:9" x14ac:dyDescent="0.25">
      <c r="A539"/>
      <c r="B539"/>
      <c r="C539"/>
      <c r="D539"/>
      <c r="E539"/>
      <c r="F539"/>
      <c r="G539"/>
      <c r="H539"/>
      <c r="I539"/>
    </row>
    <row r="540" spans="1:9" x14ac:dyDescent="0.25">
      <c r="A540"/>
      <c r="B540"/>
      <c r="C540"/>
      <c r="D540"/>
      <c r="E540"/>
      <c r="F540"/>
      <c r="G540"/>
      <c r="H540"/>
      <c r="I540"/>
    </row>
    <row r="541" spans="1:9" x14ac:dyDescent="0.25">
      <c r="A541"/>
      <c r="B541"/>
      <c r="C541"/>
      <c r="D541"/>
      <c r="E541"/>
      <c r="F541"/>
      <c r="G541"/>
      <c r="H541"/>
      <c r="I541"/>
    </row>
    <row r="542" spans="1:9" x14ac:dyDescent="0.25">
      <c r="A542"/>
      <c r="B542"/>
      <c r="C542"/>
      <c r="D542"/>
      <c r="E542"/>
      <c r="F542"/>
      <c r="G542"/>
      <c r="H542"/>
      <c r="I542"/>
    </row>
    <row r="543" spans="1:9" x14ac:dyDescent="0.25">
      <c r="A543"/>
      <c r="B543"/>
      <c r="C543"/>
      <c r="D543"/>
      <c r="E543"/>
      <c r="F543"/>
      <c r="G543"/>
      <c r="H543"/>
      <c r="I543"/>
    </row>
    <row r="544" spans="1:9" x14ac:dyDescent="0.25">
      <c r="A544"/>
      <c r="B544"/>
      <c r="C544"/>
      <c r="D544"/>
      <c r="E544"/>
      <c r="F544"/>
      <c r="G544"/>
      <c r="H544"/>
      <c r="I544"/>
    </row>
    <row r="545" spans="1:9" x14ac:dyDescent="0.25">
      <c r="A545"/>
      <c r="B545"/>
      <c r="C545"/>
      <c r="D545"/>
      <c r="E545"/>
      <c r="F545"/>
      <c r="G545"/>
      <c r="H545"/>
      <c r="I545"/>
    </row>
    <row r="546" spans="1:9" x14ac:dyDescent="0.25">
      <c r="A546"/>
      <c r="B546"/>
      <c r="C546"/>
      <c r="D546"/>
      <c r="E546"/>
      <c r="F546"/>
      <c r="G546"/>
      <c r="H546"/>
      <c r="I546"/>
    </row>
    <row r="547" spans="1:9" x14ac:dyDescent="0.25">
      <c r="A547"/>
      <c r="B547"/>
      <c r="C547"/>
      <c r="D547"/>
      <c r="E547"/>
      <c r="F547"/>
      <c r="G547"/>
      <c r="H547"/>
      <c r="I547"/>
    </row>
    <row r="548" spans="1:9" x14ac:dyDescent="0.25">
      <c r="A548"/>
      <c r="B548"/>
      <c r="C548"/>
      <c r="D548"/>
      <c r="E548"/>
      <c r="F548"/>
      <c r="G548"/>
      <c r="H548"/>
      <c r="I548"/>
    </row>
    <row r="549" spans="1:9" x14ac:dyDescent="0.25">
      <c r="A549"/>
      <c r="B549"/>
      <c r="C549"/>
      <c r="D549"/>
      <c r="E549"/>
      <c r="F549"/>
      <c r="G549"/>
      <c r="H549"/>
      <c r="I549"/>
    </row>
    <row r="550" spans="1:9" x14ac:dyDescent="0.25">
      <c r="A550"/>
      <c r="B550"/>
      <c r="C550"/>
      <c r="D550"/>
      <c r="E550"/>
      <c r="F550"/>
      <c r="G550"/>
      <c r="H550"/>
      <c r="I550"/>
    </row>
    <row r="551" spans="1:9" x14ac:dyDescent="0.25">
      <c r="A551"/>
      <c r="B551"/>
      <c r="C551"/>
      <c r="D551"/>
      <c r="E551"/>
      <c r="F551"/>
      <c r="G551"/>
      <c r="H551"/>
      <c r="I551"/>
    </row>
    <row r="552" spans="1:9" x14ac:dyDescent="0.25">
      <c r="A552"/>
      <c r="B552"/>
      <c r="C552"/>
      <c r="D552"/>
      <c r="E552"/>
      <c r="F552"/>
      <c r="G552"/>
      <c r="H552"/>
      <c r="I552"/>
    </row>
    <row r="553" spans="1:9" x14ac:dyDescent="0.25">
      <c r="A553"/>
      <c r="B553"/>
      <c r="C553"/>
      <c r="D553"/>
      <c r="E553"/>
      <c r="F553"/>
      <c r="G553"/>
      <c r="H553"/>
      <c r="I553"/>
    </row>
    <row r="554" spans="1:9" x14ac:dyDescent="0.25">
      <c r="A554"/>
      <c r="B554"/>
      <c r="C554"/>
      <c r="D554"/>
      <c r="E554"/>
      <c r="F554"/>
      <c r="G554"/>
      <c r="H554"/>
      <c r="I554"/>
    </row>
    <row r="555" spans="1:9" x14ac:dyDescent="0.25">
      <c r="A555"/>
      <c r="B555"/>
      <c r="C555"/>
      <c r="D555"/>
      <c r="E555"/>
      <c r="F555"/>
      <c r="G555"/>
      <c r="H555"/>
      <c r="I555"/>
    </row>
    <row r="556" spans="1:9" x14ac:dyDescent="0.25">
      <c r="A556"/>
      <c r="B556"/>
      <c r="C556"/>
      <c r="D556"/>
      <c r="E556"/>
      <c r="F556"/>
      <c r="G556"/>
      <c r="H556"/>
      <c r="I556"/>
    </row>
    <row r="557" spans="1:9" x14ac:dyDescent="0.25">
      <c r="A557"/>
      <c r="B557"/>
      <c r="C557"/>
      <c r="D557"/>
      <c r="E557"/>
      <c r="F557"/>
      <c r="G557"/>
      <c r="H557"/>
      <c r="I557"/>
    </row>
    <row r="558" spans="1:9" x14ac:dyDescent="0.25">
      <c r="A558"/>
      <c r="B558"/>
      <c r="C558"/>
      <c r="D558"/>
      <c r="E558"/>
      <c r="F558"/>
      <c r="G558"/>
      <c r="H558"/>
      <c r="I558"/>
    </row>
    <row r="559" spans="1:9" x14ac:dyDescent="0.25">
      <c r="A559"/>
      <c r="B559"/>
      <c r="C559"/>
      <c r="D559"/>
      <c r="E559"/>
      <c r="F559"/>
      <c r="G559"/>
      <c r="H559"/>
      <c r="I559"/>
    </row>
    <row r="560" spans="1:9" x14ac:dyDescent="0.25">
      <c r="A560"/>
      <c r="B560"/>
      <c r="C560"/>
      <c r="D560"/>
      <c r="E560"/>
      <c r="F560"/>
      <c r="G560"/>
      <c r="H560"/>
      <c r="I560"/>
    </row>
    <row r="561" spans="1:9" x14ac:dyDescent="0.25">
      <c r="A561"/>
      <c r="B561"/>
      <c r="C561"/>
      <c r="D561"/>
      <c r="E561"/>
      <c r="F561"/>
      <c r="G561"/>
      <c r="H561"/>
      <c r="I561"/>
    </row>
    <row r="562" spans="1:9" x14ac:dyDescent="0.25">
      <c r="A562"/>
      <c r="B562"/>
      <c r="C562"/>
      <c r="D562"/>
      <c r="E562"/>
      <c r="F562"/>
      <c r="G562"/>
      <c r="H562"/>
      <c r="I562"/>
    </row>
    <row r="563" spans="1:9" x14ac:dyDescent="0.25">
      <c r="A563"/>
      <c r="B563"/>
      <c r="C563"/>
      <c r="D563"/>
      <c r="E563"/>
      <c r="F563"/>
      <c r="G563"/>
      <c r="H563"/>
      <c r="I563"/>
    </row>
    <row r="564" spans="1:9" x14ac:dyDescent="0.25">
      <c r="A564"/>
      <c r="B564"/>
      <c r="C564"/>
      <c r="D564"/>
      <c r="E564"/>
      <c r="F564"/>
      <c r="G564"/>
      <c r="H564"/>
      <c r="I564"/>
    </row>
    <row r="565" spans="1:9" x14ac:dyDescent="0.25">
      <c r="A565"/>
      <c r="B565"/>
      <c r="C565"/>
      <c r="D565"/>
      <c r="E565"/>
      <c r="F565"/>
      <c r="G565"/>
      <c r="H565"/>
      <c r="I565"/>
    </row>
    <row r="566" spans="1:9" x14ac:dyDescent="0.25">
      <c r="A566"/>
      <c r="B566"/>
      <c r="C566"/>
      <c r="D566"/>
      <c r="E566"/>
      <c r="F566"/>
      <c r="G566"/>
      <c r="H566"/>
      <c r="I566"/>
    </row>
    <row r="567" spans="1:9" x14ac:dyDescent="0.25">
      <c r="A567"/>
      <c r="B567"/>
      <c r="C567"/>
      <c r="D567"/>
      <c r="E567"/>
      <c r="F567"/>
      <c r="G567"/>
      <c r="H567"/>
      <c r="I567"/>
    </row>
    <row r="568" spans="1:9" x14ac:dyDescent="0.25">
      <c r="A568"/>
      <c r="B568"/>
      <c r="C568"/>
      <c r="D568"/>
      <c r="E568"/>
      <c r="F568"/>
      <c r="G568"/>
      <c r="H568"/>
      <c r="I568"/>
    </row>
    <row r="569" spans="1:9" x14ac:dyDescent="0.25">
      <c r="A569"/>
      <c r="B569"/>
      <c r="C569"/>
      <c r="D569"/>
      <c r="E569"/>
      <c r="F569"/>
      <c r="G569"/>
      <c r="H569"/>
      <c r="I569"/>
    </row>
    <row r="570" spans="1:9" x14ac:dyDescent="0.25">
      <c r="A570"/>
      <c r="B570"/>
      <c r="C570"/>
      <c r="D570"/>
      <c r="E570"/>
      <c r="F570"/>
      <c r="G570"/>
      <c r="H570"/>
      <c r="I570"/>
    </row>
    <row r="571" spans="1:9" x14ac:dyDescent="0.25">
      <c r="A571"/>
      <c r="B571"/>
      <c r="C571"/>
      <c r="D571"/>
      <c r="E571"/>
      <c r="F571"/>
      <c r="G571"/>
      <c r="H571"/>
      <c r="I571"/>
    </row>
    <row r="572" spans="1:9" x14ac:dyDescent="0.25">
      <c r="A572"/>
      <c r="B572"/>
      <c r="C572"/>
      <c r="D572"/>
      <c r="E572"/>
      <c r="F572"/>
      <c r="G572"/>
      <c r="H572"/>
      <c r="I572"/>
    </row>
    <row r="573" spans="1:9" x14ac:dyDescent="0.25">
      <c r="A573"/>
      <c r="B573"/>
      <c r="C573"/>
      <c r="D573"/>
      <c r="E573"/>
      <c r="F573"/>
      <c r="G573"/>
      <c r="H573"/>
      <c r="I573"/>
    </row>
    <row r="574" spans="1:9" x14ac:dyDescent="0.25">
      <c r="A574"/>
      <c r="B574"/>
      <c r="C574"/>
      <c r="D574"/>
      <c r="E574"/>
      <c r="F574"/>
      <c r="G574"/>
      <c r="H574"/>
      <c r="I574"/>
    </row>
    <row r="575" spans="1:9" x14ac:dyDescent="0.25">
      <c r="A575"/>
      <c r="B575"/>
      <c r="C575"/>
      <c r="D575"/>
      <c r="E575"/>
      <c r="F575"/>
      <c r="G575"/>
      <c r="H575"/>
      <c r="I575"/>
    </row>
    <row r="576" spans="1:9" x14ac:dyDescent="0.25">
      <c r="A576"/>
      <c r="B576"/>
      <c r="C576"/>
      <c r="D576"/>
      <c r="E576"/>
      <c r="F576"/>
      <c r="G576"/>
      <c r="H576"/>
      <c r="I576"/>
    </row>
    <row r="577" spans="1:9" x14ac:dyDescent="0.25">
      <c r="A577"/>
      <c r="B577"/>
      <c r="C577"/>
      <c r="D577"/>
      <c r="E577"/>
      <c r="F577"/>
      <c r="G577"/>
      <c r="H577"/>
      <c r="I577"/>
    </row>
    <row r="578" spans="1:9" x14ac:dyDescent="0.25">
      <c r="A578"/>
      <c r="B578"/>
      <c r="C578"/>
      <c r="D578"/>
      <c r="E578"/>
      <c r="F578"/>
      <c r="G578"/>
      <c r="H578"/>
      <c r="I578"/>
    </row>
    <row r="579" spans="1:9" x14ac:dyDescent="0.25">
      <c r="A579"/>
      <c r="B579"/>
      <c r="C579"/>
      <c r="D579"/>
      <c r="E579"/>
      <c r="F579"/>
      <c r="G579"/>
      <c r="H579"/>
      <c r="I579"/>
    </row>
    <row r="580" spans="1:9" x14ac:dyDescent="0.25">
      <c r="A580"/>
      <c r="B580"/>
      <c r="C580"/>
      <c r="D580"/>
      <c r="E580"/>
      <c r="F580"/>
      <c r="G580"/>
      <c r="H580"/>
      <c r="I580"/>
    </row>
    <row r="581" spans="1:9" x14ac:dyDescent="0.25">
      <c r="A581"/>
      <c r="B581"/>
      <c r="C581"/>
      <c r="D581"/>
      <c r="E581"/>
      <c r="F581"/>
      <c r="G581"/>
      <c r="H581"/>
      <c r="I581"/>
    </row>
    <row r="582" spans="1:9" x14ac:dyDescent="0.25">
      <c r="A582"/>
      <c r="B582"/>
      <c r="C582"/>
      <c r="D582"/>
      <c r="E582"/>
      <c r="F582"/>
      <c r="G582"/>
      <c r="H582"/>
      <c r="I582"/>
    </row>
    <row r="583" spans="1:9" x14ac:dyDescent="0.25">
      <c r="A583"/>
      <c r="B583"/>
      <c r="C583"/>
      <c r="D583"/>
      <c r="E583"/>
      <c r="F583"/>
      <c r="G583"/>
      <c r="H583"/>
      <c r="I583"/>
    </row>
    <row r="584" spans="1:9" x14ac:dyDescent="0.25">
      <c r="A584"/>
      <c r="B584"/>
      <c r="C584"/>
      <c r="D584"/>
      <c r="E584"/>
      <c r="F584"/>
      <c r="G584"/>
      <c r="H584"/>
      <c r="I584"/>
    </row>
    <row r="585" spans="1:9" x14ac:dyDescent="0.25">
      <c r="A585"/>
      <c r="B585"/>
      <c r="C585"/>
      <c r="D585"/>
      <c r="E585"/>
      <c r="F585"/>
      <c r="G585"/>
      <c r="H585"/>
      <c r="I585"/>
    </row>
    <row r="586" spans="1:9" x14ac:dyDescent="0.25">
      <c r="A586"/>
      <c r="B586"/>
      <c r="C586"/>
      <c r="D586"/>
      <c r="E586"/>
      <c r="F586"/>
      <c r="G586"/>
      <c r="H586"/>
      <c r="I586"/>
    </row>
    <row r="587" spans="1:9" x14ac:dyDescent="0.25">
      <c r="A587"/>
      <c r="B587"/>
      <c r="C587"/>
      <c r="D587"/>
      <c r="E587"/>
      <c r="F587"/>
      <c r="G587"/>
      <c r="H587"/>
      <c r="I587"/>
    </row>
    <row r="588" spans="1:9" x14ac:dyDescent="0.25">
      <c r="A588"/>
      <c r="B588"/>
      <c r="C588"/>
      <c r="D588"/>
      <c r="E588"/>
      <c r="F588"/>
      <c r="G588"/>
      <c r="H588"/>
      <c r="I588"/>
    </row>
    <row r="589" spans="1:9" x14ac:dyDescent="0.25">
      <c r="A589"/>
      <c r="B589"/>
      <c r="C589"/>
      <c r="D589"/>
      <c r="E589"/>
      <c r="F589"/>
      <c r="G589"/>
      <c r="H589"/>
      <c r="I589"/>
    </row>
    <row r="590" spans="1:9" x14ac:dyDescent="0.25">
      <c r="A590"/>
      <c r="B590"/>
      <c r="C590"/>
      <c r="D590"/>
      <c r="E590"/>
      <c r="F590"/>
      <c r="G590"/>
      <c r="H590"/>
      <c r="I590"/>
    </row>
    <row r="591" spans="1:9" x14ac:dyDescent="0.25">
      <c r="A591"/>
      <c r="B591"/>
      <c r="C591"/>
      <c r="D591"/>
      <c r="E591"/>
      <c r="F591"/>
      <c r="G591"/>
      <c r="H591"/>
      <c r="I591"/>
    </row>
    <row r="592" spans="1:9" x14ac:dyDescent="0.25">
      <c r="A592"/>
      <c r="B592"/>
      <c r="C592"/>
      <c r="D592"/>
      <c r="E592"/>
      <c r="F592"/>
      <c r="G592"/>
      <c r="H592"/>
      <c r="I592"/>
    </row>
    <row r="593" spans="1:9" x14ac:dyDescent="0.25">
      <c r="A593"/>
      <c r="B593"/>
      <c r="C593"/>
      <c r="D593"/>
      <c r="E593"/>
      <c r="F593"/>
      <c r="G593"/>
      <c r="H593"/>
      <c r="I593"/>
    </row>
    <row r="594" spans="1:9" x14ac:dyDescent="0.25">
      <c r="A594"/>
      <c r="B594"/>
      <c r="C594"/>
      <c r="D594"/>
      <c r="E594"/>
      <c r="F594"/>
      <c r="G594"/>
      <c r="H594"/>
      <c r="I594"/>
    </row>
    <row r="595" spans="1:9" x14ac:dyDescent="0.25">
      <c r="A595"/>
      <c r="B595"/>
      <c r="C595"/>
      <c r="D595"/>
      <c r="E595"/>
      <c r="F595"/>
      <c r="G595"/>
      <c r="H595"/>
      <c r="I595"/>
    </row>
    <row r="596" spans="1:9" x14ac:dyDescent="0.25">
      <c r="A596"/>
      <c r="B596"/>
      <c r="C596"/>
      <c r="D596"/>
      <c r="E596"/>
      <c r="F596"/>
      <c r="G596"/>
      <c r="H596"/>
      <c r="I596"/>
    </row>
    <row r="597" spans="1:9" x14ac:dyDescent="0.25">
      <c r="A597"/>
      <c r="B597"/>
      <c r="C597"/>
      <c r="D597"/>
      <c r="E597"/>
      <c r="F597"/>
      <c r="G597"/>
      <c r="H597"/>
      <c r="I597"/>
    </row>
    <row r="598" spans="1:9" x14ac:dyDescent="0.25">
      <c r="A598"/>
      <c r="B598"/>
      <c r="C598"/>
      <c r="D598"/>
      <c r="E598"/>
      <c r="F598"/>
      <c r="G598"/>
      <c r="H598"/>
      <c r="I598"/>
    </row>
    <row r="599" spans="1:9" x14ac:dyDescent="0.25">
      <c r="A599"/>
      <c r="B599"/>
      <c r="C599"/>
      <c r="D599"/>
      <c r="E599"/>
      <c r="F599"/>
      <c r="G599"/>
      <c r="H599"/>
      <c r="I599"/>
    </row>
    <row r="600" spans="1:9" x14ac:dyDescent="0.25">
      <c r="A600"/>
      <c r="B600"/>
      <c r="C600"/>
      <c r="D600"/>
      <c r="E600"/>
      <c r="F600"/>
      <c r="G600"/>
      <c r="H600"/>
      <c r="I600"/>
    </row>
    <row r="601" spans="1:9" x14ac:dyDescent="0.25">
      <c r="A601"/>
      <c r="B601"/>
      <c r="C601"/>
      <c r="D601"/>
      <c r="E601"/>
      <c r="F601"/>
      <c r="G601"/>
      <c r="H601"/>
      <c r="I601"/>
    </row>
    <row r="602" spans="1:9" x14ac:dyDescent="0.25">
      <c r="A602"/>
      <c r="B602"/>
      <c r="C602"/>
      <c r="D602"/>
      <c r="E602"/>
      <c r="F602"/>
      <c r="G602"/>
      <c r="H602"/>
      <c r="I602"/>
    </row>
    <row r="603" spans="1:9" x14ac:dyDescent="0.25">
      <c r="A603"/>
      <c r="B603"/>
      <c r="C603"/>
      <c r="D603"/>
      <c r="E603"/>
      <c r="F603"/>
      <c r="G603"/>
      <c r="H603"/>
      <c r="I603"/>
    </row>
    <row r="604" spans="1:9" x14ac:dyDescent="0.25">
      <c r="A604"/>
      <c r="B604"/>
      <c r="C604"/>
      <c r="D604"/>
      <c r="E604"/>
      <c r="F604"/>
      <c r="G604"/>
      <c r="H604"/>
      <c r="I604"/>
    </row>
    <row r="605" spans="1:9" x14ac:dyDescent="0.25">
      <c r="A605"/>
      <c r="B605"/>
      <c r="C605"/>
      <c r="D605"/>
      <c r="E605"/>
      <c r="F605"/>
      <c r="G605"/>
      <c r="H605"/>
      <c r="I605"/>
    </row>
    <row r="606" spans="1:9" x14ac:dyDescent="0.25">
      <c r="A606"/>
      <c r="B606"/>
      <c r="C606"/>
      <c r="D606"/>
      <c r="E606"/>
      <c r="F606"/>
      <c r="G606"/>
      <c r="H606"/>
      <c r="I606"/>
    </row>
    <row r="607" spans="1:9" x14ac:dyDescent="0.25">
      <c r="A607"/>
      <c r="B607"/>
      <c r="C607"/>
      <c r="D607"/>
      <c r="E607"/>
      <c r="F607"/>
      <c r="G607"/>
      <c r="H607"/>
      <c r="I607"/>
    </row>
    <row r="608" spans="1:9" x14ac:dyDescent="0.25">
      <c r="A608"/>
      <c r="B608"/>
      <c r="C608"/>
      <c r="D608"/>
      <c r="E608"/>
      <c r="F608"/>
      <c r="G608"/>
      <c r="H608"/>
      <c r="I608"/>
    </row>
    <row r="609" spans="1:9" x14ac:dyDescent="0.25">
      <c r="A609"/>
      <c r="B609"/>
      <c r="C609"/>
      <c r="D609"/>
      <c r="E609"/>
      <c r="F609"/>
      <c r="G609"/>
      <c r="H609"/>
      <c r="I609"/>
    </row>
    <row r="610" spans="1:9" x14ac:dyDescent="0.25">
      <c r="A610"/>
      <c r="B610"/>
      <c r="C610"/>
      <c r="D610"/>
      <c r="E610"/>
      <c r="F610"/>
      <c r="G610"/>
      <c r="H610"/>
      <c r="I610"/>
    </row>
    <row r="611" spans="1:9" x14ac:dyDescent="0.25">
      <c r="A611"/>
      <c r="B611"/>
      <c r="C611"/>
      <c r="D611"/>
      <c r="E611"/>
      <c r="F611"/>
      <c r="G611"/>
      <c r="H611"/>
      <c r="I611"/>
    </row>
    <row r="612" spans="1:9" x14ac:dyDescent="0.25">
      <c r="A612"/>
      <c r="B612"/>
      <c r="C612"/>
      <c r="D612"/>
      <c r="E612"/>
      <c r="F612"/>
      <c r="G612"/>
      <c r="H612"/>
      <c r="I612"/>
    </row>
    <row r="613" spans="1:9" x14ac:dyDescent="0.25">
      <c r="A613"/>
      <c r="B613"/>
      <c r="C613"/>
      <c r="D613"/>
      <c r="E613"/>
      <c r="F613"/>
      <c r="G613"/>
      <c r="H613"/>
      <c r="I613"/>
    </row>
    <row r="614" spans="1:9" x14ac:dyDescent="0.25">
      <c r="A614"/>
      <c r="B614"/>
      <c r="C614"/>
      <c r="D614"/>
      <c r="E614"/>
      <c r="F614"/>
      <c r="G614"/>
      <c r="H614"/>
      <c r="I614"/>
    </row>
    <row r="615" spans="1:9" x14ac:dyDescent="0.25">
      <c r="A615"/>
      <c r="B615"/>
      <c r="C615"/>
      <c r="D615"/>
      <c r="E615"/>
      <c r="F615"/>
      <c r="G615"/>
      <c r="H615"/>
      <c r="I615"/>
    </row>
    <row r="616" spans="1:9" x14ac:dyDescent="0.25">
      <c r="A616"/>
      <c r="B616"/>
      <c r="C616"/>
      <c r="D616"/>
      <c r="E616"/>
      <c r="F616"/>
      <c r="G616"/>
      <c r="H616"/>
      <c r="I616"/>
    </row>
    <row r="617" spans="1:9" x14ac:dyDescent="0.25">
      <c r="A617"/>
      <c r="B617"/>
      <c r="C617"/>
      <c r="D617"/>
      <c r="E617"/>
      <c r="F617"/>
      <c r="G617"/>
      <c r="H617"/>
      <c r="I617"/>
    </row>
    <row r="618" spans="1:9" x14ac:dyDescent="0.25">
      <c r="A618"/>
      <c r="B618"/>
      <c r="C618"/>
      <c r="D618"/>
      <c r="E618"/>
      <c r="F618"/>
      <c r="G618"/>
      <c r="H618"/>
      <c r="I618"/>
    </row>
    <row r="619" spans="1:9" x14ac:dyDescent="0.25">
      <c r="A619"/>
      <c r="B619"/>
      <c r="C619"/>
      <c r="D619"/>
      <c r="E619"/>
      <c r="F619"/>
      <c r="G619"/>
      <c r="H619"/>
      <c r="I619"/>
    </row>
    <row r="620" spans="1:9" x14ac:dyDescent="0.25">
      <c r="A620"/>
      <c r="B620"/>
      <c r="C620"/>
      <c r="D620"/>
      <c r="E620"/>
      <c r="F620"/>
      <c r="G620"/>
      <c r="H620"/>
      <c r="I620"/>
    </row>
    <row r="621" spans="1:9" x14ac:dyDescent="0.25">
      <c r="A621"/>
      <c r="B621"/>
      <c r="C621"/>
      <c r="D621"/>
      <c r="E621"/>
      <c r="F621"/>
      <c r="G621"/>
      <c r="H621"/>
      <c r="I621"/>
    </row>
    <row r="622" spans="1:9" x14ac:dyDescent="0.25">
      <c r="A622"/>
      <c r="B622"/>
      <c r="C622"/>
      <c r="D622"/>
      <c r="E622"/>
      <c r="F622"/>
      <c r="G622"/>
      <c r="H622"/>
      <c r="I622"/>
    </row>
    <row r="623" spans="1:9" x14ac:dyDescent="0.25">
      <c r="A623"/>
      <c r="B623"/>
      <c r="C623"/>
      <c r="D623"/>
      <c r="E623"/>
      <c r="F623"/>
      <c r="G623"/>
      <c r="H623"/>
      <c r="I623"/>
    </row>
    <row r="624" spans="1:9" x14ac:dyDescent="0.25">
      <c r="A624"/>
      <c r="B624"/>
      <c r="C624"/>
      <c r="D624"/>
      <c r="E624"/>
      <c r="F624"/>
      <c r="G624"/>
      <c r="H624"/>
      <c r="I624"/>
    </row>
    <row r="625" spans="1:9" x14ac:dyDescent="0.25">
      <c r="A625"/>
      <c r="B625"/>
      <c r="C625"/>
      <c r="D625"/>
      <c r="E625"/>
      <c r="F625"/>
      <c r="G625"/>
      <c r="H625"/>
      <c r="I625"/>
    </row>
    <row r="626" spans="1:9" x14ac:dyDescent="0.25">
      <c r="A626"/>
      <c r="B626"/>
      <c r="C626"/>
      <c r="D626"/>
      <c r="E626"/>
      <c r="F626"/>
      <c r="G626"/>
      <c r="H626"/>
      <c r="I626"/>
    </row>
    <row r="627" spans="1:9" x14ac:dyDescent="0.25">
      <c r="A627"/>
      <c r="B627"/>
      <c r="C627"/>
      <c r="D627"/>
      <c r="E627"/>
      <c r="F627"/>
      <c r="G627"/>
      <c r="H627"/>
      <c r="I627"/>
    </row>
    <row r="628" spans="1:9" x14ac:dyDescent="0.25">
      <c r="A628"/>
      <c r="B628"/>
      <c r="C628"/>
      <c r="D628"/>
      <c r="E628"/>
      <c r="F628"/>
      <c r="G628"/>
      <c r="H628"/>
      <c r="I628"/>
    </row>
    <row r="629" spans="1:9" x14ac:dyDescent="0.25">
      <c r="A629"/>
      <c r="B629"/>
      <c r="C629"/>
      <c r="D629"/>
      <c r="E629"/>
      <c r="F629"/>
      <c r="G629"/>
      <c r="H629"/>
      <c r="I629"/>
    </row>
    <row r="630" spans="1:9" x14ac:dyDescent="0.25">
      <c r="A630"/>
      <c r="B630"/>
      <c r="C630"/>
      <c r="D630"/>
      <c r="E630"/>
      <c r="F630"/>
      <c r="G630"/>
      <c r="H630"/>
      <c r="I630"/>
    </row>
    <row r="631" spans="1:9" x14ac:dyDescent="0.25">
      <c r="A631"/>
      <c r="B631"/>
      <c r="C631"/>
      <c r="D631"/>
      <c r="E631"/>
      <c r="F631"/>
      <c r="G631"/>
      <c r="H631"/>
      <c r="I631"/>
    </row>
    <row r="632" spans="1:9" x14ac:dyDescent="0.25">
      <c r="A632"/>
      <c r="B632"/>
      <c r="C632"/>
      <c r="D632"/>
      <c r="E632"/>
      <c r="F632"/>
      <c r="G632"/>
      <c r="H632"/>
      <c r="I632"/>
    </row>
    <row r="633" spans="1:9" x14ac:dyDescent="0.25">
      <c r="A633"/>
      <c r="B633"/>
      <c r="C633"/>
      <c r="D633"/>
      <c r="E633"/>
      <c r="F633"/>
      <c r="G633"/>
      <c r="H633"/>
      <c r="I633"/>
    </row>
    <row r="634" spans="1:9" x14ac:dyDescent="0.25">
      <c r="A634"/>
      <c r="B634"/>
      <c r="C634"/>
      <c r="D634"/>
      <c r="E634"/>
      <c r="F634"/>
      <c r="G634"/>
      <c r="H634"/>
      <c r="I634"/>
    </row>
    <row r="635" spans="1:9" x14ac:dyDescent="0.25">
      <c r="A635"/>
      <c r="B635"/>
      <c r="C635"/>
      <c r="D635"/>
      <c r="E635"/>
      <c r="F635"/>
      <c r="G635"/>
      <c r="H635"/>
      <c r="I635"/>
    </row>
    <row r="636" spans="1:9" x14ac:dyDescent="0.25">
      <c r="A636"/>
      <c r="B636"/>
      <c r="C636"/>
      <c r="D636"/>
      <c r="E636"/>
      <c r="F636"/>
      <c r="G636"/>
      <c r="H636"/>
      <c r="I636"/>
    </row>
    <row r="637" spans="1:9" x14ac:dyDescent="0.25">
      <c r="A637"/>
      <c r="B637"/>
      <c r="C637"/>
      <c r="D637"/>
      <c r="E637"/>
      <c r="F637"/>
      <c r="G637"/>
      <c r="H637"/>
      <c r="I637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6"/>
  <sheetViews>
    <sheetView workbookViewId="0">
      <selection activeCell="B15" sqref="B15"/>
    </sheetView>
  </sheetViews>
  <sheetFormatPr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64" customWidth="1"/>
    <col min="5" max="5" width="21" style="1" customWidth="1"/>
    <col min="6" max="6" width="12" style="1" customWidth="1"/>
    <col min="7" max="7" width="11.42578125" style="1" customWidth="1"/>
    <col min="8" max="16384" width="9.140625" style="1"/>
  </cols>
  <sheetData>
    <row r="1" spans="1:7" ht="18.75" x14ac:dyDescent="0.3">
      <c r="A1" s="76" t="s">
        <v>1069</v>
      </c>
    </row>
    <row r="3" spans="1:7" s="4" customFormat="1" ht="45" x14ac:dyDescent="0.25">
      <c r="A3" s="73" t="s">
        <v>3</v>
      </c>
      <c r="B3" s="73" t="s">
        <v>2</v>
      </c>
      <c r="C3" s="73" t="s">
        <v>1</v>
      </c>
      <c r="D3" s="73" t="s">
        <v>1058</v>
      </c>
      <c r="E3" s="72" t="s">
        <v>872</v>
      </c>
      <c r="F3" s="65" t="s">
        <v>1065</v>
      </c>
      <c r="G3" s="65" t="s">
        <v>1067</v>
      </c>
    </row>
    <row r="4" spans="1:7" x14ac:dyDescent="0.25">
      <c r="A4" s="91" t="s">
        <v>849</v>
      </c>
      <c r="B4" s="1" t="s">
        <v>928</v>
      </c>
      <c r="C4" s="1" t="s">
        <v>75</v>
      </c>
      <c r="D4" s="4">
        <v>0</v>
      </c>
      <c r="E4" s="1">
        <v>0</v>
      </c>
      <c r="F4" s="50">
        <v>0</v>
      </c>
      <c r="G4" s="50">
        <v>0</v>
      </c>
    </row>
    <row r="5" spans="1:7" x14ac:dyDescent="0.25">
      <c r="A5" s="91"/>
      <c r="B5" s="1" t="s">
        <v>905</v>
      </c>
      <c r="C5" s="1" t="s">
        <v>57</v>
      </c>
      <c r="D5" s="4">
        <v>0</v>
      </c>
      <c r="E5" s="1">
        <v>0</v>
      </c>
      <c r="F5" s="50">
        <v>56.913899999999998</v>
      </c>
      <c r="G5" s="50">
        <v>0</v>
      </c>
    </row>
    <row r="6" spans="1:7" x14ac:dyDescent="0.25">
      <c r="A6" s="91"/>
      <c r="B6" s="1" t="s">
        <v>1000</v>
      </c>
      <c r="C6" s="1" t="s">
        <v>79</v>
      </c>
      <c r="D6" s="4">
        <v>0</v>
      </c>
      <c r="E6" s="1">
        <v>0</v>
      </c>
      <c r="F6" s="50">
        <v>63.64</v>
      </c>
      <c r="G6" s="50">
        <v>0</v>
      </c>
    </row>
    <row r="7" spans="1:7" x14ac:dyDescent="0.25">
      <c r="A7" s="91"/>
      <c r="B7" s="77" t="s">
        <v>855</v>
      </c>
      <c r="C7" s="1" t="s">
        <v>61</v>
      </c>
      <c r="D7" s="4">
        <v>0</v>
      </c>
      <c r="E7" s="1">
        <v>1</v>
      </c>
      <c r="F7" s="50">
        <v>88.96</v>
      </c>
      <c r="G7" s="50">
        <v>0</v>
      </c>
    </row>
    <row r="8" spans="1:7" x14ac:dyDescent="0.25">
      <c r="A8" s="91"/>
      <c r="B8" s="1" t="s">
        <v>856</v>
      </c>
      <c r="C8" s="1" t="s">
        <v>62</v>
      </c>
      <c r="D8" s="4">
        <v>0</v>
      </c>
      <c r="E8" s="1">
        <v>0</v>
      </c>
      <c r="F8" s="50">
        <v>79.08</v>
      </c>
      <c r="G8" s="50">
        <v>0</v>
      </c>
    </row>
    <row r="9" spans="1:7" x14ac:dyDescent="0.25">
      <c r="A9" s="91"/>
      <c r="B9" s="1" t="s">
        <v>848</v>
      </c>
      <c r="C9" s="1" t="s">
        <v>60</v>
      </c>
      <c r="D9" s="4">
        <v>0</v>
      </c>
      <c r="E9" s="1">
        <v>0</v>
      </c>
      <c r="F9" s="50">
        <v>58.96</v>
      </c>
      <c r="G9" s="50">
        <v>0</v>
      </c>
    </row>
    <row r="10" spans="1:7" x14ac:dyDescent="0.25">
      <c r="A10" s="77" t="s">
        <v>656</v>
      </c>
      <c r="B10" s="1" t="s">
        <v>1020</v>
      </c>
      <c r="C10" s="1" t="s">
        <v>89</v>
      </c>
      <c r="D10" s="4">
        <v>0</v>
      </c>
      <c r="E10" s="1">
        <v>0</v>
      </c>
      <c r="F10" s="50">
        <v>16.339100000000002</v>
      </c>
      <c r="G10" s="50">
        <v>0</v>
      </c>
    </row>
    <row r="11" spans="1:7" x14ac:dyDescent="0.25">
      <c r="A11" s="77"/>
      <c r="B11" s="1" t="s">
        <v>688</v>
      </c>
      <c r="C11" s="1" t="s">
        <v>14</v>
      </c>
      <c r="D11" s="4">
        <v>0</v>
      </c>
      <c r="E11" s="1">
        <v>0</v>
      </c>
      <c r="F11" s="50">
        <v>76.692399999999992</v>
      </c>
      <c r="G11" s="50">
        <v>0</v>
      </c>
    </row>
    <row r="12" spans="1:7" x14ac:dyDescent="0.25">
      <c r="A12" s="77"/>
      <c r="B12" s="77" t="s">
        <v>996</v>
      </c>
      <c r="C12" s="1" t="s">
        <v>25</v>
      </c>
      <c r="D12" s="4">
        <v>0</v>
      </c>
      <c r="E12" s="1">
        <v>3</v>
      </c>
      <c r="F12" s="50">
        <v>70.304999999999993</v>
      </c>
      <c r="G12" s="50">
        <v>0</v>
      </c>
    </row>
    <row r="13" spans="1:7" x14ac:dyDescent="0.25">
      <c r="A13" s="77"/>
      <c r="B13" s="1" t="s">
        <v>1049</v>
      </c>
      <c r="C13" s="1" t="s">
        <v>103</v>
      </c>
      <c r="D13" s="4">
        <v>0</v>
      </c>
      <c r="E13" s="1">
        <v>0</v>
      </c>
      <c r="F13" s="50">
        <v>7.5536999999999992</v>
      </c>
      <c r="G13" s="50">
        <v>0</v>
      </c>
    </row>
    <row r="14" spans="1:7" x14ac:dyDescent="0.25">
      <c r="A14" s="77"/>
      <c r="B14" s="1" t="s">
        <v>1048</v>
      </c>
      <c r="C14" s="1" t="s">
        <v>102</v>
      </c>
      <c r="D14" s="4">
        <v>0</v>
      </c>
      <c r="E14" s="1">
        <v>0</v>
      </c>
      <c r="F14" s="50">
        <v>7.4228999999999994</v>
      </c>
      <c r="G14" s="50">
        <v>0</v>
      </c>
    </row>
    <row r="15" spans="1:7" x14ac:dyDescent="0.25">
      <c r="A15" s="77"/>
      <c r="B15" s="1" t="s">
        <v>819</v>
      </c>
      <c r="C15" s="1" t="s">
        <v>48</v>
      </c>
      <c r="D15" s="4">
        <v>0</v>
      </c>
      <c r="E15" s="1">
        <v>0</v>
      </c>
      <c r="F15" s="50">
        <v>23.958200000000001</v>
      </c>
      <c r="G15" s="50">
        <v>0</v>
      </c>
    </row>
    <row r="16" spans="1:7" x14ac:dyDescent="0.25">
      <c r="A16" s="77"/>
      <c r="B16" s="1" t="s">
        <v>1041</v>
      </c>
      <c r="C16" s="1" t="s">
        <v>100</v>
      </c>
      <c r="D16" s="4">
        <v>0</v>
      </c>
      <c r="E16" s="1">
        <v>0</v>
      </c>
      <c r="F16" s="50">
        <v>3.2645500000000001E-2</v>
      </c>
      <c r="G16" s="50">
        <v>6.4964545000000005</v>
      </c>
    </row>
    <row r="17" spans="1:7" x14ac:dyDescent="0.25">
      <c r="A17" s="77"/>
      <c r="B17" s="1" t="s">
        <v>862</v>
      </c>
      <c r="C17" s="1" t="s">
        <v>65</v>
      </c>
      <c r="D17" s="4">
        <v>0</v>
      </c>
      <c r="E17" s="1">
        <v>0</v>
      </c>
      <c r="F17" s="50">
        <v>0</v>
      </c>
      <c r="G17" s="50">
        <v>0</v>
      </c>
    </row>
    <row r="18" spans="1:7" x14ac:dyDescent="0.25">
      <c r="A18" s="77"/>
      <c r="B18" s="1" t="s">
        <v>1023</v>
      </c>
      <c r="C18" s="1" t="s">
        <v>90</v>
      </c>
      <c r="D18" s="4">
        <v>0</v>
      </c>
      <c r="E18" s="1">
        <v>0</v>
      </c>
      <c r="F18" s="50">
        <v>6.7035</v>
      </c>
      <c r="G18" s="50">
        <v>0</v>
      </c>
    </row>
    <row r="19" spans="1:7" x14ac:dyDescent="0.25">
      <c r="A19" s="77"/>
      <c r="B19" s="1" t="s">
        <v>689</v>
      </c>
      <c r="C19" s="1" t="s">
        <v>19</v>
      </c>
      <c r="D19" s="4">
        <v>4</v>
      </c>
      <c r="E19" s="2">
        <v>0</v>
      </c>
      <c r="F19" s="50">
        <v>6.2675000000000001</v>
      </c>
      <c r="G19" s="50">
        <v>6.2675000000000001</v>
      </c>
    </row>
    <row r="20" spans="1:7" x14ac:dyDescent="0.25">
      <c r="A20" s="77"/>
      <c r="B20" s="77" t="s">
        <v>654</v>
      </c>
      <c r="C20" s="1" t="s">
        <v>9</v>
      </c>
      <c r="D20" s="4">
        <v>0</v>
      </c>
      <c r="E20" s="1">
        <v>20</v>
      </c>
      <c r="F20" s="50">
        <v>41.171480000000003</v>
      </c>
      <c r="G20" s="50">
        <v>2.94082</v>
      </c>
    </row>
    <row r="21" spans="1:7" x14ac:dyDescent="0.25">
      <c r="A21" s="77"/>
      <c r="B21" s="1" t="s">
        <v>1034</v>
      </c>
      <c r="C21" s="1" t="s">
        <v>96</v>
      </c>
      <c r="D21" s="4">
        <v>0</v>
      </c>
      <c r="E21" s="1">
        <v>0</v>
      </c>
      <c r="F21" s="50">
        <v>7.5073749999999997</v>
      </c>
      <c r="G21" s="50">
        <v>0</v>
      </c>
    </row>
    <row r="22" spans="1:7" x14ac:dyDescent="0.25">
      <c r="A22" s="77"/>
      <c r="B22" s="1" t="s">
        <v>1016</v>
      </c>
      <c r="C22" s="1" t="s">
        <v>86</v>
      </c>
      <c r="D22" s="4">
        <v>0</v>
      </c>
      <c r="E22" s="1">
        <v>0</v>
      </c>
      <c r="F22" s="50">
        <v>5.1175500000000005</v>
      </c>
      <c r="G22" s="50">
        <v>5.1175500000000005</v>
      </c>
    </row>
    <row r="23" spans="1:7" x14ac:dyDescent="0.25">
      <c r="A23" s="77"/>
      <c r="B23" s="1" t="s">
        <v>1026</v>
      </c>
      <c r="C23" s="1" t="s">
        <v>91</v>
      </c>
      <c r="D23" s="4">
        <v>0</v>
      </c>
      <c r="E23" s="1">
        <v>0</v>
      </c>
      <c r="F23" s="50">
        <v>1.9598200000000001</v>
      </c>
      <c r="G23" s="50">
        <v>7.8392800000000005</v>
      </c>
    </row>
    <row r="24" spans="1:7" x14ac:dyDescent="0.25">
      <c r="A24" s="77"/>
      <c r="B24" s="77" t="s">
        <v>859</v>
      </c>
      <c r="C24" s="1" t="s">
        <v>63</v>
      </c>
      <c r="D24" s="4">
        <v>0</v>
      </c>
      <c r="E24" s="1">
        <v>1</v>
      </c>
      <c r="F24" s="50">
        <v>31.261199999999999</v>
      </c>
      <c r="G24" s="50">
        <v>0</v>
      </c>
    </row>
    <row r="25" spans="1:7" x14ac:dyDescent="0.25">
      <c r="A25" s="77"/>
      <c r="B25" s="1" t="s">
        <v>1015</v>
      </c>
      <c r="C25" s="1" t="s">
        <v>85</v>
      </c>
      <c r="D25" s="4">
        <v>0</v>
      </c>
      <c r="E25" s="1">
        <v>0</v>
      </c>
      <c r="F25" s="50">
        <v>5.9895500000000004</v>
      </c>
      <c r="G25" s="50">
        <v>5.9895500000000004</v>
      </c>
    </row>
    <row r="26" spans="1:7" x14ac:dyDescent="0.25">
      <c r="A26" s="77"/>
      <c r="B26" s="1" t="s">
        <v>1035</v>
      </c>
      <c r="C26" s="1" t="s">
        <v>97</v>
      </c>
      <c r="D26" s="4">
        <v>0</v>
      </c>
      <c r="E26" s="1">
        <v>0</v>
      </c>
      <c r="F26" s="50">
        <v>7.5073749999999997</v>
      </c>
      <c r="G26" s="50">
        <v>0</v>
      </c>
    </row>
    <row r="27" spans="1:7" x14ac:dyDescent="0.25">
      <c r="A27" s="77"/>
      <c r="B27" s="1" t="s">
        <v>978</v>
      </c>
      <c r="C27" s="1" t="s">
        <v>64</v>
      </c>
      <c r="D27" s="4">
        <v>0</v>
      </c>
      <c r="E27" s="1">
        <v>0</v>
      </c>
      <c r="F27" s="50">
        <v>15.2491</v>
      </c>
      <c r="G27" s="50">
        <v>0</v>
      </c>
    </row>
    <row r="28" spans="1:7" x14ac:dyDescent="0.25">
      <c r="A28" s="77"/>
      <c r="B28" s="77" t="s">
        <v>662</v>
      </c>
      <c r="C28" s="1" t="s">
        <v>11</v>
      </c>
      <c r="D28" s="4">
        <v>0</v>
      </c>
      <c r="E28" s="1">
        <v>15</v>
      </c>
      <c r="F28" s="50">
        <v>3.3495699999999995</v>
      </c>
      <c r="G28" s="50">
        <v>0.23925499999999997</v>
      </c>
    </row>
    <row r="29" spans="1:7" x14ac:dyDescent="0.25">
      <c r="A29" s="77"/>
      <c r="B29" s="1" t="s">
        <v>833</v>
      </c>
      <c r="C29" s="1" t="s">
        <v>53</v>
      </c>
      <c r="D29" s="4">
        <v>0</v>
      </c>
      <c r="E29" s="1">
        <v>0</v>
      </c>
      <c r="F29" s="50">
        <v>37.169000000000004</v>
      </c>
      <c r="G29" s="50">
        <v>37.169000000000004</v>
      </c>
    </row>
    <row r="30" spans="1:7" x14ac:dyDescent="0.25">
      <c r="A30" s="77"/>
      <c r="B30" s="1"/>
      <c r="C30" s="1" t="s">
        <v>54</v>
      </c>
      <c r="D30" s="4">
        <v>0</v>
      </c>
      <c r="E30" s="1">
        <v>0</v>
      </c>
      <c r="F30" s="50">
        <v>74.338000000000008</v>
      </c>
      <c r="G30" s="50">
        <v>0</v>
      </c>
    </row>
    <row r="31" spans="1:7" x14ac:dyDescent="0.25">
      <c r="A31" s="77"/>
      <c r="B31" s="1" t="s">
        <v>1061</v>
      </c>
      <c r="C31" s="1" t="s">
        <v>24</v>
      </c>
      <c r="D31" s="4">
        <v>0</v>
      </c>
      <c r="E31" s="1">
        <v>0</v>
      </c>
      <c r="F31" s="50">
        <v>9.6327660000000002</v>
      </c>
      <c r="G31" s="50">
        <v>2.7169339999999997</v>
      </c>
    </row>
    <row r="32" spans="1:7" x14ac:dyDescent="0.25">
      <c r="A32" s="77"/>
      <c r="B32" s="1" t="s">
        <v>890</v>
      </c>
      <c r="C32" s="1" t="s">
        <v>72</v>
      </c>
      <c r="D32" s="4">
        <v>0</v>
      </c>
      <c r="E32" s="1">
        <v>0</v>
      </c>
      <c r="F32" s="50">
        <v>0</v>
      </c>
      <c r="G32" s="50">
        <v>0</v>
      </c>
    </row>
    <row r="33" spans="1:7" x14ac:dyDescent="0.25">
      <c r="A33" s="77"/>
      <c r="B33" s="1" t="s">
        <v>771</v>
      </c>
      <c r="C33" s="1" t="s">
        <v>34</v>
      </c>
      <c r="D33" s="4">
        <v>0</v>
      </c>
      <c r="E33" s="1">
        <v>0</v>
      </c>
      <c r="F33" s="50">
        <v>0</v>
      </c>
      <c r="G33" s="50">
        <v>0</v>
      </c>
    </row>
    <row r="34" spans="1:7" x14ac:dyDescent="0.25">
      <c r="A34" s="77"/>
      <c r="B34" s="1" t="s">
        <v>838</v>
      </c>
      <c r="C34" s="1" t="s">
        <v>56</v>
      </c>
      <c r="D34" s="4">
        <v>0</v>
      </c>
      <c r="E34" s="1">
        <v>0</v>
      </c>
      <c r="F34" s="50">
        <v>11.979100000000001</v>
      </c>
      <c r="G34" s="50">
        <v>11.979100000000001</v>
      </c>
    </row>
    <row r="35" spans="1:7" x14ac:dyDescent="0.25">
      <c r="A35" s="77"/>
      <c r="B35" s="1" t="s">
        <v>1036</v>
      </c>
      <c r="C35" s="1" t="s">
        <v>98</v>
      </c>
      <c r="D35" s="4">
        <v>0</v>
      </c>
      <c r="E35" s="1">
        <v>0</v>
      </c>
      <c r="F35" s="50">
        <v>7.5073749999999997</v>
      </c>
      <c r="G35" s="50">
        <v>0</v>
      </c>
    </row>
    <row r="36" spans="1:7" x14ac:dyDescent="0.25">
      <c r="A36" s="77"/>
      <c r="B36" s="1" t="s">
        <v>840</v>
      </c>
      <c r="C36" s="1" t="s">
        <v>58</v>
      </c>
      <c r="D36" s="4">
        <v>0</v>
      </c>
      <c r="E36" s="1">
        <v>0</v>
      </c>
      <c r="F36" s="50">
        <v>25.059099999999997</v>
      </c>
      <c r="G36" s="50">
        <v>0</v>
      </c>
    </row>
    <row r="37" spans="1:7" x14ac:dyDescent="0.25">
      <c r="A37" s="77"/>
      <c r="B37" s="1" t="s">
        <v>1046</v>
      </c>
      <c r="C37" s="1" t="s">
        <v>104</v>
      </c>
      <c r="D37" s="4">
        <v>0</v>
      </c>
      <c r="E37" s="1">
        <v>0</v>
      </c>
      <c r="F37" s="50">
        <v>9.4829999999999988</v>
      </c>
      <c r="G37" s="50">
        <v>0</v>
      </c>
    </row>
    <row r="38" spans="1:7" x14ac:dyDescent="0.25">
      <c r="A38" s="77"/>
      <c r="B38" s="1" t="s">
        <v>710</v>
      </c>
      <c r="C38" s="1" t="s">
        <v>33</v>
      </c>
      <c r="D38" s="4">
        <v>26</v>
      </c>
      <c r="E38" s="2">
        <v>0</v>
      </c>
      <c r="F38" s="50">
        <v>3.0524192307692308</v>
      </c>
      <c r="G38" s="50">
        <v>5.7656807692307694</v>
      </c>
    </row>
    <row r="39" spans="1:7" x14ac:dyDescent="0.25">
      <c r="A39" s="77"/>
      <c r="B39" s="1" t="s">
        <v>1043</v>
      </c>
      <c r="C39" s="1" t="s">
        <v>101</v>
      </c>
      <c r="D39" s="4">
        <v>0</v>
      </c>
      <c r="E39" s="1">
        <v>0</v>
      </c>
      <c r="F39" s="50">
        <v>9.7991000000000009E-2</v>
      </c>
      <c r="G39" s="50">
        <v>9.7011090000000006</v>
      </c>
    </row>
    <row r="40" spans="1:7" x14ac:dyDescent="0.25">
      <c r="A40" s="77"/>
      <c r="B40" s="1" t="s">
        <v>843</v>
      </c>
      <c r="C40" s="1" t="s">
        <v>59</v>
      </c>
      <c r="D40" s="4">
        <v>0</v>
      </c>
      <c r="E40" s="1">
        <v>0</v>
      </c>
      <c r="F40" s="50">
        <v>9.6464999999999996</v>
      </c>
      <c r="G40" s="50">
        <v>0</v>
      </c>
    </row>
    <row r="41" spans="1:7" x14ac:dyDescent="0.25">
      <c r="A41" s="77"/>
      <c r="B41" s="77" t="s">
        <v>659</v>
      </c>
      <c r="C41" s="1" t="s">
        <v>10</v>
      </c>
      <c r="D41" s="4">
        <v>0</v>
      </c>
      <c r="E41" s="1">
        <v>600</v>
      </c>
      <c r="F41" s="50">
        <v>5.8090132999999993</v>
      </c>
      <c r="G41" s="50">
        <v>5.2980866999999989</v>
      </c>
    </row>
    <row r="42" spans="1:7" x14ac:dyDescent="0.25">
      <c r="A42" s="77"/>
      <c r="B42" s="77" t="s">
        <v>751</v>
      </c>
      <c r="C42" s="1" t="s">
        <v>15</v>
      </c>
      <c r="D42" s="4">
        <v>0</v>
      </c>
      <c r="E42" s="1">
        <v>600</v>
      </c>
      <c r="F42" s="50">
        <v>12.941097666666668</v>
      </c>
      <c r="G42" s="50">
        <v>9.055102333333334</v>
      </c>
    </row>
    <row r="43" spans="1:7" x14ac:dyDescent="0.25">
      <c r="A43" s="77"/>
      <c r="B43" s="77" t="s">
        <v>669</v>
      </c>
      <c r="C43" s="1" t="s">
        <v>13</v>
      </c>
      <c r="D43" s="4">
        <v>0</v>
      </c>
      <c r="E43" s="1">
        <v>50</v>
      </c>
      <c r="F43" s="50">
        <v>1.5872579999999998</v>
      </c>
      <c r="G43" s="50">
        <v>0.61726700000000001</v>
      </c>
    </row>
    <row r="44" spans="1:7" x14ac:dyDescent="0.25">
      <c r="A44" s="77"/>
      <c r="B44" s="1" t="s">
        <v>1033</v>
      </c>
      <c r="C44" s="1" t="s">
        <v>95</v>
      </c>
      <c r="D44" s="4">
        <v>0</v>
      </c>
      <c r="E44" s="1">
        <v>0</v>
      </c>
      <c r="F44" s="50">
        <v>7.5073749999999997</v>
      </c>
      <c r="G44" s="50">
        <v>0</v>
      </c>
    </row>
    <row r="45" spans="1:7" x14ac:dyDescent="0.25">
      <c r="A45" s="77"/>
      <c r="B45" s="1" t="s">
        <v>835</v>
      </c>
      <c r="C45" s="1" t="s">
        <v>55</v>
      </c>
      <c r="D45" s="4">
        <v>0</v>
      </c>
      <c r="E45" s="1">
        <v>0</v>
      </c>
      <c r="F45" s="50">
        <v>43.589100000000002</v>
      </c>
      <c r="G45" s="50">
        <v>0</v>
      </c>
    </row>
    <row r="46" spans="1:7" x14ac:dyDescent="0.25">
      <c r="A46" s="77" t="s">
        <v>700</v>
      </c>
      <c r="B46" s="77" t="s">
        <v>685</v>
      </c>
      <c r="C46" s="1" t="s">
        <v>17</v>
      </c>
      <c r="D46" s="4">
        <v>0</v>
      </c>
      <c r="E46" s="1">
        <v>3</v>
      </c>
      <c r="F46" s="50">
        <v>144.5</v>
      </c>
      <c r="G46" s="50">
        <v>0</v>
      </c>
    </row>
    <row r="47" spans="1:7" x14ac:dyDescent="0.25">
      <c r="A47" s="77"/>
      <c r="B47" s="1" t="s">
        <v>699</v>
      </c>
      <c r="C47" s="1" t="s">
        <v>22</v>
      </c>
      <c r="D47" s="4">
        <v>1</v>
      </c>
      <c r="E47" s="2">
        <v>0</v>
      </c>
      <c r="F47" s="50">
        <v>19.979999999999997</v>
      </c>
      <c r="G47" s="50">
        <v>0</v>
      </c>
    </row>
    <row r="48" spans="1:7" x14ac:dyDescent="0.25">
      <c r="A48" s="78"/>
      <c r="B48" s="1" t="s">
        <v>727</v>
      </c>
      <c r="C48" s="1" t="s">
        <v>27</v>
      </c>
      <c r="D48" s="4">
        <v>1</v>
      </c>
      <c r="E48" s="2">
        <v>0</v>
      </c>
      <c r="F48" s="50">
        <v>11.319500000000001</v>
      </c>
      <c r="G48" s="50">
        <v>0</v>
      </c>
    </row>
    <row r="49" spans="1:7" x14ac:dyDescent="0.25">
      <c r="A49" s="77" t="s">
        <v>931</v>
      </c>
      <c r="B49" s="1" t="s">
        <v>761</v>
      </c>
      <c r="C49" s="1" t="s">
        <v>40</v>
      </c>
      <c r="D49" s="4">
        <v>100</v>
      </c>
      <c r="E49" s="2">
        <v>0</v>
      </c>
      <c r="F49" s="50">
        <v>2.019083176135116</v>
      </c>
      <c r="G49" s="50">
        <v>2.3702280763325279</v>
      </c>
    </row>
    <row r="50" spans="1:7" x14ac:dyDescent="0.25">
      <c r="B50" s="1" t="s">
        <v>760</v>
      </c>
      <c r="C50" s="1" t="s">
        <v>39</v>
      </c>
      <c r="D50" s="4">
        <v>100</v>
      </c>
      <c r="E50" s="2">
        <v>0</v>
      </c>
      <c r="F50" s="50">
        <v>1.6126246983987713</v>
      </c>
      <c r="G50" s="50">
        <v>6.4504987935950853</v>
      </c>
    </row>
    <row r="51" spans="1:7" x14ac:dyDescent="0.25">
      <c r="B51" s="1" t="s">
        <v>759</v>
      </c>
      <c r="C51" s="1" t="s">
        <v>18</v>
      </c>
      <c r="D51" s="4">
        <v>100</v>
      </c>
      <c r="E51" s="2">
        <v>0</v>
      </c>
      <c r="F51" s="50">
        <v>8.1835199605176534</v>
      </c>
      <c r="G51" s="50">
        <v>4.4065107479710441</v>
      </c>
    </row>
    <row r="52" spans="1:7" x14ac:dyDescent="0.25">
      <c r="B52" s="1" t="s">
        <v>762</v>
      </c>
      <c r="C52" s="1" t="s">
        <v>41</v>
      </c>
      <c r="D52" s="4">
        <v>100</v>
      </c>
      <c r="E52" s="2">
        <v>0</v>
      </c>
      <c r="F52" s="50">
        <v>0.69623557797762647</v>
      </c>
      <c r="G52" s="50">
        <v>0.81732002632156153</v>
      </c>
    </row>
    <row r="53" spans="1:7" x14ac:dyDescent="0.25">
      <c r="B53" s="1" t="s">
        <v>811</v>
      </c>
      <c r="C53" s="1" t="s">
        <v>46</v>
      </c>
      <c r="D53" s="4">
        <v>100</v>
      </c>
      <c r="E53" s="2">
        <v>0</v>
      </c>
      <c r="F53" s="50">
        <v>0.29720728229874965</v>
      </c>
      <c r="G53" s="50">
        <v>4.6562474226804111</v>
      </c>
    </row>
    <row r="54" spans="1:7" x14ac:dyDescent="0.25">
      <c r="B54" s="1" t="s">
        <v>868</v>
      </c>
      <c r="C54" s="1" t="s">
        <v>67</v>
      </c>
      <c r="D54" s="4">
        <v>12</v>
      </c>
      <c r="E54" s="2">
        <v>0</v>
      </c>
      <c r="F54" s="50">
        <v>1.6511515683263871</v>
      </c>
      <c r="G54" s="50">
        <v>0</v>
      </c>
    </row>
    <row r="55" spans="1:7" x14ac:dyDescent="0.25">
      <c r="B55" s="1" t="s">
        <v>938</v>
      </c>
      <c r="C55" s="1" t="s">
        <v>47</v>
      </c>
      <c r="D55" s="4">
        <v>100</v>
      </c>
      <c r="E55" s="2">
        <v>0</v>
      </c>
      <c r="F55" s="50">
        <v>0.51598486510199593</v>
      </c>
      <c r="G55" s="50">
        <v>1.2039646852379906</v>
      </c>
    </row>
    <row r="56" spans="1:7" x14ac:dyDescent="0.25">
      <c r="B56" s="1" t="s">
        <v>742</v>
      </c>
      <c r="C56" s="1" t="s">
        <v>16</v>
      </c>
      <c r="D56" s="4">
        <v>4</v>
      </c>
      <c r="E56" s="2">
        <v>0</v>
      </c>
      <c r="F56" s="50">
        <v>1.9263434963807844</v>
      </c>
      <c r="G56" s="50">
        <v>0</v>
      </c>
    </row>
    <row r="57" spans="1:7" x14ac:dyDescent="0.25">
      <c r="B57" s="1" t="s">
        <v>963</v>
      </c>
      <c r="C57" s="1" t="s">
        <v>32</v>
      </c>
      <c r="D57" s="4">
        <v>8</v>
      </c>
      <c r="E57" s="2">
        <v>0</v>
      </c>
      <c r="F57" s="50">
        <v>1.3209212546611093</v>
      </c>
      <c r="G57" s="50">
        <v>0</v>
      </c>
    </row>
    <row r="58" spans="1:7" x14ac:dyDescent="0.25">
      <c r="B58" s="1" t="s">
        <v>952</v>
      </c>
      <c r="C58" s="1" t="s">
        <v>36</v>
      </c>
      <c r="D58" s="4">
        <v>4</v>
      </c>
      <c r="E58" s="2">
        <v>0</v>
      </c>
      <c r="F58" s="50">
        <v>2.4216889668787003</v>
      </c>
      <c r="G58" s="50">
        <v>0</v>
      </c>
    </row>
    <row r="59" spans="1:7" x14ac:dyDescent="0.25">
      <c r="B59" s="1" t="s">
        <v>871</v>
      </c>
      <c r="C59" s="1" t="s">
        <v>68</v>
      </c>
      <c r="D59" s="4">
        <v>100</v>
      </c>
      <c r="E59" s="2">
        <v>0</v>
      </c>
      <c r="F59" s="50">
        <v>0.21919037069532785</v>
      </c>
      <c r="G59" s="50">
        <v>2.2162581925860927</v>
      </c>
    </row>
    <row r="60" spans="1:7" x14ac:dyDescent="0.25">
      <c r="B60" s="1" t="s">
        <v>954</v>
      </c>
      <c r="C60" s="1" t="s">
        <v>37</v>
      </c>
      <c r="D60" s="4">
        <v>2</v>
      </c>
      <c r="E60" s="2">
        <v>0</v>
      </c>
      <c r="F60" s="50">
        <v>0.495345470497916</v>
      </c>
      <c r="G60" s="50">
        <v>0</v>
      </c>
    </row>
    <row r="61" spans="1:7" x14ac:dyDescent="0.25">
      <c r="B61" s="1" t="s">
        <v>730</v>
      </c>
      <c r="C61" s="1" t="s">
        <v>28</v>
      </c>
      <c r="D61" s="4">
        <v>100</v>
      </c>
      <c r="E61" s="2">
        <v>0</v>
      </c>
      <c r="F61" s="50">
        <v>1.498420048256196</v>
      </c>
      <c r="G61" s="50">
        <v>5.3125801710901497</v>
      </c>
    </row>
    <row r="62" spans="1:7" x14ac:dyDescent="0.25">
      <c r="B62" s="1" t="s">
        <v>882</v>
      </c>
      <c r="C62" s="1" t="s">
        <v>69</v>
      </c>
      <c r="D62" s="4">
        <v>8</v>
      </c>
      <c r="E62" s="2">
        <v>0</v>
      </c>
      <c r="F62" s="50">
        <v>1.7612283395481458</v>
      </c>
      <c r="G62" s="50">
        <v>0</v>
      </c>
    </row>
    <row r="63" spans="1:7" x14ac:dyDescent="0.25">
      <c r="B63" s="1" t="s">
        <v>993</v>
      </c>
      <c r="C63" s="1" t="s">
        <v>35</v>
      </c>
      <c r="D63" s="4">
        <v>4</v>
      </c>
      <c r="E63" s="2">
        <v>0</v>
      </c>
      <c r="F63" s="50">
        <v>2.0364202676025438</v>
      </c>
      <c r="G63" s="50">
        <v>0</v>
      </c>
    </row>
    <row r="64" spans="1:7" x14ac:dyDescent="0.25">
      <c r="B64" s="1" t="s">
        <v>964</v>
      </c>
      <c r="C64" s="1" t="s">
        <v>38</v>
      </c>
      <c r="D64" s="4">
        <v>2</v>
      </c>
      <c r="E64" s="2">
        <v>0</v>
      </c>
      <c r="F64" s="50">
        <v>0.5503838561087957</v>
      </c>
      <c r="G64" s="50">
        <v>0</v>
      </c>
    </row>
    <row r="65" spans="1:7" x14ac:dyDescent="0.25">
      <c r="B65" s="1" t="s">
        <v>990</v>
      </c>
      <c r="C65" s="1" t="s">
        <v>12</v>
      </c>
      <c r="D65" s="4">
        <v>4</v>
      </c>
      <c r="E65" s="2">
        <v>0</v>
      </c>
      <c r="F65" s="50">
        <v>2.8069576661548576</v>
      </c>
      <c r="G65" s="50">
        <v>0</v>
      </c>
    </row>
    <row r="66" spans="1:7" x14ac:dyDescent="0.25">
      <c r="B66" s="1" t="s">
        <v>977</v>
      </c>
      <c r="C66" s="1" t="s">
        <v>77</v>
      </c>
      <c r="D66" s="4">
        <v>12</v>
      </c>
      <c r="E66" s="2">
        <v>0</v>
      </c>
      <c r="F66" s="50">
        <v>1.3209212546611093</v>
      </c>
      <c r="G66" s="50">
        <v>0</v>
      </c>
    </row>
    <row r="67" spans="1:7" x14ac:dyDescent="0.25">
      <c r="B67" s="1" t="s">
        <v>972</v>
      </c>
      <c r="C67" s="1" t="s">
        <v>21</v>
      </c>
      <c r="D67" s="4">
        <v>12</v>
      </c>
      <c r="E67" s="2">
        <v>0</v>
      </c>
      <c r="F67" s="50">
        <v>3.962763763983328</v>
      </c>
      <c r="G67" s="50">
        <v>0</v>
      </c>
    </row>
    <row r="68" spans="1:7" x14ac:dyDescent="0.25">
      <c r="A68" s="1" t="s">
        <v>804</v>
      </c>
      <c r="B68" s="1" t="s">
        <v>803</v>
      </c>
      <c r="C68" s="1" t="s">
        <v>45</v>
      </c>
      <c r="D68" s="4">
        <v>0</v>
      </c>
      <c r="E68" s="1">
        <v>0</v>
      </c>
      <c r="F68" s="50">
        <v>93.125</v>
      </c>
      <c r="G68" s="50">
        <v>18.625</v>
      </c>
    </row>
    <row r="69" spans="1:7" x14ac:dyDescent="0.25">
      <c r="A69" s="1" t="s">
        <v>1004</v>
      </c>
      <c r="B69" s="1" t="s">
        <v>1002</v>
      </c>
      <c r="C69" s="1" t="s">
        <v>80</v>
      </c>
      <c r="D69" s="4">
        <v>0</v>
      </c>
      <c r="E69" s="1">
        <v>0</v>
      </c>
      <c r="F69" s="50">
        <v>3.2808999999999999</v>
      </c>
      <c r="G69" s="50">
        <v>0</v>
      </c>
    </row>
    <row r="70" spans="1:7" x14ac:dyDescent="0.25">
      <c r="B70" s="1" t="s">
        <v>1011</v>
      </c>
      <c r="C70" s="1" t="s">
        <v>83</v>
      </c>
      <c r="D70" s="4">
        <v>0</v>
      </c>
      <c r="E70" s="1">
        <v>0</v>
      </c>
      <c r="F70" s="50">
        <v>1.1990000000000001</v>
      </c>
      <c r="G70" s="50">
        <v>0</v>
      </c>
    </row>
    <row r="71" spans="1:7" x14ac:dyDescent="0.25">
      <c r="B71" s="1" t="s">
        <v>1028</v>
      </c>
      <c r="C71" s="1" t="s">
        <v>92</v>
      </c>
      <c r="D71" s="4">
        <v>0</v>
      </c>
      <c r="E71" s="1">
        <v>0</v>
      </c>
      <c r="F71" s="50">
        <v>12.382399999999999</v>
      </c>
      <c r="G71" s="50">
        <v>0</v>
      </c>
    </row>
    <row r="72" spans="1:7" x14ac:dyDescent="0.25">
      <c r="B72" s="1" t="s">
        <v>1029</v>
      </c>
      <c r="C72" s="1" t="s">
        <v>93</v>
      </c>
      <c r="D72" s="4">
        <v>0</v>
      </c>
      <c r="E72" s="1">
        <v>0</v>
      </c>
      <c r="F72" s="50">
        <v>3.0083999999999995</v>
      </c>
      <c r="G72" s="50">
        <v>0</v>
      </c>
    </row>
    <row r="73" spans="1:7" x14ac:dyDescent="0.25">
      <c r="B73" s="1" t="s">
        <v>1031</v>
      </c>
      <c r="C73" s="1" t="s">
        <v>94</v>
      </c>
      <c r="D73" s="4">
        <v>0</v>
      </c>
      <c r="E73" s="1">
        <v>0</v>
      </c>
      <c r="F73" s="50">
        <v>1.853</v>
      </c>
      <c r="G73" s="50">
        <v>0</v>
      </c>
    </row>
    <row r="74" spans="1:7" x14ac:dyDescent="0.25">
      <c r="B74" s="1" t="s">
        <v>1007</v>
      </c>
      <c r="C74" s="1" t="s">
        <v>81</v>
      </c>
      <c r="D74" s="4">
        <v>0</v>
      </c>
      <c r="E74" s="1">
        <v>0</v>
      </c>
      <c r="F74" s="50">
        <v>5.5589999999999993</v>
      </c>
      <c r="G74" s="50">
        <v>0</v>
      </c>
    </row>
    <row r="75" spans="1:7" x14ac:dyDescent="0.25">
      <c r="B75" s="1" t="s">
        <v>1006</v>
      </c>
      <c r="C75" s="1" t="s">
        <v>78</v>
      </c>
      <c r="D75" s="4">
        <v>0</v>
      </c>
      <c r="E75" s="1">
        <v>0</v>
      </c>
      <c r="F75" s="50">
        <v>1.4497</v>
      </c>
      <c r="G75" s="50">
        <v>0</v>
      </c>
    </row>
    <row r="76" spans="1:7" x14ac:dyDescent="0.25">
      <c r="A76" s="1" t="s">
        <v>936</v>
      </c>
      <c r="B76" s="1" t="s">
        <v>935</v>
      </c>
      <c r="C76" s="1" t="s">
        <v>76</v>
      </c>
      <c r="D76" s="4">
        <v>0</v>
      </c>
      <c r="E76" s="1">
        <v>0</v>
      </c>
      <c r="F76" s="50">
        <v>48.491999999999997</v>
      </c>
      <c r="G76" s="50">
        <v>5.3879999999999999</v>
      </c>
    </row>
    <row r="77" spans="1:7" x14ac:dyDescent="0.25">
      <c r="A77" s="1" t="s">
        <v>769</v>
      </c>
      <c r="B77" s="1" t="s">
        <v>768</v>
      </c>
      <c r="C77" s="1" t="s">
        <v>42</v>
      </c>
      <c r="D77" s="4">
        <v>0</v>
      </c>
      <c r="E77" s="1">
        <v>0</v>
      </c>
      <c r="F77" s="50">
        <v>21.606300000000001</v>
      </c>
      <c r="G77" s="50">
        <v>0</v>
      </c>
    </row>
    <row r="78" spans="1:7" x14ac:dyDescent="0.25">
      <c r="A78" s="1" t="s">
        <v>1039</v>
      </c>
      <c r="B78" s="1" t="s">
        <v>1038</v>
      </c>
      <c r="C78" s="1" t="s">
        <v>99</v>
      </c>
      <c r="D78" s="4">
        <v>0</v>
      </c>
      <c r="E78" s="1">
        <v>0</v>
      </c>
      <c r="F78" s="50">
        <v>9.8317999999999994</v>
      </c>
      <c r="G78" s="50">
        <v>0</v>
      </c>
    </row>
    <row r="79" spans="1:7" x14ac:dyDescent="0.25">
      <c r="A79" s="1" t="s">
        <v>648</v>
      </c>
      <c r="B79" s="1" t="s">
        <v>750</v>
      </c>
      <c r="C79" s="1" t="s">
        <v>23</v>
      </c>
      <c r="D79" s="4">
        <v>0</v>
      </c>
      <c r="E79" s="1">
        <v>0</v>
      </c>
      <c r="F79" s="50">
        <v>0</v>
      </c>
      <c r="G79" s="50">
        <v>0</v>
      </c>
    </row>
    <row r="80" spans="1:7" x14ac:dyDescent="0.25">
      <c r="B80" s="1" t="s">
        <v>966</v>
      </c>
      <c r="C80" s="1" t="s">
        <v>43</v>
      </c>
      <c r="D80" s="4">
        <v>0</v>
      </c>
      <c r="E80" s="1">
        <v>0</v>
      </c>
      <c r="F80" s="50">
        <v>0</v>
      </c>
      <c r="G80" s="50">
        <v>0</v>
      </c>
    </row>
    <row r="81" spans="1:7" x14ac:dyDescent="0.25">
      <c r="B81" s="1" t="s">
        <v>722</v>
      </c>
      <c r="C81" s="1" t="s">
        <v>7</v>
      </c>
      <c r="D81" s="4">
        <v>0</v>
      </c>
      <c r="E81" s="1">
        <v>0</v>
      </c>
      <c r="F81" s="50">
        <v>137.435</v>
      </c>
      <c r="G81" s="50">
        <v>0</v>
      </c>
    </row>
    <row r="82" spans="1:7" x14ac:dyDescent="0.25">
      <c r="B82" s="1" t="s">
        <v>723</v>
      </c>
      <c r="C82" s="1" t="s">
        <v>8</v>
      </c>
      <c r="D82" s="4">
        <v>0</v>
      </c>
      <c r="E82" s="1">
        <v>0</v>
      </c>
      <c r="F82" s="50">
        <v>96.435000000000002</v>
      </c>
      <c r="G82" s="50">
        <v>0</v>
      </c>
    </row>
    <row r="83" spans="1:7" x14ac:dyDescent="0.25">
      <c r="A83" s="1" t="s">
        <v>694</v>
      </c>
      <c r="B83" s="1" t="s">
        <v>940</v>
      </c>
      <c r="C83" s="1" t="s">
        <v>20</v>
      </c>
      <c r="D83" s="4">
        <v>3</v>
      </c>
      <c r="E83" s="2">
        <v>0</v>
      </c>
      <c r="F83" s="50">
        <v>132.61000000000001</v>
      </c>
      <c r="G83" s="50">
        <v>0</v>
      </c>
    </row>
    <row r="84" spans="1:7" x14ac:dyDescent="0.25">
      <c r="B84" s="1" t="s">
        <v>830</v>
      </c>
      <c r="C84" s="1" t="s">
        <v>52</v>
      </c>
      <c r="D84" s="4">
        <v>0</v>
      </c>
      <c r="E84" s="1">
        <v>0</v>
      </c>
      <c r="F84" s="50">
        <v>18.210799999999999</v>
      </c>
      <c r="G84" s="50">
        <v>0</v>
      </c>
    </row>
    <row r="85" spans="1:7" x14ac:dyDescent="0.25">
      <c r="B85" s="1" t="s">
        <v>831</v>
      </c>
      <c r="C85" s="1" t="s">
        <v>49</v>
      </c>
      <c r="D85" s="4">
        <v>0</v>
      </c>
      <c r="E85" s="1">
        <v>0</v>
      </c>
      <c r="F85" s="50">
        <v>20.172800000000002</v>
      </c>
      <c r="G85" s="50">
        <v>0</v>
      </c>
    </row>
    <row r="86" spans="1:7" x14ac:dyDescent="0.25">
      <c r="B86" s="1" t="s">
        <v>832</v>
      </c>
      <c r="C86" s="1" t="s">
        <v>50</v>
      </c>
      <c r="D86" s="4">
        <v>0</v>
      </c>
      <c r="E86" s="1">
        <v>0</v>
      </c>
      <c r="F86" s="50">
        <v>20.695999999999998</v>
      </c>
      <c r="G86" s="50">
        <v>0</v>
      </c>
    </row>
    <row r="87" spans="1:7" x14ac:dyDescent="0.25">
      <c r="A87" s="91" t="s">
        <v>706</v>
      </c>
      <c r="B87" s="77" t="s">
        <v>920</v>
      </c>
      <c r="C87" s="1" t="s">
        <v>74</v>
      </c>
      <c r="D87" s="4">
        <v>0</v>
      </c>
      <c r="E87" s="1">
        <v>12</v>
      </c>
      <c r="F87" s="50">
        <v>0</v>
      </c>
      <c r="G87" s="50">
        <v>0</v>
      </c>
    </row>
    <row r="88" spans="1:7" x14ac:dyDescent="0.25">
      <c r="A88" s="91"/>
      <c r="B88" s="1" t="s">
        <v>878</v>
      </c>
      <c r="C88" s="1" t="s">
        <v>30</v>
      </c>
      <c r="D88" s="4">
        <v>0</v>
      </c>
      <c r="E88" s="1">
        <v>0</v>
      </c>
      <c r="F88" s="50">
        <v>0</v>
      </c>
      <c r="G88" s="50">
        <v>0</v>
      </c>
    </row>
    <row r="89" spans="1:7" x14ac:dyDescent="0.25">
      <c r="A89" s="91"/>
      <c r="B89" s="77" t="s">
        <v>914</v>
      </c>
      <c r="C89" s="1" t="s">
        <v>51</v>
      </c>
      <c r="D89" s="4">
        <v>0</v>
      </c>
      <c r="E89" s="1">
        <v>3</v>
      </c>
      <c r="F89" s="50">
        <v>16.352499999999999</v>
      </c>
      <c r="G89" s="50">
        <v>0</v>
      </c>
    </row>
    <row r="90" spans="1:7" x14ac:dyDescent="0.25">
      <c r="A90" s="91"/>
      <c r="B90" s="77" t="s">
        <v>885</v>
      </c>
      <c r="C90" s="1" t="s">
        <v>70</v>
      </c>
      <c r="D90" s="4">
        <v>0</v>
      </c>
      <c r="E90" s="1">
        <v>12</v>
      </c>
      <c r="F90" s="50">
        <v>3.1459076923076923</v>
      </c>
      <c r="G90" s="50">
        <v>1.5729538461538461</v>
      </c>
    </row>
    <row r="91" spans="1:7" x14ac:dyDescent="0.25">
      <c r="A91" s="91"/>
      <c r="B91" s="1" t="s">
        <v>904</v>
      </c>
      <c r="C91" s="1" t="s">
        <v>71</v>
      </c>
      <c r="D91" s="4">
        <v>0</v>
      </c>
      <c r="E91" s="1">
        <v>0</v>
      </c>
      <c r="F91" s="50">
        <v>0</v>
      </c>
      <c r="G91" s="50">
        <v>0</v>
      </c>
    </row>
    <row r="92" spans="1:7" x14ac:dyDescent="0.25">
      <c r="A92" s="91"/>
      <c r="B92" s="1" t="s">
        <v>901</v>
      </c>
      <c r="C92" s="1" t="s">
        <v>73</v>
      </c>
      <c r="D92" s="4">
        <v>0</v>
      </c>
      <c r="E92" s="1">
        <v>0</v>
      </c>
      <c r="F92" s="50">
        <v>0</v>
      </c>
      <c r="G92" s="50">
        <v>0</v>
      </c>
    </row>
    <row r="93" spans="1:7" x14ac:dyDescent="0.25">
      <c r="A93" s="91"/>
      <c r="B93" s="77" t="s">
        <v>907</v>
      </c>
      <c r="C93" s="1" t="s">
        <v>31</v>
      </c>
      <c r="D93" s="4">
        <v>0</v>
      </c>
      <c r="E93" s="1">
        <v>2</v>
      </c>
      <c r="F93" s="50">
        <v>9.5108931000000005</v>
      </c>
      <c r="G93" s="50">
        <v>0</v>
      </c>
    </row>
    <row r="94" spans="1:7" x14ac:dyDescent="0.25">
      <c r="A94" s="91"/>
      <c r="B94" s="77" t="s">
        <v>985</v>
      </c>
      <c r="C94" s="1" t="s">
        <v>29</v>
      </c>
      <c r="D94" s="4">
        <v>0</v>
      </c>
      <c r="E94" s="1">
        <v>3</v>
      </c>
      <c r="F94" s="50">
        <v>9.5387500000000003</v>
      </c>
      <c r="G94" s="50">
        <v>4.7693750000000001</v>
      </c>
    </row>
    <row r="95" spans="1:7" x14ac:dyDescent="0.25">
      <c r="A95" s="1" t="s">
        <v>783</v>
      </c>
      <c r="B95" s="1" t="s">
        <v>782</v>
      </c>
      <c r="C95" s="1" t="s">
        <v>44</v>
      </c>
      <c r="D95" s="4">
        <v>0</v>
      </c>
      <c r="E95" s="1">
        <v>0</v>
      </c>
      <c r="F95" s="50">
        <v>36.290000000000006</v>
      </c>
      <c r="G95" s="50">
        <v>0</v>
      </c>
    </row>
    <row r="96" spans="1:7" x14ac:dyDescent="0.25">
      <c r="A96" s="1" t="s">
        <v>967</v>
      </c>
      <c r="B96" s="1" t="s">
        <v>983</v>
      </c>
      <c r="C96" s="1" t="s">
        <v>26</v>
      </c>
      <c r="D96" s="4">
        <v>3</v>
      </c>
      <c r="E96" s="2">
        <v>0</v>
      </c>
      <c r="F96" s="50">
        <v>65.511750000000006</v>
      </c>
      <c r="G96" s="50">
        <v>0</v>
      </c>
    </row>
    <row r="97" spans="1:7" x14ac:dyDescent="0.25">
      <c r="B97" s="1" t="s">
        <v>863</v>
      </c>
      <c r="C97" s="1" t="s">
        <v>66</v>
      </c>
      <c r="D97" s="4">
        <v>1</v>
      </c>
      <c r="E97" s="2">
        <v>0</v>
      </c>
      <c r="F97" s="50">
        <v>15.266750000000002</v>
      </c>
      <c r="G97" s="50">
        <v>0</v>
      </c>
    </row>
    <row r="98" spans="1:7" x14ac:dyDescent="0.25">
      <c r="A98" s="1" t="s">
        <v>1066</v>
      </c>
      <c r="B98" s="1" t="s">
        <v>1012</v>
      </c>
      <c r="C98" s="1" t="s">
        <v>84</v>
      </c>
      <c r="D98" s="4">
        <v>0</v>
      </c>
      <c r="E98" s="1">
        <v>0</v>
      </c>
      <c r="F98" s="50">
        <v>19.598200000000002</v>
      </c>
      <c r="G98" s="50">
        <v>0</v>
      </c>
    </row>
    <row r="99" spans="1:7" x14ac:dyDescent="0.25">
      <c r="B99" s="1" t="s">
        <v>1018</v>
      </c>
      <c r="C99" s="1" t="s">
        <v>87</v>
      </c>
      <c r="D99" s="4">
        <v>0</v>
      </c>
      <c r="E99" s="1">
        <v>0</v>
      </c>
      <c r="F99" s="50">
        <v>0</v>
      </c>
      <c r="G99" s="50">
        <v>0</v>
      </c>
    </row>
    <row r="100" spans="1:7" x14ac:dyDescent="0.25">
      <c r="B100" s="1" t="s">
        <v>1060</v>
      </c>
      <c r="C100" s="1" t="s">
        <v>82</v>
      </c>
      <c r="D100" s="4">
        <v>0</v>
      </c>
      <c r="E100" s="1">
        <v>0</v>
      </c>
      <c r="F100" s="50">
        <v>0</v>
      </c>
      <c r="G100" s="50">
        <v>0</v>
      </c>
    </row>
    <row r="101" spans="1:7" x14ac:dyDescent="0.25">
      <c r="B101" s="1" t="s">
        <v>1019</v>
      </c>
      <c r="C101" s="1" t="s">
        <v>88</v>
      </c>
      <c r="D101" s="4">
        <v>0</v>
      </c>
      <c r="E101" s="1">
        <v>0</v>
      </c>
      <c r="F101" s="50">
        <v>0</v>
      </c>
      <c r="G101" s="50">
        <v>0</v>
      </c>
    </row>
    <row r="102" spans="1:7" x14ac:dyDescent="0.25">
      <c r="B102" s="1" t="s">
        <v>1066</v>
      </c>
      <c r="C102" s="1" t="s">
        <v>105</v>
      </c>
      <c r="D102" s="4">
        <v>0</v>
      </c>
      <c r="E102" s="1">
        <v>0</v>
      </c>
      <c r="F102" s="50">
        <v>0</v>
      </c>
      <c r="G102" s="50">
        <v>0</v>
      </c>
    </row>
    <row r="103" spans="1:7" x14ac:dyDescent="0.25">
      <c r="B103" s="1"/>
      <c r="C103" s="1" t="s">
        <v>106</v>
      </c>
      <c r="D103" s="4">
        <v>0</v>
      </c>
      <c r="E103" s="1">
        <v>0</v>
      </c>
      <c r="F103" s="50">
        <v>0</v>
      </c>
      <c r="G103" s="50">
        <v>0</v>
      </c>
    </row>
    <row r="104" spans="1:7" x14ac:dyDescent="0.25">
      <c r="B104" s="1"/>
      <c r="C104" s="1" t="s">
        <v>107</v>
      </c>
      <c r="D104" s="4">
        <v>0</v>
      </c>
      <c r="E104" s="1">
        <v>0</v>
      </c>
      <c r="F104" s="50">
        <v>0</v>
      </c>
      <c r="G104" s="50">
        <v>0</v>
      </c>
    </row>
    <row r="105" spans="1:7" x14ac:dyDescent="0.25">
      <c r="B105" s="1"/>
      <c r="C105" s="1" t="s">
        <v>108</v>
      </c>
      <c r="D105" s="4">
        <v>0</v>
      </c>
      <c r="E105" s="1">
        <v>0</v>
      </c>
      <c r="F105" s="50">
        <v>0</v>
      </c>
      <c r="G105" s="50">
        <v>0</v>
      </c>
    </row>
    <row r="106" spans="1:7" x14ac:dyDescent="0.25">
      <c r="B106" s="1"/>
      <c r="C106" s="1" t="s">
        <v>109</v>
      </c>
      <c r="D106" s="4">
        <v>0</v>
      </c>
      <c r="E106" s="1">
        <v>0</v>
      </c>
      <c r="F106" s="50">
        <v>0</v>
      </c>
      <c r="G106" s="50">
        <v>0</v>
      </c>
    </row>
    <row r="107" spans="1:7" x14ac:dyDescent="0.25">
      <c r="B107" s="1"/>
      <c r="C107" s="1" t="s">
        <v>110</v>
      </c>
      <c r="D107" s="4">
        <v>0</v>
      </c>
      <c r="E107" s="1">
        <v>0</v>
      </c>
      <c r="F107" s="50">
        <v>0</v>
      </c>
      <c r="G107" s="50">
        <v>0</v>
      </c>
    </row>
    <row r="108" spans="1:7" x14ac:dyDescent="0.25">
      <c r="B108" s="1"/>
      <c r="C108" s="1" t="s">
        <v>111</v>
      </c>
      <c r="D108" s="4">
        <v>0</v>
      </c>
      <c r="E108" s="1">
        <v>0</v>
      </c>
      <c r="F108" s="50">
        <v>0</v>
      </c>
      <c r="G108" s="50">
        <v>0</v>
      </c>
    </row>
    <row r="109" spans="1:7" x14ac:dyDescent="0.25">
      <c r="B109" s="1"/>
      <c r="C109" s="1" t="s">
        <v>112</v>
      </c>
      <c r="D109" s="4">
        <v>0</v>
      </c>
      <c r="E109" s="1">
        <v>0</v>
      </c>
      <c r="F109" s="50">
        <v>0</v>
      </c>
      <c r="G109" s="50">
        <v>0</v>
      </c>
    </row>
    <row r="110" spans="1:7" x14ac:dyDescent="0.25">
      <c r="B110" s="1"/>
      <c r="C110" s="1" t="s">
        <v>113</v>
      </c>
      <c r="D110" s="4">
        <v>0</v>
      </c>
      <c r="E110" s="1">
        <v>0</v>
      </c>
      <c r="F110" s="50">
        <v>0</v>
      </c>
      <c r="G110" s="50">
        <v>0</v>
      </c>
    </row>
    <row r="111" spans="1:7" x14ac:dyDescent="0.25">
      <c r="B111" s="1"/>
      <c r="C111" s="1" t="s">
        <v>114</v>
      </c>
      <c r="D111" s="4">
        <v>0</v>
      </c>
      <c r="E111" s="1">
        <v>0</v>
      </c>
      <c r="F111" s="50">
        <v>0</v>
      </c>
      <c r="G111" s="50">
        <v>0</v>
      </c>
    </row>
    <row r="112" spans="1:7" x14ac:dyDescent="0.25">
      <c r="B112" s="1"/>
      <c r="C112" s="1" t="s">
        <v>115</v>
      </c>
      <c r="D112" s="4">
        <v>0</v>
      </c>
      <c r="E112" s="1">
        <v>0</v>
      </c>
      <c r="F112" s="50">
        <v>0</v>
      </c>
      <c r="G112" s="50">
        <v>0</v>
      </c>
    </row>
    <row r="113" spans="2:7" x14ac:dyDescent="0.25">
      <c r="B113" s="1"/>
      <c r="C113" s="1" t="s">
        <v>116</v>
      </c>
      <c r="D113" s="4">
        <v>0</v>
      </c>
      <c r="E113" s="1">
        <v>0</v>
      </c>
      <c r="F113" s="50">
        <v>0</v>
      </c>
      <c r="G113" s="50">
        <v>0</v>
      </c>
    </row>
    <row r="114" spans="2:7" x14ac:dyDescent="0.25">
      <c r="B114" s="1"/>
      <c r="C114" s="1" t="s">
        <v>117</v>
      </c>
      <c r="D114" s="4">
        <v>0</v>
      </c>
      <c r="E114" s="1">
        <v>0</v>
      </c>
      <c r="F114" s="50">
        <v>0</v>
      </c>
      <c r="G114" s="50">
        <v>0</v>
      </c>
    </row>
    <row r="115" spans="2:7" x14ac:dyDescent="0.25">
      <c r="B115" s="1"/>
      <c r="C115" s="1" t="s">
        <v>118</v>
      </c>
      <c r="D115" s="4">
        <v>0</v>
      </c>
      <c r="E115" s="1">
        <v>0</v>
      </c>
      <c r="F115" s="50">
        <v>0</v>
      </c>
      <c r="G115" s="50">
        <v>0</v>
      </c>
    </row>
    <row r="116" spans="2:7" x14ac:dyDescent="0.25">
      <c r="B116" s="1"/>
      <c r="C116" s="1" t="s">
        <v>119</v>
      </c>
      <c r="D116" s="4">
        <v>0</v>
      </c>
      <c r="E116" s="1">
        <v>0</v>
      </c>
      <c r="F116" s="50">
        <v>0</v>
      </c>
      <c r="G116" s="50">
        <v>0</v>
      </c>
    </row>
    <row r="117" spans="2:7" x14ac:dyDescent="0.25">
      <c r="B117" s="1"/>
      <c r="C117" s="1" t="s">
        <v>120</v>
      </c>
      <c r="D117" s="4">
        <v>0</v>
      </c>
      <c r="E117" s="1">
        <v>0</v>
      </c>
      <c r="F117" s="50">
        <v>0</v>
      </c>
      <c r="G117" s="50">
        <v>0</v>
      </c>
    </row>
    <row r="118" spans="2:7" x14ac:dyDescent="0.25">
      <c r="B118" s="1"/>
      <c r="C118" s="1" t="s">
        <v>121</v>
      </c>
      <c r="D118" s="4">
        <v>0</v>
      </c>
      <c r="E118" s="1">
        <v>0</v>
      </c>
      <c r="F118" s="50">
        <v>0</v>
      </c>
      <c r="G118" s="50">
        <v>0</v>
      </c>
    </row>
    <row r="119" spans="2:7" x14ac:dyDescent="0.25">
      <c r="B119" s="1"/>
      <c r="C119" s="1" t="s">
        <v>122</v>
      </c>
      <c r="D119" s="4">
        <v>0</v>
      </c>
      <c r="E119" s="1">
        <v>0</v>
      </c>
      <c r="F119" s="50">
        <v>0</v>
      </c>
      <c r="G119" s="50">
        <v>0</v>
      </c>
    </row>
    <row r="120" spans="2:7" x14ac:dyDescent="0.25">
      <c r="B120" s="1"/>
      <c r="C120" s="1" t="s">
        <v>123</v>
      </c>
      <c r="D120" s="4">
        <v>0</v>
      </c>
      <c r="E120" s="1">
        <v>0</v>
      </c>
      <c r="F120" s="50">
        <v>0</v>
      </c>
      <c r="G120" s="50">
        <v>0</v>
      </c>
    </row>
    <row r="121" spans="2:7" x14ac:dyDescent="0.25">
      <c r="B121" s="1"/>
      <c r="C121" s="1" t="s">
        <v>124</v>
      </c>
      <c r="D121" s="4">
        <v>0</v>
      </c>
      <c r="E121" s="1">
        <v>0</v>
      </c>
      <c r="F121" s="50">
        <v>0</v>
      </c>
      <c r="G121" s="50">
        <v>0</v>
      </c>
    </row>
    <row r="122" spans="2:7" x14ac:dyDescent="0.25">
      <c r="B122" s="1"/>
      <c r="C122" s="1" t="s">
        <v>125</v>
      </c>
      <c r="D122" s="4">
        <v>0</v>
      </c>
      <c r="E122" s="1">
        <v>0</v>
      </c>
      <c r="F122" s="50">
        <v>0</v>
      </c>
      <c r="G122" s="50">
        <v>0</v>
      </c>
    </row>
    <row r="123" spans="2:7" x14ac:dyDescent="0.25">
      <c r="B123" s="1"/>
      <c r="C123" s="1" t="s">
        <v>126</v>
      </c>
      <c r="D123" s="4">
        <v>0</v>
      </c>
      <c r="E123" s="1">
        <v>0</v>
      </c>
      <c r="F123" s="50">
        <v>0</v>
      </c>
      <c r="G123" s="50">
        <v>0</v>
      </c>
    </row>
    <row r="124" spans="2:7" x14ac:dyDescent="0.25">
      <c r="B124" s="1"/>
      <c r="C124" s="1" t="s">
        <v>127</v>
      </c>
      <c r="D124" s="4">
        <v>0</v>
      </c>
      <c r="E124" s="1">
        <v>0</v>
      </c>
      <c r="F124" s="50">
        <v>0</v>
      </c>
      <c r="G124" s="50">
        <v>0</v>
      </c>
    </row>
    <row r="125" spans="2:7" x14ac:dyDescent="0.25">
      <c r="B125" s="1"/>
      <c r="C125" s="1" t="s">
        <v>128</v>
      </c>
      <c r="D125" s="4">
        <v>0</v>
      </c>
      <c r="E125" s="1">
        <v>0</v>
      </c>
      <c r="F125" s="50">
        <v>0</v>
      </c>
      <c r="G125" s="50">
        <v>0</v>
      </c>
    </row>
    <row r="126" spans="2:7" x14ac:dyDescent="0.25">
      <c r="B126" s="1"/>
      <c r="C126" s="1" t="s">
        <v>129</v>
      </c>
      <c r="D126" s="4">
        <v>0</v>
      </c>
      <c r="E126" s="1">
        <v>0</v>
      </c>
      <c r="F126" s="50">
        <v>0</v>
      </c>
      <c r="G126" s="50">
        <v>0</v>
      </c>
    </row>
    <row r="127" spans="2:7" x14ac:dyDescent="0.25">
      <c r="B127" s="1"/>
      <c r="C127" s="1" t="s">
        <v>130</v>
      </c>
      <c r="D127" s="4">
        <v>0</v>
      </c>
      <c r="E127" s="1">
        <v>0</v>
      </c>
      <c r="F127" s="50">
        <v>0</v>
      </c>
      <c r="G127" s="50">
        <v>0</v>
      </c>
    </row>
    <row r="128" spans="2:7" x14ac:dyDescent="0.25">
      <c r="B128" s="1"/>
      <c r="C128" s="1" t="s">
        <v>131</v>
      </c>
      <c r="D128" s="4">
        <v>0</v>
      </c>
      <c r="E128" s="1">
        <v>0</v>
      </c>
      <c r="F128" s="50">
        <v>0</v>
      </c>
      <c r="G128" s="50">
        <v>0</v>
      </c>
    </row>
    <row r="129" spans="2:7" x14ac:dyDescent="0.25">
      <c r="B129" s="1"/>
      <c r="C129" s="1" t="s">
        <v>132</v>
      </c>
      <c r="D129" s="4">
        <v>0</v>
      </c>
      <c r="E129" s="1">
        <v>0</v>
      </c>
      <c r="F129" s="50">
        <v>0</v>
      </c>
      <c r="G129" s="50">
        <v>0</v>
      </c>
    </row>
    <row r="130" spans="2:7" x14ac:dyDescent="0.25">
      <c r="B130" s="1"/>
      <c r="C130" s="1" t="s">
        <v>133</v>
      </c>
      <c r="D130" s="4">
        <v>0</v>
      </c>
      <c r="E130" s="1">
        <v>0</v>
      </c>
      <c r="F130" s="50">
        <v>0</v>
      </c>
      <c r="G130" s="50">
        <v>0</v>
      </c>
    </row>
    <row r="131" spans="2:7" x14ac:dyDescent="0.25">
      <c r="B131" s="1"/>
      <c r="C131" s="1" t="s">
        <v>134</v>
      </c>
      <c r="D131" s="4">
        <v>0</v>
      </c>
      <c r="E131" s="1">
        <v>0</v>
      </c>
      <c r="F131" s="50">
        <v>0</v>
      </c>
      <c r="G131" s="50">
        <v>0</v>
      </c>
    </row>
    <row r="132" spans="2:7" x14ac:dyDescent="0.25">
      <c r="B132" s="1"/>
      <c r="C132" s="1" t="s">
        <v>135</v>
      </c>
      <c r="D132" s="4">
        <v>0</v>
      </c>
      <c r="E132" s="1">
        <v>0</v>
      </c>
      <c r="F132" s="50">
        <v>0</v>
      </c>
      <c r="G132" s="50">
        <v>0</v>
      </c>
    </row>
    <row r="133" spans="2:7" x14ac:dyDescent="0.25">
      <c r="B133" s="1"/>
      <c r="C133" s="1" t="s">
        <v>136</v>
      </c>
      <c r="D133" s="4">
        <v>0</v>
      </c>
      <c r="E133" s="1">
        <v>0</v>
      </c>
      <c r="F133" s="50">
        <v>0</v>
      </c>
      <c r="G133" s="50">
        <v>0</v>
      </c>
    </row>
    <row r="134" spans="2:7" x14ac:dyDescent="0.25">
      <c r="B134" s="1"/>
      <c r="C134" s="1" t="s">
        <v>137</v>
      </c>
      <c r="D134" s="4">
        <v>0</v>
      </c>
      <c r="E134" s="1">
        <v>0</v>
      </c>
      <c r="F134" s="50">
        <v>0</v>
      </c>
      <c r="G134" s="50">
        <v>0</v>
      </c>
    </row>
    <row r="135" spans="2:7" x14ac:dyDescent="0.25">
      <c r="B135" s="1"/>
      <c r="C135" s="1" t="s">
        <v>138</v>
      </c>
      <c r="D135" s="4">
        <v>0</v>
      </c>
      <c r="E135" s="1">
        <v>0</v>
      </c>
      <c r="F135" s="50">
        <v>0</v>
      </c>
      <c r="G135" s="50">
        <v>0</v>
      </c>
    </row>
    <row r="136" spans="2:7" x14ac:dyDescent="0.25">
      <c r="B136" s="1"/>
      <c r="C136" s="1" t="s">
        <v>139</v>
      </c>
      <c r="D136" s="4">
        <v>0</v>
      </c>
      <c r="E136" s="1">
        <v>0</v>
      </c>
      <c r="F136" s="50">
        <v>0</v>
      </c>
      <c r="G136" s="50">
        <v>0</v>
      </c>
    </row>
    <row r="137" spans="2:7" x14ac:dyDescent="0.25">
      <c r="B137" s="1"/>
      <c r="C137" s="1" t="s">
        <v>140</v>
      </c>
      <c r="D137" s="4">
        <v>0</v>
      </c>
      <c r="E137" s="1">
        <v>0</v>
      </c>
      <c r="F137" s="50">
        <v>0</v>
      </c>
      <c r="G137" s="50">
        <v>0</v>
      </c>
    </row>
    <row r="138" spans="2:7" x14ac:dyDescent="0.25">
      <c r="B138" s="1"/>
      <c r="C138" s="1" t="s">
        <v>141</v>
      </c>
      <c r="D138" s="4">
        <v>0</v>
      </c>
      <c r="E138" s="1">
        <v>0</v>
      </c>
      <c r="F138" s="50">
        <v>0</v>
      </c>
      <c r="G138" s="50">
        <v>0</v>
      </c>
    </row>
    <row r="139" spans="2:7" x14ac:dyDescent="0.25">
      <c r="B139" s="1"/>
      <c r="C139" s="1" t="s">
        <v>142</v>
      </c>
      <c r="D139" s="4">
        <v>0</v>
      </c>
      <c r="E139" s="1">
        <v>0</v>
      </c>
      <c r="F139" s="50">
        <v>0</v>
      </c>
      <c r="G139" s="50">
        <v>0</v>
      </c>
    </row>
    <row r="140" spans="2:7" x14ac:dyDescent="0.25">
      <c r="B140" s="1"/>
      <c r="C140" s="1" t="s">
        <v>143</v>
      </c>
      <c r="D140" s="4">
        <v>0</v>
      </c>
      <c r="E140" s="1">
        <v>0</v>
      </c>
      <c r="F140" s="50">
        <v>0</v>
      </c>
      <c r="G140" s="50">
        <v>0</v>
      </c>
    </row>
    <row r="141" spans="2:7" x14ac:dyDescent="0.25">
      <c r="B141" s="1"/>
      <c r="C141" s="1" t="s">
        <v>144</v>
      </c>
      <c r="D141" s="4">
        <v>0</v>
      </c>
      <c r="E141" s="1">
        <v>0</v>
      </c>
      <c r="F141" s="50">
        <v>0</v>
      </c>
      <c r="G141" s="50">
        <v>0</v>
      </c>
    </row>
    <row r="142" spans="2:7" x14ac:dyDescent="0.25">
      <c r="B142" s="1"/>
      <c r="C142" s="1" t="s">
        <v>145</v>
      </c>
      <c r="D142" s="4">
        <v>0</v>
      </c>
      <c r="E142" s="1">
        <v>0</v>
      </c>
      <c r="F142" s="50">
        <v>0</v>
      </c>
      <c r="G142" s="50">
        <v>0</v>
      </c>
    </row>
    <row r="143" spans="2:7" x14ac:dyDescent="0.25">
      <c r="B143" s="1"/>
      <c r="C143" s="1" t="s">
        <v>146</v>
      </c>
      <c r="D143" s="4">
        <v>0</v>
      </c>
      <c r="E143" s="1">
        <v>0</v>
      </c>
      <c r="F143" s="50">
        <v>0</v>
      </c>
      <c r="G143" s="50">
        <v>0</v>
      </c>
    </row>
    <row r="144" spans="2:7" x14ac:dyDescent="0.25">
      <c r="B144" s="1"/>
      <c r="C144" s="1" t="s">
        <v>147</v>
      </c>
      <c r="D144" s="4">
        <v>0</v>
      </c>
      <c r="E144" s="1">
        <v>0</v>
      </c>
      <c r="F144" s="50">
        <v>0</v>
      </c>
      <c r="G144" s="50">
        <v>0</v>
      </c>
    </row>
    <row r="145" spans="2:7" x14ac:dyDescent="0.25">
      <c r="B145" s="1"/>
      <c r="C145" s="1" t="s">
        <v>148</v>
      </c>
      <c r="D145" s="4">
        <v>0</v>
      </c>
      <c r="E145" s="1">
        <v>0</v>
      </c>
      <c r="F145" s="50">
        <v>0</v>
      </c>
      <c r="G145" s="50">
        <v>0</v>
      </c>
    </row>
    <row r="146" spans="2:7" x14ac:dyDescent="0.25">
      <c r="B146" s="1"/>
      <c r="C146" s="1" t="s">
        <v>149</v>
      </c>
      <c r="D146" s="4">
        <v>0</v>
      </c>
      <c r="E146" s="1">
        <v>0</v>
      </c>
      <c r="F146" s="50">
        <v>0</v>
      </c>
      <c r="G146" s="50">
        <v>0</v>
      </c>
    </row>
    <row r="147" spans="2:7" x14ac:dyDescent="0.25">
      <c r="B147" s="1"/>
      <c r="C147" s="1" t="s">
        <v>150</v>
      </c>
      <c r="D147" s="4">
        <v>0</v>
      </c>
      <c r="E147" s="1">
        <v>0</v>
      </c>
      <c r="F147" s="50">
        <v>0</v>
      </c>
      <c r="G147" s="50">
        <v>0</v>
      </c>
    </row>
    <row r="148" spans="2:7" x14ac:dyDescent="0.25">
      <c r="B148" s="1"/>
      <c r="C148" s="1" t="s">
        <v>151</v>
      </c>
      <c r="D148" s="4">
        <v>0</v>
      </c>
      <c r="E148" s="1">
        <v>0</v>
      </c>
      <c r="F148" s="50">
        <v>0</v>
      </c>
      <c r="G148" s="50">
        <v>0</v>
      </c>
    </row>
    <row r="149" spans="2:7" x14ac:dyDescent="0.25">
      <c r="B149" s="1"/>
      <c r="C149" s="1" t="s">
        <v>152</v>
      </c>
      <c r="D149" s="4">
        <v>0</v>
      </c>
      <c r="E149" s="1">
        <v>0</v>
      </c>
      <c r="F149" s="50">
        <v>0</v>
      </c>
      <c r="G149" s="50">
        <v>0</v>
      </c>
    </row>
    <row r="150" spans="2:7" x14ac:dyDescent="0.25">
      <c r="B150" s="1"/>
      <c r="C150" s="1" t="s">
        <v>153</v>
      </c>
      <c r="D150" s="4">
        <v>0</v>
      </c>
      <c r="E150" s="1">
        <v>0</v>
      </c>
      <c r="F150" s="50">
        <v>0</v>
      </c>
      <c r="G150" s="50">
        <v>0</v>
      </c>
    </row>
    <row r="151" spans="2:7" x14ac:dyDescent="0.25">
      <c r="B151" s="1"/>
      <c r="C151" s="1" t="s">
        <v>154</v>
      </c>
      <c r="D151" s="4">
        <v>0</v>
      </c>
      <c r="E151" s="1">
        <v>0</v>
      </c>
      <c r="F151" s="50">
        <v>0</v>
      </c>
      <c r="G151" s="50">
        <v>0</v>
      </c>
    </row>
    <row r="152" spans="2:7" x14ac:dyDescent="0.25">
      <c r="B152" s="1"/>
      <c r="C152" s="1" t="s">
        <v>155</v>
      </c>
      <c r="D152" s="4">
        <v>0</v>
      </c>
      <c r="E152" s="1">
        <v>0</v>
      </c>
      <c r="F152" s="50">
        <v>0</v>
      </c>
      <c r="G152" s="50">
        <v>0</v>
      </c>
    </row>
    <row r="153" spans="2:7" x14ac:dyDescent="0.25">
      <c r="B153" s="1"/>
      <c r="C153" s="1" t="s">
        <v>156</v>
      </c>
      <c r="D153" s="4">
        <v>0</v>
      </c>
      <c r="E153" s="1">
        <v>0</v>
      </c>
      <c r="F153" s="50">
        <v>0</v>
      </c>
      <c r="G153" s="50">
        <v>0</v>
      </c>
    </row>
    <row r="154" spans="2:7" x14ac:dyDescent="0.25">
      <c r="B154" s="1"/>
      <c r="C154" s="1" t="s">
        <v>157</v>
      </c>
      <c r="D154" s="4">
        <v>0</v>
      </c>
      <c r="E154" s="1">
        <v>0</v>
      </c>
      <c r="F154" s="50">
        <v>0</v>
      </c>
      <c r="G154" s="50">
        <v>0</v>
      </c>
    </row>
    <row r="155" spans="2:7" x14ac:dyDescent="0.25">
      <c r="B155" s="1"/>
      <c r="C155" s="1" t="s">
        <v>158</v>
      </c>
      <c r="D155" s="4">
        <v>0</v>
      </c>
      <c r="E155" s="1">
        <v>0</v>
      </c>
      <c r="F155" s="50">
        <v>0</v>
      </c>
      <c r="G155" s="50">
        <v>0</v>
      </c>
    </row>
    <row r="156" spans="2:7" x14ac:dyDescent="0.25">
      <c r="B156" s="1"/>
      <c r="C156" s="1" t="s">
        <v>159</v>
      </c>
      <c r="D156" s="4">
        <v>0</v>
      </c>
      <c r="E156" s="1">
        <v>0</v>
      </c>
      <c r="F156" s="50">
        <v>0</v>
      </c>
      <c r="G156" s="50">
        <v>0</v>
      </c>
    </row>
    <row r="157" spans="2:7" x14ac:dyDescent="0.25">
      <c r="B157" s="1"/>
      <c r="C157" s="1" t="s">
        <v>160</v>
      </c>
      <c r="D157" s="4">
        <v>0</v>
      </c>
      <c r="E157" s="1">
        <v>0</v>
      </c>
      <c r="F157" s="50">
        <v>0</v>
      </c>
      <c r="G157" s="50">
        <v>0</v>
      </c>
    </row>
    <row r="158" spans="2:7" x14ac:dyDescent="0.25">
      <c r="B158" s="1"/>
      <c r="C158" s="1" t="s">
        <v>161</v>
      </c>
      <c r="D158" s="4">
        <v>0</v>
      </c>
      <c r="E158" s="1">
        <v>0</v>
      </c>
      <c r="F158" s="50">
        <v>0</v>
      </c>
      <c r="G158" s="50">
        <v>0</v>
      </c>
    </row>
    <row r="159" spans="2:7" x14ac:dyDescent="0.25">
      <c r="B159" s="1"/>
      <c r="C159" s="1" t="s">
        <v>162</v>
      </c>
      <c r="D159" s="4">
        <v>0</v>
      </c>
      <c r="E159" s="1">
        <v>0</v>
      </c>
      <c r="F159" s="50">
        <v>0</v>
      </c>
      <c r="G159" s="50">
        <v>0</v>
      </c>
    </row>
    <row r="160" spans="2:7" x14ac:dyDescent="0.25">
      <c r="B160" s="1"/>
      <c r="C160" s="1" t="s">
        <v>163</v>
      </c>
      <c r="D160" s="4">
        <v>0</v>
      </c>
      <c r="E160" s="1">
        <v>0</v>
      </c>
      <c r="F160" s="50">
        <v>0</v>
      </c>
      <c r="G160" s="50">
        <v>0</v>
      </c>
    </row>
    <row r="161" spans="2:7" x14ac:dyDescent="0.25">
      <c r="B161" s="1"/>
      <c r="C161" s="1" t="s">
        <v>164</v>
      </c>
      <c r="D161" s="4">
        <v>0</v>
      </c>
      <c r="E161" s="1">
        <v>0</v>
      </c>
      <c r="F161" s="50">
        <v>0</v>
      </c>
      <c r="G161" s="50">
        <v>0</v>
      </c>
    </row>
    <row r="162" spans="2:7" x14ac:dyDescent="0.25">
      <c r="B162" s="1"/>
      <c r="C162" s="1" t="s">
        <v>165</v>
      </c>
      <c r="D162" s="4">
        <v>0</v>
      </c>
      <c r="E162" s="1">
        <v>0</v>
      </c>
      <c r="F162" s="50">
        <v>0</v>
      </c>
      <c r="G162" s="50">
        <v>0</v>
      </c>
    </row>
    <row r="163" spans="2:7" x14ac:dyDescent="0.25">
      <c r="B163" s="1"/>
      <c r="C163" s="1" t="s">
        <v>166</v>
      </c>
      <c r="D163" s="4">
        <v>0</v>
      </c>
      <c r="E163" s="1">
        <v>0</v>
      </c>
      <c r="F163" s="50">
        <v>0</v>
      </c>
      <c r="G163" s="50">
        <v>0</v>
      </c>
    </row>
    <row r="164" spans="2:7" x14ac:dyDescent="0.25">
      <c r="B164" s="1"/>
      <c r="C164" s="1" t="s">
        <v>167</v>
      </c>
      <c r="D164" s="4">
        <v>0</v>
      </c>
      <c r="E164" s="1">
        <v>0</v>
      </c>
      <c r="F164" s="50">
        <v>0</v>
      </c>
      <c r="G164" s="50">
        <v>0</v>
      </c>
    </row>
    <row r="165" spans="2:7" x14ac:dyDescent="0.25">
      <c r="B165" s="1"/>
      <c r="C165" s="1" t="s">
        <v>168</v>
      </c>
      <c r="D165" s="4">
        <v>0</v>
      </c>
      <c r="E165" s="1">
        <v>0</v>
      </c>
      <c r="F165" s="50">
        <v>0</v>
      </c>
      <c r="G165" s="50">
        <v>0</v>
      </c>
    </row>
    <row r="166" spans="2:7" x14ac:dyDescent="0.25">
      <c r="B166" s="1"/>
      <c r="C166" s="1" t="s">
        <v>169</v>
      </c>
      <c r="D166" s="4">
        <v>0</v>
      </c>
      <c r="E166" s="1">
        <v>0</v>
      </c>
      <c r="F166" s="50">
        <v>0</v>
      </c>
      <c r="G166" s="50">
        <v>0</v>
      </c>
    </row>
    <row r="167" spans="2:7" x14ac:dyDescent="0.25">
      <c r="B167" s="1"/>
      <c r="C167" s="1" t="s">
        <v>170</v>
      </c>
      <c r="D167" s="4">
        <v>0</v>
      </c>
      <c r="E167" s="1">
        <v>0</v>
      </c>
      <c r="F167" s="50">
        <v>0</v>
      </c>
      <c r="G167" s="50">
        <v>0</v>
      </c>
    </row>
    <row r="168" spans="2:7" x14ac:dyDescent="0.25">
      <c r="B168" s="1"/>
      <c r="C168" s="1" t="s">
        <v>171</v>
      </c>
      <c r="D168" s="4">
        <v>0</v>
      </c>
      <c r="E168" s="1">
        <v>0</v>
      </c>
      <c r="F168" s="50">
        <v>0</v>
      </c>
      <c r="G168" s="50">
        <v>0</v>
      </c>
    </row>
    <row r="169" spans="2:7" x14ac:dyDescent="0.25">
      <c r="B169" s="1"/>
      <c r="C169" s="1" t="s">
        <v>172</v>
      </c>
      <c r="D169" s="4">
        <v>0</v>
      </c>
      <c r="E169" s="1">
        <v>0</v>
      </c>
      <c r="F169" s="50">
        <v>0</v>
      </c>
      <c r="G169" s="50">
        <v>0</v>
      </c>
    </row>
    <row r="170" spans="2:7" x14ac:dyDescent="0.25">
      <c r="B170" s="1"/>
      <c r="C170" s="1" t="s">
        <v>173</v>
      </c>
      <c r="D170" s="4">
        <v>0</v>
      </c>
      <c r="E170" s="1">
        <v>0</v>
      </c>
      <c r="F170" s="50">
        <v>0</v>
      </c>
      <c r="G170" s="50">
        <v>0</v>
      </c>
    </row>
    <row r="171" spans="2:7" x14ac:dyDescent="0.25">
      <c r="B171" s="1"/>
      <c r="C171" s="1" t="s">
        <v>174</v>
      </c>
      <c r="D171" s="4">
        <v>0</v>
      </c>
      <c r="E171" s="1">
        <v>0</v>
      </c>
      <c r="F171" s="50">
        <v>0</v>
      </c>
      <c r="G171" s="50">
        <v>0</v>
      </c>
    </row>
    <row r="172" spans="2:7" x14ac:dyDescent="0.25">
      <c r="B172" s="1"/>
      <c r="C172" s="1" t="s">
        <v>175</v>
      </c>
      <c r="D172" s="4">
        <v>0</v>
      </c>
      <c r="E172" s="1">
        <v>0</v>
      </c>
      <c r="F172" s="50">
        <v>0</v>
      </c>
      <c r="G172" s="50">
        <v>0</v>
      </c>
    </row>
    <row r="173" spans="2:7" x14ac:dyDescent="0.25">
      <c r="B173" s="1"/>
      <c r="C173" s="1" t="s">
        <v>176</v>
      </c>
      <c r="D173" s="4">
        <v>0</v>
      </c>
      <c r="E173" s="1">
        <v>0</v>
      </c>
      <c r="F173" s="50">
        <v>0</v>
      </c>
      <c r="G173" s="50">
        <v>0</v>
      </c>
    </row>
    <row r="174" spans="2:7" x14ac:dyDescent="0.25">
      <c r="B174" s="1"/>
      <c r="C174" s="1" t="s">
        <v>177</v>
      </c>
      <c r="D174" s="4">
        <v>0</v>
      </c>
      <c r="E174" s="1">
        <v>0</v>
      </c>
      <c r="F174" s="50">
        <v>0</v>
      </c>
      <c r="G174" s="50">
        <v>0</v>
      </c>
    </row>
    <row r="175" spans="2:7" x14ac:dyDescent="0.25">
      <c r="B175" s="1"/>
      <c r="C175" s="1" t="s">
        <v>178</v>
      </c>
      <c r="D175" s="4">
        <v>0</v>
      </c>
      <c r="E175" s="1">
        <v>0</v>
      </c>
      <c r="F175" s="50">
        <v>0</v>
      </c>
      <c r="G175" s="50">
        <v>0</v>
      </c>
    </row>
    <row r="176" spans="2:7" x14ac:dyDescent="0.25">
      <c r="B176" s="1"/>
      <c r="C176" s="1" t="s">
        <v>179</v>
      </c>
      <c r="D176" s="4">
        <v>0</v>
      </c>
      <c r="E176" s="1">
        <v>0</v>
      </c>
      <c r="F176" s="50">
        <v>0</v>
      </c>
      <c r="G176" s="50">
        <v>0</v>
      </c>
    </row>
    <row r="177" spans="2:7" x14ac:dyDescent="0.25">
      <c r="B177" s="1"/>
      <c r="C177" s="1" t="s">
        <v>180</v>
      </c>
      <c r="D177" s="4">
        <v>0</v>
      </c>
      <c r="E177" s="1">
        <v>0</v>
      </c>
      <c r="F177" s="50">
        <v>0</v>
      </c>
      <c r="G177" s="50">
        <v>0</v>
      </c>
    </row>
    <row r="178" spans="2:7" x14ac:dyDescent="0.25">
      <c r="B178" s="1"/>
      <c r="C178" s="1" t="s">
        <v>181</v>
      </c>
      <c r="D178" s="4">
        <v>0</v>
      </c>
      <c r="E178" s="1">
        <v>0</v>
      </c>
      <c r="F178" s="50">
        <v>0</v>
      </c>
      <c r="G178" s="50">
        <v>0</v>
      </c>
    </row>
    <row r="179" spans="2:7" x14ac:dyDescent="0.25">
      <c r="B179" s="1"/>
      <c r="C179" s="1" t="s">
        <v>182</v>
      </c>
      <c r="D179" s="4">
        <v>0</v>
      </c>
      <c r="E179" s="1">
        <v>0</v>
      </c>
      <c r="F179" s="50">
        <v>0</v>
      </c>
      <c r="G179" s="50">
        <v>0</v>
      </c>
    </row>
    <row r="180" spans="2:7" x14ac:dyDescent="0.25">
      <c r="B180" s="1"/>
      <c r="C180" s="1" t="s">
        <v>183</v>
      </c>
      <c r="D180" s="4">
        <v>0</v>
      </c>
      <c r="E180" s="1">
        <v>0</v>
      </c>
      <c r="F180" s="50">
        <v>0</v>
      </c>
      <c r="G180" s="50">
        <v>0</v>
      </c>
    </row>
    <row r="181" spans="2:7" x14ac:dyDescent="0.25">
      <c r="B181" s="1"/>
      <c r="C181" s="1" t="s">
        <v>184</v>
      </c>
      <c r="D181" s="4">
        <v>0</v>
      </c>
      <c r="E181" s="1">
        <v>0</v>
      </c>
      <c r="F181" s="50">
        <v>0</v>
      </c>
      <c r="G181" s="50">
        <v>0</v>
      </c>
    </row>
    <row r="182" spans="2:7" x14ac:dyDescent="0.25">
      <c r="B182" s="1"/>
      <c r="C182" s="1" t="s">
        <v>185</v>
      </c>
      <c r="D182" s="4">
        <v>0</v>
      </c>
      <c r="E182" s="1">
        <v>0</v>
      </c>
      <c r="F182" s="50">
        <v>0</v>
      </c>
      <c r="G182" s="50">
        <v>0</v>
      </c>
    </row>
    <row r="183" spans="2:7" x14ac:dyDescent="0.25">
      <c r="B183" s="1"/>
      <c r="C183" s="1" t="s">
        <v>186</v>
      </c>
      <c r="D183" s="4">
        <v>0</v>
      </c>
      <c r="E183" s="1">
        <v>0</v>
      </c>
      <c r="F183" s="50">
        <v>0</v>
      </c>
      <c r="G183" s="50">
        <v>0</v>
      </c>
    </row>
    <row r="184" spans="2:7" x14ac:dyDescent="0.25">
      <c r="B184" s="1"/>
      <c r="C184" s="1" t="s">
        <v>187</v>
      </c>
      <c r="D184" s="4">
        <v>0</v>
      </c>
      <c r="E184" s="1">
        <v>0</v>
      </c>
      <c r="F184" s="50">
        <v>0</v>
      </c>
      <c r="G184" s="50">
        <v>0</v>
      </c>
    </row>
    <row r="185" spans="2:7" x14ac:dyDescent="0.25">
      <c r="B185" s="1"/>
      <c r="C185" s="1" t="s">
        <v>188</v>
      </c>
      <c r="D185" s="4">
        <v>0</v>
      </c>
      <c r="E185" s="1">
        <v>0</v>
      </c>
      <c r="F185" s="50">
        <v>0</v>
      </c>
      <c r="G185" s="50">
        <v>0</v>
      </c>
    </row>
    <row r="186" spans="2:7" x14ac:dyDescent="0.25">
      <c r="B186" s="1"/>
      <c r="C186" s="1" t="s">
        <v>189</v>
      </c>
      <c r="D186" s="4">
        <v>0</v>
      </c>
      <c r="E186" s="1">
        <v>0</v>
      </c>
      <c r="F186" s="50">
        <v>0</v>
      </c>
      <c r="G186" s="50">
        <v>0</v>
      </c>
    </row>
    <row r="187" spans="2:7" x14ac:dyDescent="0.25">
      <c r="B187" s="1"/>
      <c r="C187" s="1" t="s">
        <v>190</v>
      </c>
      <c r="D187" s="4">
        <v>0</v>
      </c>
      <c r="E187" s="1">
        <v>0</v>
      </c>
      <c r="F187" s="50">
        <v>0</v>
      </c>
      <c r="G187" s="50">
        <v>0</v>
      </c>
    </row>
    <row r="188" spans="2:7" x14ac:dyDescent="0.25">
      <c r="B188" s="1"/>
      <c r="C188" s="1" t="s">
        <v>191</v>
      </c>
      <c r="D188" s="4">
        <v>0</v>
      </c>
      <c r="E188" s="1">
        <v>0</v>
      </c>
      <c r="F188" s="50">
        <v>0</v>
      </c>
      <c r="G188" s="50">
        <v>0</v>
      </c>
    </row>
    <row r="189" spans="2:7" x14ac:dyDescent="0.25">
      <c r="B189" s="1"/>
      <c r="C189" s="1" t="s">
        <v>192</v>
      </c>
      <c r="D189" s="4">
        <v>0</v>
      </c>
      <c r="E189" s="1">
        <v>0</v>
      </c>
      <c r="F189" s="50">
        <v>0</v>
      </c>
      <c r="G189" s="50">
        <v>0</v>
      </c>
    </row>
    <row r="190" spans="2:7" x14ac:dyDescent="0.25">
      <c r="B190" s="1"/>
      <c r="C190" s="1" t="s">
        <v>193</v>
      </c>
      <c r="D190" s="4">
        <v>0</v>
      </c>
      <c r="E190" s="1">
        <v>0</v>
      </c>
      <c r="F190" s="50">
        <v>0</v>
      </c>
      <c r="G190" s="50">
        <v>0</v>
      </c>
    </row>
    <row r="191" spans="2:7" x14ac:dyDescent="0.25">
      <c r="B191" s="1"/>
      <c r="C191" s="1" t="s">
        <v>194</v>
      </c>
      <c r="D191" s="4">
        <v>0</v>
      </c>
      <c r="E191" s="1">
        <v>0</v>
      </c>
      <c r="F191" s="50">
        <v>0</v>
      </c>
      <c r="G191" s="50">
        <v>0</v>
      </c>
    </row>
    <row r="192" spans="2:7" x14ac:dyDescent="0.25">
      <c r="B192" s="1"/>
      <c r="C192" s="1" t="s">
        <v>195</v>
      </c>
      <c r="D192" s="4">
        <v>0</v>
      </c>
      <c r="E192" s="1">
        <v>0</v>
      </c>
      <c r="F192" s="50">
        <v>0</v>
      </c>
      <c r="G192" s="50">
        <v>0</v>
      </c>
    </row>
    <row r="193" spans="2:7" x14ac:dyDescent="0.25">
      <c r="B193" s="1"/>
      <c r="C193" s="1" t="s">
        <v>196</v>
      </c>
      <c r="D193" s="4">
        <v>0</v>
      </c>
      <c r="E193" s="1">
        <v>0</v>
      </c>
      <c r="F193" s="50">
        <v>0</v>
      </c>
      <c r="G193" s="50">
        <v>0</v>
      </c>
    </row>
    <row r="194" spans="2:7" x14ac:dyDescent="0.25">
      <c r="B194" s="1"/>
      <c r="C194" s="1" t="s">
        <v>197</v>
      </c>
      <c r="D194" s="4">
        <v>0</v>
      </c>
      <c r="E194" s="1">
        <v>0</v>
      </c>
      <c r="F194" s="50">
        <v>0</v>
      </c>
      <c r="G194" s="50">
        <v>0</v>
      </c>
    </row>
    <row r="195" spans="2:7" x14ac:dyDescent="0.25">
      <c r="B195" s="1"/>
      <c r="C195" s="1" t="s">
        <v>198</v>
      </c>
      <c r="D195" s="4">
        <v>0</v>
      </c>
      <c r="E195" s="1">
        <v>0</v>
      </c>
      <c r="F195" s="50">
        <v>0</v>
      </c>
      <c r="G195" s="50">
        <v>0</v>
      </c>
    </row>
    <row r="196" spans="2:7" x14ac:dyDescent="0.25">
      <c r="B196" s="1"/>
      <c r="C196" s="1" t="s">
        <v>199</v>
      </c>
      <c r="D196" s="4">
        <v>0</v>
      </c>
      <c r="E196" s="1">
        <v>0</v>
      </c>
      <c r="F196" s="50">
        <v>0</v>
      </c>
      <c r="G196" s="50">
        <v>0</v>
      </c>
    </row>
    <row r="197" spans="2:7" x14ac:dyDescent="0.25">
      <c r="B197" s="1"/>
      <c r="C197" s="1" t="s">
        <v>200</v>
      </c>
      <c r="D197" s="4">
        <v>0</v>
      </c>
      <c r="E197" s="1">
        <v>0</v>
      </c>
      <c r="F197" s="50">
        <v>0</v>
      </c>
      <c r="G197" s="50">
        <v>0</v>
      </c>
    </row>
    <row r="198" spans="2:7" x14ac:dyDescent="0.25">
      <c r="B198" s="1"/>
      <c r="C198" s="1" t="s">
        <v>201</v>
      </c>
      <c r="D198" s="4">
        <v>0</v>
      </c>
      <c r="E198" s="1">
        <v>0</v>
      </c>
      <c r="F198" s="50">
        <v>0</v>
      </c>
      <c r="G198" s="50">
        <v>0</v>
      </c>
    </row>
    <row r="199" spans="2:7" x14ac:dyDescent="0.25">
      <c r="B199" s="1"/>
      <c r="C199" s="1" t="s">
        <v>202</v>
      </c>
      <c r="D199" s="4">
        <v>0</v>
      </c>
      <c r="E199" s="1">
        <v>0</v>
      </c>
      <c r="F199" s="50">
        <v>0</v>
      </c>
      <c r="G199" s="50">
        <v>0</v>
      </c>
    </row>
    <row r="200" spans="2:7" x14ac:dyDescent="0.25">
      <c r="B200" s="1"/>
      <c r="C200" s="1" t="s">
        <v>203</v>
      </c>
      <c r="D200" s="4">
        <v>0</v>
      </c>
      <c r="E200" s="1">
        <v>0</v>
      </c>
      <c r="F200" s="50">
        <v>0</v>
      </c>
      <c r="G200" s="50">
        <v>0</v>
      </c>
    </row>
    <row r="201" spans="2:7" x14ac:dyDescent="0.25">
      <c r="B201" s="1"/>
      <c r="C201" s="1" t="s">
        <v>204</v>
      </c>
      <c r="D201" s="4">
        <v>0</v>
      </c>
      <c r="E201" s="1">
        <v>0</v>
      </c>
      <c r="F201" s="50">
        <v>0</v>
      </c>
      <c r="G201" s="50">
        <v>0</v>
      </c>
    </row>
    <row r="202" spans="2:7" x14ac:dyDescent="0.25">
      <c r="B202" s="1"/>
      <c r="C202" s="1" t="s">
        <v>205</v>
      </c>
      <c r="D202" s="4">
        <v>0</v>
      </c>
      <c r="E202" s="1">
        <v>0</v>
      </c>
      <c r="F202" s="50">
        <v>0</v>
      </c>
      <c r="G202" s="50">
        <v>0</v>
      </c>
    </row>
    <row r="203" spans="2:7" x14ac:dyDescent="0.25">
      <c r="B203" s="1"/>
      <c r="C203" s="1" t="s">
        <v>206</v>
      </c>
      <c r="D203" s="4">
        <v>0</v>
      </c>
      <c r="E203" s="1">
        <v>0</v>
      </c>
      <c r="F203" s="50">
        <v>0</v>
      </c>
      <c r="G203" s="50">
        <v>0</v>
      </c>
    </row>
    <row r="204" spans="2:7" x14ac:dyDescent="0.25">
      <c r="B204" s="1"/>
      <c r="C204" s="1" t="s">
        <v>207</v>
      </c>
      <c r="D204" s="4">
        <v>0</v>
      </c>
      <c r="E204" s="1">
        <v>0</v>
      </c>
      <c r="F204" s="50">
        <v>0</v>
      </c>
      <c r="G204" s="50">
        <v>0</v>
      </c>
    </row>
    <row r="205" spans="2:7" x14ac:dyDescent="0.25">
      <c r="B205" s="1"/>
      <c r="C205" s="1" t="s">
        <v>208</v>
      </c>
      <c r="D205" s="4">
        <v>0</v>
      </c>
      <c r="E205" s="1">
        <v>0</v>
      </c>
      <c r="F205" s="50">
        <v>0</v>
      </c>
      <c r="G205" s="50">
        <v>0</v>
      </c>
    </row>
    <row r="206" spans="2:7" x14ac:dyDescent="0.25">
      <c r="B206" s="1"/>
      <c r="C206" s="1" t="s">
        <v>209</v>
      </c>
      <c r="D206" s="4">
        <v>0</v>
      </c>
      <c r="E206" s="1">
        <v>0</v>
      </c>
      <c r="F206" s="50">
        <v>0</v>
      </c>
      <c r="G206" s="50">
        <v>0</v>
      </c>
    </row>
    <row r="207" spans="2:7" x14ac:dyDescent="0.25">
      <c r="B207" s="1"/>
      <c r="C207" s="1" t="s">
        <v>210</v>
      </c>
      <c r="D207" s="4">
        <v>0</v>
      </c>
      <c r="E207" s="1">
        <v>0</v>
      </c>
      <c r="F207" s="50">
        <v>0</v>
      </c>
      <c r="G207" s="50">
        <v>0</v>
      </c>
    </row>
    <row r="208" spans="2:7" x14ac:dyDescent="0.25">
      <c r="B208" s="1"/>
      <c r="C208" s="1" t="s">
        <v>211</v>
      </c>
      <c r="D208" s="4">
        <v>0</v>
      </c>
      <c r="E208" s="1">
        <v>0</v>
      </c>
      <c r="F208" s="50">
        <v>0</v>
      </c>
      <c r="G208" s="50">
        <v>0</v>
      </c>
    </row>
    <row r="209" spans="2:7" x14ac:dyDescent="0.25">
      <c r="B209" s="1"/>
      <c r="C209" s="1" t="s">
        <v>212</v>
      </c>
      <c r="D209" s="4">
        <v>0</v>
      </c>
      <c r="E209" s="1">
        <v>0</v>
      </c>
      <c r="F209" s="50">
        <v>0</v>
      </c>
      <c r="G209" s="50">
        <v>0</v>
      </c>
    </row>
    <row r="210" spans="2:7" x14ac:dyDescent="0.25">
      <c r="B210" s="1"/>
      <c r="C210" s="1" t="s">
        <v>213</v>
      </c>
      <c r="D210" s="4">
        <v>0</v>
      </c>
      <c r="E210" s="1">
        <v>0</v>
      </c>
      <c r="F210" s="50">
        <v>0</v>
      </c>
      <c r="G210" s="50">
        <v>0</v>
      </c>
    </row>
    <row r="211" spans="2:7" x14ac:dyDescent="0.25">
      <c r="B211" s="1"/>
      <c r="C211" s="1" t="s">
        <v>214</v>
      </c>
      <c r="D211" s="4">
        <v>0</v>
      </c>
      <c r="E211" s="1">
        <v>0</v>
      </c>
      <c r="F211" s="50">
        <v>0</v>
      </c>
      <c r="G211" s="50">
        <v>0</v>
      </c>
    </row>
    <row r="212" spans="2:7" x14ac:dyDescent="0.25">
      <c r="B212" s="1"/>
      <c r="C212" s="1" t="s">
        <v>215</v>
      </c>
      <c r="D212" s="4">
        <v>0</v>
      </c>
      <c r="E212" s="1">
        <v>0</v>
      </c>
      <c r="F212" s="50">
        <v>0</v>
      </c>
      <c r="G212" s="50">
        <v>0</v>
      </c>
    </row>
    <row r="213" spans="2:7" x14ac:dyDescent="0.25">
      <c r="B213" s="1"/>
      <c r="C213" s="1" t="s">
        <v>216</v>
      </c>
      <c r="D213" s="4">
        <v>0</v>
      </c>
      <c r="E213" s="1">
        <v>0</v>
      </c>
      <c r="F213" s="50">
        <v>0</v>
      </c>
      <c r="G213" s="50">
        <v>0</v>
      </c>
    </row>
    <row r="214" spans="2:7" x14ac:dyDescent="0.25">
      <c r="B214" s="1"/>
      <c r="C214" s="1" t="s">
        <v>217</v>
      </c>
      <c r="D214" s="4">
        <v>0</v>
      </c>
      <c r="E214" s="1">
        <v>0</v>
      </c>
      <c r="F214" s="50">
        <v>0</v>
      </c>
      <c r="G214" s="50">
        <v>0</v>
      </c>
    </row>
    <row r="215" spans="2:7" x14ac:dyDescent="0.25">
      <c r="B215" s="1"/>
      <c r="C215" s="1" t="s">
        <v>218</v>
      </c>
      <c r="D215" s="4">
        <v>0</v>
      </c>
      <c r="E215" s="1">
        <v>0</v>
      </c>
      <c r="F215" s="50">
        <v>0</v>
      </c>
      <c r="G215" s="50">
        <v>0</v>
      </c>
    </row>
    <row r="216" spans="2:7" x14ac:dyDescent="0.25">
      <c r="B216" s="1"/>
      <c r="C216" s="1" t="s">
        <v>219</v>
      </c>
      <c r="D216" s="4">
        <v>0</v>
      </c>
      <c r="E216" s="1">
        <v>0</v>
      </c>
      <c r="F216" s="50">
        <v>0</v>
      </c>
      <c r="G216" s="50">
        <v>0</v>
      </c>
    </row>
    <row r="217" spans="2:7" x14ac:dyDescent="0.25">
      <c r="B217" s="1"/>
      <c r="C217" s="1" t="s">
        <v>220</v>
      </c>
      <c r="D217" s="4">
        <v>0</v>
      </c>
      <c r="E217" s="1">
        <v>0</v>
      </c>
      <c r="F217" s="50">
        <v>0</v>
      </c>
      <c r="G217" s="50">
        <v>0</v>
      </c>
    </row>
    <row r="218" spans="2:7" x14ac:dyDescent="0.25">
      <c r="B218" s="1"/>
      <c r="C218" s="1" t="s">
        <v>221</v>
      </c>
      <c r="D218" s="4">
        <v>0</v>
      </c>
      <c r="E218" s="1">
        <v>0</v>
      </c>
      <c r="F218" s="50">
        <v>0</v>
      </c>
      <c r="G218" s="50">
        <v>0</v>
      </c>
    </row>
    <row r="219" spans="2:7" x14ac:dyDescent="0.25">
      <c r="B219" s="1"/>
      <c r="C219" s="1" t="s">
        <v>222</v>
      </c>
      <c r="D219" s="4">
        <v>0</v>
      </c>
      <c r="E219" s="1">
        <v>0</v>
      </c>
      <c r="F219" s="50">
        <v>0</v>
      </c>
      <c r="G219" s="50">
        <v>0</v>
      </c>
    </row>
    <row r="220" spans="2:7" x14ac:dyDescent="0.25">
      <c r="B220" s="1"/>
      <c r="C220" s="1" t="s">
        <v>223</v>
      </c>
      <c r="D220" s="4">
        <v>0</v>
      </c>
      <c r="E220" s="1">
        <v>0</v>
      </c>
      <c r="F220" s="50">
        <v>0</v>
      </c>
      <c r="G220" s="50">
        <v>0</v>
      </c>
    </row>
    <row r="221" spans="2:7" x14ac:dyDescent="0.25">
      <c r="B221" s="1"/>
      <c r="C221" s="1" t="s">
        <v>224</v>
      </c>
      <c r="D221" s="4">
        <v>0</v>
      </c>
      <c r="E221" s="1">
        <v>0</v>
      </c>
      <c r="F221" s="50">
        <v>0</v>
      </c>
      <c r="G221" s="50">
        <v>0</v>
      </c>
    </row>
    <row r="222" spans="2:7" x14ac:dyDescent="0.25">
      <c r="B222" s="1"/>
      <c r="C222" s="1" t="s">
        <v>225</v>
      </c>
      <c r="D222" s="4">
        <v>0</v>
      </c>
      <c r="E222" s="1">
        <v>0</v>
      </c>
      <c r="F222" s="50">
        <v>0</v>
      </c>
      <c r="G222" s="50">
        <v>0</v>
      </c>
    </row>
    <row r="223" spans="2:7" x14ac:dyDescent="0.25">
      <c r="B223" s="1"/>
      <c r="C223" s="1" t="s">
        <v>226</v>
      </c>
      <c r="D223" s="4">
        <v>0</v>
      </c>
      <c r="E223" s="1">
        <v>0</v>
      </c>
      <c r="F223" s="50">
        <v>0</v>
      </c>
      <c r="G223" s="50">
        <v>0</v>
      </c>
    </row>
    <row r="224" spans="2:7" x14ac:dyDescent="0.25">
      <c r="B224" s="1"/>
      <c r="C224" s="1" t="s">
        <v>227</v>
      </c>
      <c r="D224" s="4">
        <v>0</v>
      </c>
      <c r="E224" s="1">
        <v>0</v>
      </c>
      <c r="F224" s="50">
        <v>0</v>
      </c>
      <c r="G224" s="50">
        <v>0</v>
      </c>
    </row>
    <row r="225" spans="2:7" x14ac:dyDescent="0.25">
      <c r="B225" s="1"/>
      <c r="C225" s="1" t="s">
        <v>228</v>
      </c>
      <c r="D225" s="4">
        <v>0</v>
      </c>
      <c r="E225" s="1">
        <v>0</v>
      </c>
      <c r="F225" s="50">
        <v>0</v>
      </c>
      <c r="G225" s="50">
        <v>0</v>
      </c>
    </row>
    <row r="226" spans="2:7" x14ac:dyDescent="0.25">
      <c r="B226" s="1"/>
      <c r="C226" s="1" t="s">
        <v>229</v>
      </c>
      <c r="D226" s="4">
        <v>0</v>
      </c>
      <c r="E226" s="1">
        <v>0</v>
      </c>
      <c r="F226" s="50">
        <v>0</v>
      </c>
      <c r="G226" s="50">
        <v>0</v>
      </c>
    </row>
    <row r="227" spans="2:7" x14ac:dyDescent="0.25">
      <c r="B227" s="1"/>
      <c r="C227" s="1" t="s">
        <v>230</v>
      </c>
      <c r="D227" s="4">
        <v>0</v>
      </c>
      <c r="E227" s="1">
        <v>0</v>
      </c>
      <c r="F227" s="50">
        <v>0</v>
      </c>
      <c r="G227" s="50">
        <v>0</v>
      </c>
    </row>
    <row r="228" spans="2:7" x14ac:dyDescent="0.25">
      <c r="B228" s="1"/>
      <c r="C228" s="1" t="s">
        <v>231</v>
      </c>
      <c r="D228" s="4">
        <v>0</v>
      </c>
      <c r="E228" s="1">
        <v>0</v>
      </c>
      <c r="F228" s="50">
        <v>0</v>
      </c>
      <c r="G228" s="50">
        <v>0</v>
      </c>
    </row>
    <row r="229" spans="2:7" x14ac:dyDescent="0.25">
      <c r="B229" s="1"/>
      <c r="C229" s="1" t="s">
        <v>232</v>
      </c>
      <c r="D229" s="4">
        <v>0</v>
      </c>
      <c r="E229" s="1">
        <v>0</v>
      </c>
      <c r="F229" s="50">
        <v>0</v>
      </c>
      <c r="G229" s="50">
        <v>0</v>
      </c>
    </row>
    <row r="230" spans="2:7" x14ac:dyDescent="0.25">
      <c r="B230" s="1"/>
      <c r="C230" s="1" t="s">
        <v>233</v>
      </c>
      <c r="D230" s="4">
        <v>0</v>
      </c>
      <c r="E230" s="1">
        <v>0</v>
      </c>
      <c r="F230" s="50">
        <v>0</v>
      </c>
      <c r="G230" s="50">
        <v>0</v>
      </c>
    </row>
    <row r="231" spans="2:7" x14ac:dyDescent="0.25">
      <c r="B231" s="1"/>
      <c r="C231" s="1" t="s">
        <v>234</v>
      </c>
      <c r="D231" s="4">
        <v>0</v>
      </c>
      <c r="E231" s="1">
        <v>0</v>
      </c>
      <c r="F231" s="50">
        <v>0</v>
      </c>
      <c r="G231" s="50">
        <v>0</v>
      </c>
    </row>
    <row r="232" spans="2:7" x14ac:dyDescent="0.25">
      <c r="B232" s="1"/>
      <c r="C232" s="1" t="s">
        <v>235</v>
      </c>
      <c r="D232" s="4">
        <v>0</v>
      </c>
      <c r="E232" s="1">
        <v>0</v>
      </c>
      <c r="F232" s="50">
        <v>0</v>
      </c>
      <c r="G232" s="50">
        <v>0</v>
      </c>
    </row>
    <row r="233" spans="2:7" x14ac:dyDescent="0.25">
      <c r="B233" s="1"/>
      <c r="C233" s="1" t="s">
        <v>236</v>
      </c>
      <c r="D233" s="4">
        <v>0</v>
      </c>
      <c r="E233" s="1">
        <v>0</v>
      </c>
      <c r="F233" s="50">
        <v>0</v>
      </c>
      <c r="G233" s="50">
        <v>0</v>
      </c>
    </row>
    <row r="234" spans="2:7" x14ac:dyDescent="0.25">
      <c r="B234" s="1"/>
      <c r="C234" s="1" t="s">
        <v>237</v>
      </c>
      <c r="D234" s="4">
        <v>0</v>
      </c>
      <c r="E234" s="1">
        <v>0</v>
      </c>
      <c r="F234" s="50">
        <v>0</v>
      </c>
      <c r="G234" s="50">
        <v>0</v>
      </c>
    </row>
    <row r="235" spans="2:7" x14ac:dyDescent="0.25">
      <c r="B235" s="1"/>
      <c r="C235" s="1" t="s">
        <v>238</v>
      </c>
      <c r="D235" s="4">
        <v>0</v>
      </c>
      <c r="E235" s="1">
        <v>0</v>
      </c>
      <c r="F235" s="50">
        <v>0</v>
      </c>
      <c r="G235" s="50">
        <v>0</v>
      </c>
    </row>
    <row r="236" spans="2:7" x14ac:dyDescent="0.25">
      <c r="B236" s="1"/>
      <c r="C236" s="1" t="s">
        <v>239</v>
      </c>
      <c r="D236" s="4">
        <v>0</v>
      </c>
      <c r="E236" s="1">
        <v>0</v>
      </c>
      <c r="F236" s="50">
        <v>0</v>
      </c>
      <c r="G236" s="50">
        <v>0</v>
      </c>
    </row>
    <row r="237" spans="2:7" x14ac:dyDescent="0.25">
      <c r="B237" s="1"/>
      <c r="C237" s="1" t="s">
        <v>240</v>
      </c>
      <c r="D237" s="4">
        <v>0</v>
      </c>
      <c r="E237" s="1">
        <v>0</v>
      </c>
      <c r="F237" s="50">
        <v>0</v>
      </c>
      <c r="G237" s="50">
        <v>0</v>
      </c>
    </row>
    <row r="238" spans="2:7" x14ac:dyDescent="0.25">
      <c r="B238" s="1"/>
      <c r="C238" s="1" t="s">
        <v>241</v>
      </c>
      <c r="D238" s="4">
        <v>0</v>
      </c>
      <c r="E238" s="1">
        <v>0</v>
      </c>
      <c r="F238" s="50">
        <v>0</v>
      </c>
      <c r="G238" s="50">
        <v>0</v>
      </c>
    </row>
    <row r="239" spans="2:7" x14ac:dyDescent="0.25">
      <c r="B239" s="1"/>
      <c r="C239" s="1" t="s">
        <v>242</v>
      </c>
      <c r="D239" s="4">
        <v>0</v>
      </c>
      <c r="E239" s="1">
        <v>0</v>
      </c>
      <c r="F239" s="50">
        <v>0</v>
      </c>
      <c r="G239" s="50">
        <v>0</v>
      </c>
    </row>
    <row r="240" spans="2:7" x14ac:dyDescent="0.25">
      <c r="B240" s="1"/>
      <c r="C240" s="1" t="s">
        <v>243</v>
      </c>
      <c r="D240" s="4">
        <v>0</v>
      </c>
      <c r="E240" s="1">
        <v>0</v>
      </c>
      <c r="F240" s="50">
        <v>0</v>
      </c>
      <c r="G240" s="50">
        <v>0</v>
      </c>
    </row>
    <row r="241" spans="2:7" x14ac:dyDescent="0.25">
      <c r="B241" s="1"/>
      <c r="C241" s="1" t="s">
        <v>244</v>
      </c>
      <c r="D241" s="4">
        <v>0</v>
      </c>
      <c r="E241" s="1">
        <v>0</v>
      </c>
      <c r="F241" s="50">
        <v>0</v>
      </c>
      <c r="G241" s="50">
        <v>0</v>
      </c>
    </row>
    <row r="242" spans="2:7" x14ac:dyDescent="0.25">
      <c r="B242" s="1"/>
      <c r="C242" s="1" t="s">
        <v>245</v>
      </c>
      <c r="D242" s="4">
        <v>0</v>
      </c>
      <c r="E242" s="1">
        <v>0</v>
      </c>
      <c r="F242" s="50">
        <v>0</v>
      </c>
      <c r="G242" s="50">
        <v>0</v>
      </c>
    </row>
    <row r="243" spans="2:7" x14ac:dyDescent="0.25">
      <c r="B243" s="1"/>
      <c r="C243" s="1" t="s">
        <v>246</v>
      </c>
      <c r="D243" s="4">
        <v>0</v>
      </c>
      <c r="E243" s="1">
        <v>0</v>
      </c>
      <c r="F243" s="50">
        <v>0</v>
      </c>
      <c r="G243" s="50">
        <v>0</v>
      </c>
    </row>
    <row r="244" spans="2:7" x14ac:dyDescent="0.25">
      <c r="B244" s="1"/>
      <c r="C244" s="1" t="s">
        <v>247</v>
      </c>
      <c r="D244" s="4">
        <v>0</v>
      </c>
      <c r="E244" s="1">
        <v>0</v>
      </c>
      <c r="F244" s="50">
        <v>0</v>
      </c>
      <c r="G244" s="50">
        <v>0</v>
      </c>
    </row>
    <row r="245" spans="2:7" x14ac:dyDescent="0.25">
      <c r="B245" s="1"/>
      <c r="C245" s="1" t="s">
        <v>248</v>
      </c>
      <c r="D245" s="4">
        <v>0</v>
      </c>
      <c r="E245" s="1">
        <v>0</v>
      </c>
      <c r="F245" s="50">
        <v>0</v>
      </c>
      <c r="G245" s="50">
        <v>0</v>
      </c>
    </row>
    <row r="246" spans="2:7" x14ac:dyDescent="0.25">
      <c r="B246" s="1"/>
      <c r="C246" s="1" t="s">
        <v>249</v>
      </c>
      <c r="D246" s="4">
        <v>0</v>
      </c>
      <c r="E246" s="1">
        <v>0</v>
      </c>
      <c r="F246" s="50">
        <v>0</v>
      </c>
      <c r="G246" s="50">
        <v>0</v>
      </c>
    </row>
    <row r="247" spans="2:7" x14ac:dyDescent="0.25">
      <c r="B247" s="1"/>
      <c r="C247" s="1" t="s">
        <v>250</v>
      </c>
      <c r="D247" s="4">
        <v>0</v>
      </c>
      <c r="E247" s="1">
        <v>0</v>
      </c>
      <c r="F247" s="50">
        <v>0</v>
      </c>
      <c r="G247" s="50">
        <v>0</v>
      </c>
    </row>
    <row r="248" spans="2:7" x14ac:dyDescent="0.25">
      <c r="B248" s="1"/>
      <c r="C248" s="1" t="s">
        <v>251</v>
      </c>
      <c r="D248" s="4">
        <v>0</v>
      </c>
      <c r="E248" s="1">
        <v>0</v>
      </c>
      <c r="F248" s="50">
        <v>0</v>
      </c>
      <c r="G248" s="50">
        <v>0</v>
      </c>
    </row>
    <row r="249" spans="2:7" x14ac:dyDescent="0.25">
      <c r="B249" s="1"/>
      <c r="C249" s="1" t="s">
        <v>252</v>
      </c>
      <c r="D249" s="4">
        <v>0</v>
      </c>
      <c r="E249" s="1">
        <v>0</v>
      </c>
      <c r="F249" s="50">
        <v>0</v>
      </c>
      <c r="G249" s="50">
        <v>0</v>
      </c>
    </row>
    <row r="250" spans="2:7" x14ac:dyDescent="0.25">
      <c r="B250" s="1"/>
      <c r="C250" s="1" t="s">
        <v>253</v>
      </c>
      <c r="D250" s="4">
        <v>0</v>
      </c>
      <c r="E250" s="1">
        <v>0</v>
      </c>
      <c r="F250" s="50">
        <v>0</v>
      </c>
      <c r="G250" s="50">
        <v>0</v>
      </c>
    </row>
    <row r="251" spans="2:7" x14ac:dyDescent="0.25">
      <c r="B251" s="1"/>
      <c r="C251" s="1" t="s">
        <v>254</v>
      </c>
      <c r="D251" s="4">
        <v>0</v>
      </c>
      <c r="E251" s="1">
        <v>0</v>
      </c>
      <c r="F251" s="50">
        <v>0</v>
      </c>
      <c r="G251" s="50">
        <v>0</v>
      </c>
    </row>
    <row r="252" spans="2:7" x14ac:dyDescent="0.25">
      <c r="B252" s="1"/>
      <c r="C252" s="1" t="s">
        <v>255</v>
      </c>
      <c r="D252" s="4">
        <v>0</v>
      </c>
      <c r="E252" s="1">
        <v>0</v>
      </c>
      <c r="F252" s="50">
        <v>0</v>
      </c>
      <c r="G252" s="50">
        <v>0</v>
      </c>
    </row>
    <row r="253" spans="2:7" x14ac:dyDescent="0.25">
      <c r="B253" s="1"/>
      <c r="C253" s="1" t="s">
        <v>256</v>
      </c>
      <c r="D253" s="4">
        <v>0</v>
      </c>
      <c r="E253" s="1">
        <v>0</v>
      </c>
      <c r="F253" s="50">
        <v>0</v>
      </c>
      <c r="G253" s="50">
        <v>0</v>
      </c>
    </row>
    <row r="254" spans="2:7" x14ac:dyDescent="0.25">
      <c r="B254" s="1"/>
      <c r="C254" s="1" t="s">
        <v>257</v>
      </c>
      <c r="D254" s="4">
        <v>0</v>
      </c>
      <c r="E254" s="1">
        <v>0</v>
      </c>
      <c r="F254" s="50">
        <v>0</v>
      </c>
      <c r="G254" s="50">
        <v>0</v>
      </c>
    </row>
    <row r="255" spans="2:7" x14ac:dyDescent="0.25">
      <c r="B255" s="1"/>
      <c r="C255" s="1" t="s">
        <v>258</v>
      </c>
      <c r="D255" s="4">
        <v>0</v>
      </c>
      <c r="E255" s="1">
        <v>0</v>
      </c>
      <c r="F255" s="50">
        <v>0</v>
      </c>
      <c r="G255" s="50">
        <v>0</v>
      </c>
    </row>
    <row r="256" spans="2:7" x14ac:dyDescent="0.25">
      <c r="B256" s="1"/>
      <c r="C256" s="1" t="s">
        <v>259</v>
      </c>
      <c r="D256" s="4">
        <v>0</v>
      </c>
      <c r="E256" s="1">
        <v>0</v>
      </c>
      <c r="F256" s="50">
        <v>0</v>
      </c>
      <c r="G256" s="50">
        <v>0</v>
      </c>
    </row>
    <row r="257" spans="2:7" x14ac:dyDescent="0.25">
      <c r="B257" s="1"/>
      <c r="C257" s="1" t="s">
        <v>260</v>
      </c>
      <c r="D257" s="4">
        <v>0</v>
      </c>
      <c r="E257" s="1">
        <v>0</v>
      </c>
      <c r="F257" s="50">
        <v>0</v>
      </c>
      <c r="G257" s="50">
        <v>0</v>
      </c>
    </row>
    <row r="258" spans="2:7" x14ac:dyDescent="0.25">
      <c r="B258" s="1"/>
      <c r="C258" s="1" t="s">
        <v>261</v>
      </c>
      <c r="D258" s="4">
        <v>0</v>
      </c>
      <c r="E258" s="1">
        <v>0</v>
      </c>
      <c r="F258" s="50">
        <v>0</v>
      </c>
      <c r="G258" s="50">
        <v>0</v>
      </c>
    </row>
    <row r="259" spans="2:7" x14ac:dyDescent="0.25">
      <c r="B259" s="1"/>
      <c r="C259" s="1" t="s">
        <v>262</v>
      </c>
      <c r="D259" s="4">
        <v>0</v>
      </c>
      <c r="E259" s="1">
        <v>0</v>
      </c>
      <c r="F259" s="50">
        <v>0</v>
      </c>
      <c r="G259" s="50">
        <v>0</v>
      </c>
    </row>
    <row r="260" spans="2:7" x14ac:dyDescent="0.25">
      <c r="B260" s="1"/>
      <c r="C260" s="1" t="s">
        <v>263</v>
      </c>
      <c r="D260" s="4">
        <v>0</v>
      </c>
      <c r="E260" s="1">
        <v>0</v>
      </c>
      <c r="F260" s="50">
        <v>0</v>
      </c>
      <c r="G260" s="50">
        <v>0</v>
      </c>
    </row>
    <row r="261" spans="2:7" x14ac:dyDescent="0.25">
      <c r="B261" s="1"/>
      <c r="C261" s="1" t="s">
        <v>264</v>
      </c>
      <c r="D261" s="4">
        <v>0</v>
      </c>
      <c r="E261" s="1">
        <v>0</v>
      </c>
      <c r="F261" s="50">
        <v>0</v>
      </c>
      <c r="G261" s="50">
        <v>0</v>
      </c>
    </row>
    <row r="262" spans="2:7" x14ac:dyDescent="0.25">
      <c r="B262" s="1"/>
      <c r="C262" s="1" t="s">
        <v>265</v>
      </c>
      <c r="D262" s="4">
        <v>0</v>
      </c>
      <c r="E262" s="1">
        <v>0</v>
      </c>
      <c r="F262" s="50">
        <v>0</v>
      </c>
      <c r="G262" s="50">
        <v>0</v>
      </c>
    </row>
    <row r="263" spans="2:7" x14ac:dyDescent="0.25">
      <c r="B263" s="1"/>
      <c r="C263" s="1" t="s">
        <v>266</v>
      </c>
      <c r="D263" s="4">
        <v>0</v>
      </c>
      <c r="E263" s="1">
        <v>0</v>
      </c>
      <c r="F263" s="50">
        <v>0</v>
      </c>
      <c r="G263" s="50">
        <v>0</v>
      </c>
    </row>
    <row r="264" spans="2:7" x14ac:dyDescent="0.25">
      <c r="B264" s="1"/>
      <c r="C264" s="1" t="s">
        <v>267</v>
      </c>
      <c r="D264" s="4">
        <v>0</v>
      </c>
      <c r="E264" s="1">
        <v>0</v>
      </c>
      <c r="F264" s="50">
        <v>0</v>
      </c>
      <c r="G264" s="50">
        <v>0</v>
      </c>
    </row>
    <row r="265" spans="2:7" x14ac:dyDescent="0.25">
      <c r="B265" s="1"/>
      <c r="C265" s="1" t="s">
        <v>268</v>
      </c>
      <c r="D265" s="4">
        <v>0</v>
      </c>
      <c r="E265" s="1">
        <v>0</v>
      </c>
      <c r="F265" s="50">
        <v>0</v>
      </c>
      <c r="G265" s="50">
        <v>0</v>
      </c>
    </row>
    <row r="266" spans="2:7" x14ac:dyDescent="0.25">
      <c r="B266" s="1"/>
      <c r="C266" s="1" t="s">
        <v>269</v>
      </c>
      <c r="D266" s="4">
        <v>0</v>
      </c>
      <c r="E266" s="1">
        <v>0</v>
      </c>
      <c r="F266" s="50">
        <v>0</v>
      </c>
      <c r="G266" s="50">
        <v>0</v>
      </c>
    </row>
    <row r="267" spans="2:7" x14ac:dyDescent="0.25">
      <c r="B267" s="1"/>
      <c r="C267" s="1" t="s">
        <v>270</v>
      </c>
      <c r="D267" s="4">
        <v>0</v>
      </c>
      <c r="E267" s="1">
        <v>0</v>
      </c>
      <c r="F267" s="50">
        <v>0</v>
      </c>
      <c r="G267" s="50">
        <v>0</v>
      </c>
    </row>
    <row r="268" spans="2:7" x14ac:dyDescent="0.25">
      <c r="B268" s="1"/>
      <c r="C268" s="1" t="s">
        <v>271</v>
      </c>
      <c r="D268" s="4">
        <v>0</v>
      </c>
      <c r="E268" s="1">
        <v>0</v>
      </c>
      <c r="F268" s="50">
        <v>0</v>
      </c>
      <c r="G268" s="50">
        <v>0</v>
      </c>
    </row>
    <row r="269" spans="2:7" x14ac:dyDescent="0.25">
      <c r="B269" s="1"/>
      <c r="C269" s="1" t="s">
        <v>272</v>
      </c>
      <c r="D269" s="4">
        <v>0</v>
      </c>
      <c r="E269" s="1">
        <v>0</v>
      </c>
      <c r="F269" s="50">
        <v>0</v>
      </c>
      <c r="G269" s="50">
        <v>0</v>
      </c>
    </row>
    <row r="270" spans="2:7" x14ac:dyDescent="0.25">
      <c r="B270" s="1"/>
      <c r="C270" s="1" t="s">
        <v>273</v>
      </c>
      <c r="D270" s="4">
        <v>0</v>
      </c>
      <c r="E270" s="1">
        <v>0</v>
      </c>
      <c r="F270" s="50">
        <v>0</v>
      </c>
      <c r="G270" s="50">
        <v>0</v>
      </c>
    </row>
    <row r="271" spans="2:7" x14ac:dyDescent="0.25">
      <c r="B271" s="1"/>
      <c r="C271" s="1" t="s">
        <v>274</v>
      </c>
      <c r="D271" s="4">
        <v>0</v>
      </c>
      <c r="E271" s="1">
        <v>0</v>
      </c>
      <c r="F271" s="50">
        <v>0</v>
      </c>
      <c r="G271" s="50">
        <v>0</v>
      </c>
    </row>
    <row r="272" spans="2:7" x14ac:dyDescent="0.25">
      <c r="B272" s="1"/>
      <c r="C272" s="1" t="s">
        <v>275</v>
      </c>
      <c r="D272" s="4">
        <v>0</v>
      </c>
      <c r="E272" s="1">
        <v>0</v>
      </c>
      <c r="F272" s="50">
        <v>0</v>
      </c>
      <c r="G272" s="50">
        <v>0</v>
      </c>
    </row>
    <row r="273" spans="2:7" x14ac:dyDescent="0.25">
      <c r="B273" s="1"/>
      <c r="C273" s="1" t="s">
        <v>276</v>
      </c>
      <c r="D273" s="4">
        <v>0</v>
      </c>
      <c r="E273" s="1">
        <v>0</v>
      </c>
      <c r="F273" s="50">
        <v>0</v>
      </c>
      <c r="G273" s="50">
        <v>0</v>
      </c>
    </row>
    <row r="274" spans="2:7" x14ac:dyDescent="0.25">
      <c r="B274" s="1"/>
      <c r="C274" s="1" t="s">
        <v>277</v>
      </c>
      <c r="D274" s="4">
        <v>0</v>
      </c>
      <c r="E274" s="1">
        <v>0</v>
      </c>
      <c r="F274" s="50">
        <v>0</v>
      </c>
      <c r="G274" s="50">
        <v>0</v>
      </c>
    </row>
    <row r="275" spans="2:7" x14ac:dyDescent="0.25">
      <c r="B275" s="1"/>
      <c r="C275" s="1" t="s">
        <v>278</v>
      </c>
      <c r="D275" s="4">
        <v>0</v>
      </c>
      <c r="E275" s="1">
        <v>0</v>
      </c>
      <c r="F275" s="50">
        <v>0</v>
      </c>
      <c r="G275" s="50">
        <v>0</v>
      </c>
    </row>
    <row r="276" spans="2:7" x14ac:dyDescent="0.25">
      <c r="B276" s="1"/>
      <c r="C276" s="1" t="s">
        <v>279</v>
      </c>
      <c r="D276" s="4">
        <v>0</v>
      </c>
      <c r="E276" s="1">
        <v>0</v>
      </c>
      <c r="F276" s="50">
        <v>0</v>
      </c>
      <c r="G276" s="50">
        <v>0</v>
      </c>
    </row>
    <row r="277" spans="2:7" x14ac:dyDescent="0.25">
      <c r="B277" s="1"/>
      <c r="C277" s="1" t="s">
        <v>280</v>
      </c>
      <c r="D277" s="4">
        <v>0</v>
      </c>
      <c r="E277" s="1">
        <v>0</v>
      </c>
      <c r="F277" s="50">
        <v>0</v>
      </c>
      <c r="G277" s="50">
        <v>0</v>
      </c>
    </row>
    <row r="278" spans="2:7" x14ac:dyDescent="0.25">
      <c r="B278" s="1"/>
      <c r="C278" s="1" t="s">
        <v>281</v>
      </c>
      <c r="D278" s="4">
        <v>0</v>
      </c>
      <c r="E278" s="1">
        <v>0</v>
      </c>
      <c r="F278" s="50">
        <v>0</v>
      </c>
      <c r="G278" s="50">
        <v>0</v>
      </c>
    </row>
    <row r="279" spans="2:7" x14ac:dyDescent="0.25">
      <c r="B279" s="1"/>
      <c r="C279" s="1" t="s">
        <v>282</v>
      </c>
      <c r="D279" s="4">
        <v>0</v>
      </c>
      <c r="E279" s="1">
        <v>0</v>
      </c>
      <c r="F279" s="50">
        <v>0</v>
      </c>
      <c r="G279" s="50">
        <v>0</v>
      </c>
    </row>
    <row r="280" spans="2:7" x14ac:dyDescent="0.25">
      <c r="B280" s="1"/>
      <c r="C280" s="1" t="s">
        <v>283</v>
      </c>
      <c r="D280" s="4">
        <v>0</v>
      </c>
      <c r="E280" s="1">
        <v>0</v>
      </c>
      <c r="F280" s="50">
        <v>0</v>
      </c>
      <c r="G280" s="50">
        <v>0</v>
      </c>
    </row>
    <row r="281" spans="2:7" x14ac:dyDescent="0.25">
      <c r="B281" s="1"/>
      <c r="C281" s="1" t="s">
        <v>284</v>
      </c>
      <c r="D281" s="4">
        <v>0</v>
      </c>
      <c r="E281" s="1">
        <v>0</v>
      </c>
      <c r="F281" s="50">
        <v>0</v>
      </c>
      <c r="G281" s="50">
        <v>0</v>
      </c>
    </row>
    <row r="282" spans="2:7" x14ac:dyDescent="0.25">
      <c r="B282" s="1"/>
      <c r="C282" s="1" t="s">
        <v>285</v>
      </c>
      <c r="D282" s="4">
        <v>0</v>
      </c>
      <c r="E282" s="1">
        <v>0</v>
      </c>
      <c r="F282" s="50">
        <v>0</v>
      </c>
      <c r="G282" s="50">
        <v>0</v>
      </c>
    </row>
    <row r="283" spans="2:7" x14ac:dyDescent="0.25">
      <c r="B283" s="1"/>
      <c r="C283" s="1" t="s">
        <v>286</v>
      </c>
      <c r="D283" s="4">
        <v>0</v>
      </c>
      <c r="E283" s="1">
        <v>0</v>
      </c>
      <c r="F283" s="50">
        <v>0</v>
      </c>
      <c r="G283" s="50">
        <v>0</v>
      </c>
    </row>
    <row r="284" spans="2:7" x14ac:dyDescent="0.25">
      <c r="B284" s="1"/>
      <c r="C284" s="1" t="s">
        <v>287</v>
      </c>
      <c r="D284" s="4">
        <v>0</v>
      </c>
      <c r="E284" s="1">
        <v>0</v>
      </c>
      <c r="F284" s="50">
        <v>0</v>
      </c>
      <c r="G284" s="50">
        <v>0</v>
      </c>
    </row>
    <row r="285" spans="2:7" x14ac:dyDescent="0.25">
      <c r="B285" s="1"/>
      <c r="C285" s="1" t="s">
        <v>288</v>
      </c>
      <c r="D285" s="4">
        <v>0</v>
      </c>
      <c r="E285" s="1">
        <v>0</v>
      </c>
      <c r="F285" s="50">
        <v>0</v>
      </c>
      <c r="G285" s="50">
        <v>0</v>
      </c>
    </row>
    <row r="286" spans="2:7" x14ac:dyDescent="0.25">
      <c r="B286" s="1"/>
      <c r="C286" s="1" t="s">
        <v>289</v>
      </c>
      <c r="D286" s="4">
        <v>0</v>
      </c>
      <c r="E286" s="1">
        <v>0</v>
      </c>
      <c r="F286" s="50">
        <v>0</v>
      </c>
      <c r="G286" s="50">
        <v>0</v>
      </c>
    </row>
    <row r="287" spans="2:7" x14ac:dyDescent="0.25">
      <c r="B287" s="1"/>
      <c r="C287" s="1" t="s">
        <v>290</v>
      </c>
      <c r="D287" s="4">
        <v>0</v>
      </c>
      <c r="E287" s="1">
        <v>0</v>
      </c>
      <c r="F287" s="50">
        <v>0</v>
      </c>
      <c r="G287" s="50">
        <v>0</v>
      </c>
    </row>
    <row r="288" spans="2:7" x14ac:dyDescent="0.25">
      <c r="B288" s="1"/>
      <c r="C288" s="1" t="s">
        <v>291</v>
      </c>
      <c r="D288" s="4">
        <v>0</v>
      </c>
      <c r="E288" s="1">
        <v>0</v>
      </c>
      <c r="F288" s="50">
        <v>0</v>
      </c>
      <c r="G288" s="50">
        <v>0</v>
      </c>
    </row>
    <row r="289" spans="2:7" x14ac:dyDescent="0.25">
      <c r="B289" s="1"/>
      <c r="C289" s="1" t="s">
        <v>292</v>
      </c>
      <c r="D289" s="4">
        <v>0</v>
      </c>
      <c r="E289" s="1">
        <v>0</v>
      </c>
      <c r="F289" s="50">
        <v>0</v>
      </c>
      <c r="G289" s="50">
        <v>0</v>
      </c>
    </row>
    <row r="290" spans="2:7" x14ac:dyDescent="0.25">
      <c r="B290" s="1"/>
      <c r="C290" s="1" t="s">
        <v>293</v>
      </c>
      <c r="D290" s="4">
        <v>0</v>
      </c>
      <c r="E290" s="1">
        <v>0</v>
      </c>
      <c r="F290" s="50">
        <v>0</v>
      </c>
      <c r="G290" s="50">
        <v>0</v>
      </c>
    </row>
    <row r="291" spans="2:7" x14ac:dyDescent="0.25">
      <c r="B291" s="1"/>
      <c r="C291" s="1" t="s">
        <v>294</v>
      </c>
      <c r="D291" s="4">
        <v>0</v>
      </c>
      <c r="E291" s="1">
        <v>0</v>
      </c>
      <c r="F291" s="50">
        <v>0</v>
      </c>
      <c r="G291" s="50">
        <v>0</v>
      </c>
    </row>
    <row r="292" spans="2:7" x14ac:dyDescent="0.25">
      <c r="B292" s="1"/>
      <c r="C292" s="1" t="s">
        <v>295</v>
      </c>
      <c r="D292" s="4">
        <v>0</v>
      </c>
      <c r="E292" s="1">
        <v>0</v>
      </c>
      <c r="F292" s="50">
        <v>0</v>
      </c>
      <c r="G292" s="50">
        <v>0</v>
      </c>
    </row>
    <row r="293" spans="2:7" x14ac:dyDescent="0.25">
      <c r="B293" s="1"/>
      <c r="C293" s="1" t="s">
        <v>296</v>
      </c>
      <c r="D293" s="4">
        <v>0</v>
      </c>
      <c r="E293" s="1">
        <v>0</v>
      </c>
      <c r="F293" s="50">
        <v>0</v>
      </c>
      <c r="G293" s="50">
        <v>0</v>
      </c>
    </row>
    <row r="294" spans="2:7" x14ac:dyDescent="0.25">
      <c r="B294" s="1"/>
      <c r="C294" s="1" t="s">
        <v>297</v>
      </c>
      <c r="D294" s="4">
        <v>0</v>
      </c>
      <c r="E294" s="1">
        <v>0</v>
      </c>
      <c r="F294" s="50">
        <v>0</v>
      </c>
      <c r="G294" s="50">
        <v>0</v>
      </c>
    </row>
    <row r="295" spans="2:7" x14ac:dyDescent="0.25">
      <c r="B295" s="1"/>
      <c r="C295" s="1" t="s">
        <v>298</v>
      </c>
      <c r="D295" s="4">
        <v>0</v>
      </c>
      <c r="E295" s="1">
        <v>0</v>
      </c>
      <c r="F295" s="50">
        <v>0</v>
      </c>
      <c r="G295" s="50">
        <v>0</v>
      </c>
    </row>
    <row r="296" spans="2:7" x14ac:dyDescent="0.25">
      <c r="B296" s="1"/>
      <c r="C296" s="1" t="s">
        <v>299</v>
      </c>
      <c r="D296" s="4">
        <v>0</v>
      </c>
      <c r="E296" s="1">
        <v>0</v>
      </c>
      <c r="F296" s="50">
        <v>0</v>
      </c>
      <c r="G296" s="50">
        <v>0</v>
      </c>
    </row>
    <row r="297" spans="2:7" x14ac:dyDescent="0.25">
      <c r="B297" s="1"/>
      <c r="C297" s="1" t="s">
        <v>300</v>
      </c>
      <c r="D297" s="4">
        <v>0</v>
      </c>
      <c r="E297" s="1">
        <v>0</v>
      </c>
      <c r="F297" s="50">
        <v>0</v>
      </c>
      <c r="G297" s="50">
        <v>0</v>
      </c>
    </row>
    <row r="298" spans="2:7" x14ac:dyDescent="0.25">
      <c r="B298" s="1"/>
      <c r="C298" s="1" t="s">
        <v>301</v>
      </c>
      <c r="D298" s="4">
        <v>0</v>
      </c>
      <c r="E298" s="1">
        <v>0</v>
      </c>
      <c r="F298" s="50">
        <v>0</v>
      </c>
      <c r="G298" s="50">
        <v>0</v>
      </c>
    </row>
    <row r="299" spans="2:7" x14ac:dyDescent="0.25">
      <c r="B299" s="1"/>
      <c r="C299" s="1" t="s">
        <v>302</v>
      </c>
      <c r="D299" s="4">
        <v>0</v>
      </c>
      <c r="E299" s="1">
        <v>0</v>
      </c>
      <c r="F299" s="50">
        <v>0</v>
      </c>
      <c r="G299" s="50">
        <v>0</v>
      </c>
    </row>
    <row r="300" spans="2:7" x14ac:dyDescent="0.25">
      <c r="B300" s="1"/>
      <c r="C300" s="1" t="s">
        <v>303</v>
      </c>
      <c r="D300" s="4">
        <v>0</v>
      </c>
      <c r="E300" s="1">
        <v>0</v>
      </c>
      <c r="F300" s="50">
        <v>0</v>
      </c>
      <c r="G300" s="50">
        <v>0</v>
      </c>
    </row>
    <row r="301" spans="2:7" x14ac:dyDescent="0.25">
      <c r="B301" s="1"/>
      <c r="C301" s="1" t="s">
        <v>304</v>
      </c>
      <c r="D301" s="4">
        <v>0</v>
      </c>
      <c r="E301" s="1">
        <v>0</v>
      </c>
      <c r="F301" s="50">
        <v>0</v>
      </c>
      <c r="G301" s="50">
        <v>0</v>
      </c>
    </row>
    <row r="302" spans="2:7" x14ac:dyDescent="0.25">
      <c r="B302" s="1"/>
      <c r="C302" s="1" t="s">
        <v>305</v>
      </c>
      <c r="D302" s="4">
        <v>0</v>
      </c>
      <c r="E302" s="1">
        <v>0</v>
      </c>
      <c r="F302" s="50">
        <v>0</v>
      </c>
      <c r="G302" s="50">
        <v>0</v>
      </c>
    </row>
    <row r="303" spans="2:7" x14ac:dyDescent="0.25">
      <c r="B303" s="1"/>
      <c r="C303" s="1" t="s">
        <v>306</v>
      </c>
      <c r="D303" s="4">
        <v>0</v>
      </c>
      <c r="E303" s="1">
        <v>0</v>
      </c>
      <c r="F303" s="50">
        <v>0</v>
      </c>
      <c r="G303" s="50">
        <v>0</v>
      </c>
    </row>
    <row r="304" spans="2:7" x14ac:dyDescent="0.25">
      <c r="B304" s="1"/>
      <c r="C304" s="1" t="s">
        <v>307</v>
      </c>
      <c r="D304" s="4">
        <v>0</v>
      </c>
      <c r="E304" s="1">
        <v>0</v>
      </c>
      <c r="F304" s="50">
        <v>0</v>
      </c>
      <c r="G304" s="50">
        <v>0</v>
      </c>
    </row>
    <row r="305" spans="2:7" x14ac:dyDescent="0.25">
      <c r="B305" s="1"/>
      <c r="C305" s="1" t="s">
        <v>308</v>
      </c>
      <c r="D305" s="4">
        <v>0</v>
      </c>
      <c r="E305" s="1">
        <v>0</v>
      </c>
      <c r="F305" s="50">
        <v>0</v>
      </c>
      <c r="G305" s="50">
        <v>0</v>
      </c>
    </row>
    <row r="306" spans="2:7" x14ac:dyDescent="0.25">
      <c r="B306" s="1"/>
      <c r="C306" s="1" t="s">
        <v>309</v>
      </c>
      <c r="D306" s="4">
        <v>0</v>
      </c>
      <c r="E306" s="1">
        <v>0</v>
      </c>
      <c r="F306" s="50">
        <v>0</v>
      </c>
      <c r="G306" s="50">
        <v>0</v>
      </c>
    </row>
    <row r="307" spans="2:7" x14ac:dyDescent="0.25">
      <c r="B307" s="1"/>
      <c r="C307" s="1" t="s">
        <v>310</v>
      </c>
      <c r="D307" s="4">
        <v>0</v>
      </c>
      <c r="E307" s="1">
        <v>0</v>
      </c>
      <c r="F307" s="50">
        <v>0</v>
      </c>
      <c r="G307" s="50">
        <v>0</v>
      </c>
    </row>
    <row r="308" spans="2:7" x14ac:dyDescent="0.25">
      <c r="B308" s="1"/>
      <c r="C308" s="1" t="s">
        <v>311</v>
      </c>
      <c r="D308" s="4">
        <v>0</v>
      </c>
      <c r="E308" s="1">
        <v>0</v>
      </c>
      <c r="F308" s="50">
        <v>0</v>
      </c>
      <c r="G308" s="50">
        <v>0</v>
      </c>
    </row>
    <row r="309" spans="2:7" x14ac:dyDescent="0.25">
      <c r="B309" s="1"/>
      <c r="C309" s="1" t="s">
        <v>312</v>
      </c>
      <c r="D309" s="4">
        <v>0</v>
      </c>
      <c r="E309" s="1">
        <v>0</v>
      </c>
      <c r="F309" s="50">
        <v>0</v>
      </c>
      <c r="G309" s="50">
        <v>0</v>
      </c>
    </row>
    <row r="310" spans="2:7" x14ac:dyDescent="0.25">
      <c r="B310" s="1"/>
      <c r="C310" s="1" t="s">
        <v>313</v>
      </c>
      <c r="D310" s="4">
        <v>0</v>
      </c>
      <c r="E310" s="1">
        <v>0</v>
      </c>
      <c r="F310" s="50">
        <v>0</v>
      </c>
      <c r="G310" s="50">
        <v>0</v>
      </c>
    </row>
    <row r="311" spans="2:7" x14ac:dyDescent="0.25">
      <c r="B311" s="1"/>
      <c r="C311" s="1" t="s">
        <v>314</v>
      </c>
      <c r="D311" s="4">
        <v>0</v>
      </c>
      <c r="E311" s="1">
        <v>0</v>
      </c>
      <c r="F311" s="50">
        <v>0</v>
      </c>
      <c r="G311" s="50">
        <v>0</v>
      </c>
    </row>
    <row r="312" spans="2:7" x14ac:dyDescent="0.25">
      <c r="B312" s="1"/>
      <c r="C312" s="1" t="s">
        <v>315</v>
      </c>
      <c r="D312" s="4">
        <v>0</v>
      </c>
      <c r="E312" s="1">
        <v>0</v>
      </c>
      <c r="F312" s="50">
        <v>0</v>
      </c>
      <c r="G312" s="50">
        <v>0</v>
      </c>
    </row>
    <row r="313" spans="2:7" x14ac:dyDescent="0.25">
      <c r="B313" s="1"/>
      <c r="C313" s="1" t="s">
        <v>316</v>
      </c>
      <c r="D313" s="4">
        <v>0</v>
      </c>
      <c r="E313" s="1">
        <v>0</v>
      </c>
      <c r="F313" s="50">
        <v>0</v>
      </c>
      <c r="G313" s="50">
        <v>0</v>
      </c>
    </row>
    <row r="314" spans="2:7" x14ac:dyDescent="0.25">
      <c r="B314" s="1"/>
      <c r="C314" s="1" t="s">
        <v>317</v>
      </c>
      <c r="D314" s="4">
        <v>0</v>
      </c>
      <c r="E314" s="1">
        <v>0</v>
      </c>
      <c r="F314" s="50">
        <v>0</v>
      </c>
      <c r="G314" s="50">
        <v>0</v>
      </c>
    </row>
    <row r="315" spans="2:7" x14ac:dyDescent="0.25">
      <c r="B315" s="1"/>
      <c r="C315" s="1" t="s">
        <v>318</v>
      </c>
      <c r="D315" s="4">
        <v>0</v>
      </c>
      <c r="E315" s="1">
        <v>0</v>
      </c>
      <c r="F315" s="50">
        <v>0</v>
      </c>
      <c r="G315" s="50">
        <v>0</v>
      </c>
    </row>
    <row r="316" spans="2:7" x14ac:dyDescent="0.25">
      <c r="B316" s="1"/>
      <c r="C316" s="1" t="s">
        <v>319</v>
      </c>
      <c r="D316" s="4">
        <v>0</v>
      </c>
      <c r="E316" s="1">
        <v>0</v>
      </c>
      <c r="F316" s="50">
        <v>0</v>
      </c>
      <c r="G316" s="50">
        <v>0</v>
      </c>
    </row>
    <row r="317" spans="2:7" x14ac:dyDescent="0.25">
      <c r="B317" s="1"/>
      <c r="C317" s="1" t="s">
        <v>320</v>
      </c>
      <c r="D317" s="4">
        <v>0</v>
      </c>
      <c r="E317" s="1">
        <v>0</v>
      </c>
      <c r="F317" s="50">
        <v>0</v>
      </c>
      <c r="G317" s="50">
        <v>0</v>
      </c>
    </row>
    <row r="318" spans="2:7" x14ac:dyDescent="0.25">
      <c r="B318" s="1"/>
      <c r="C318" s="1" t="s">
        <v>321</v>
      </c>
      <c r="D318" s="4">
        <v>0</v>
      </c>
      <c r="E318" s="1">
        <v>0</v>
      </c>
      <c r="F318" s="50">
        <v>0</v>
      </c>
      <c r="G318" s="50">
        <v>0</v>
      </c>
    </row>
    <row r="319" spans="2:7" x14ac:dyDescent="0.25">
      <c r="B319" s="1"/>
      <c r="C319" s="1" t="s">
        <v>322</v>
      </c>
      <c r="D319" s="4">
        <v>0</v>
      </c>
      <c r="E319" s="1">
        <v>0</v>
      </c>
      <c r="F319" s="50">
        <v>0</v>
      </c>
      <c r="G319" s="50">
        <v>0</v>
      </c>
    </row>
    <row r="320" spans="2:7" x14ac:dyDescent="0.25">
      <c r="B320" s="1"/>
      <c r="C320" s="1" t="s">
        <v>323</v>
      </c>
      <c r="D320" s="4">
        <v>0</v>
      </c>
      <c r="E320" s="1">
        <v>0</v>
      </c>
      <c r="F320" s="50">
        <v>0</v>
      </c>
      <c r="G320" s="50">
        <v>0</v>
      </c>
    </row>
    <row r="321" spans="2:7" x14ac:dyDescent="0.25">
      <c r="B321" s="1"/>
      <c r="C321" s="1" t="s">
        <v>324</v>
      </c>
      <c r="D321" s="4">
        <v>0</v>
      </c>
      <c r="E321" s="1">
        <v>0</v>
      </c>
      <c r="F321" s="50">
        <v>0</v>
      </c>
      <c r="G321" s="50">
        <v>0</v>
      </c>
    </row>
    <row r="322" spans="2:7" x14ac:dyDescent="0.25">
      <c r="B322" s="1"/>
      <c r="C322" s="1" t="s">
        <v>325</v>
      </c>
      <c r="D322" s="4">
        <v>0</v>
      </c>
      <c r="E322" s="1">
        <v>0</v>
      </c>
      <c r="F322" s="50">
        <v>0</v>
      </c>
      <c r="G322" s="50">
        <v>0</v>
      </c>
    </row>
    <row r="323" spans="2:7" x14ac:dyDescent="0.25">
      <c r="B323" s="1"/>
      <c r="C323" s="1" t="s">
        <v>326</v>
      </c>
      <c r="D323" s="4">
        <v>0</v>
      </c>
      <c r="E323" s="1">
        <v>0</v>
      </c>
      <c r="F323" s="50">
        <v>0</v>
      </c>
      <c r="G323" s="50">
        <v>0</v>
      </c>
    </row>
    <row r="324" spans="2:7" x14ac:dyDescent="0.25">
      <c r="B324" s="1"/>
      <c r="C324" s="1" t="s">
        <v>327</v>
      </c>
      <c r="D324" s="4">
        <v>0</v>
      </c>
      <c r="E324" s="1">
        <v>0</v>
      </c>
      <c r="F324" s="50">
        <v>0</v>
      </c>
      <c r="G324" s="50">
        <v>0</v>
      </c>
    </row>
    <row r="325" spans="2:7" x14ac:dyDescent="0.25">
      <c r="B325" s="1"/>
      <c r="C325" s="1" t="s">
        <v>328</v>
      </c>
      <c r="D325" s="4">
        <v>0</v>
      </c>
      <c r="E325" s="1">
        <v>0</v>
      </c>
      <c r="F325" s="50">
        <v>0</v>
      </c>
      <c r="G325" s="50">
        <v>0</v>
      </c>
    </row>
    <row r="326" spans="2:7" x14ac:dyDescent="0.25">
      <c r="B326" s="1"/>
      <c r="C326" s="1" t="s">
        <v>329</v>
      </c>
      <c r="D326" s="4">
        <v>0</v>
      </c>
      <c r="E326" s="1">
        <v>0</v>
      </c>
      <c r="F326" s="50">
        <v>0</v>
      </c>
      <c r="G326" s="50">
        <v>0</v>
      </c>
    </row>
    <row r="327" spans="2:7" x14ac:dyDescent="0.25">
      <c r="B327" s="1"/>
      <c r="C327" s="1" t="s">
        <v>330</v>
      </c>
      <c r="D327" s="4">
        <v>0</v>
      </c>
      <c r="E327" s="1">
        <v>0</v>
      </c>
      <c r="F327" s="50">
        <v>0</v>
      </c>
      <c r="G327" s="50">
        <v>0</v>
      </c>
    </row>
    <row r="328" spans="2:7" x14ac:dyDescent="0.25">
      <c r="B328" s="1"/>
      <c r="C328" s="1" t="s">
        <v>331</v>
      </c>
      <c r="D328" s="4">
        <v>0</v>
      </c>
      <c r="E328" s="1">
        <v>0</v>
      </c>
      <c r="F328" s="50">
        <v>0</v>
      </c>
      <c r="G328" s="50">
        <v>0</v>
      </c>
    </row>
    <row r="329" spans="2:7" x14ac:dyDescent="0.25">
      <c r="B329" s="1"/>
      <c r="C329" s="1" t="s">
        <v>332</v>
      </c>
      <c r="D329" s="4">
        <v>0</v>
      </c>
      <c r="E329" s="1">
        <v>0</v>
      </c>
      <c r="F329" s="50">
        <v>0</v>
      </c>
      <c r="G329" s="50">
        <v>0</v>
      </c>
    </row>
    <row r="330" spans="2:7" x14ac:dyDescent="0.25">
      <c r="B330" s="1"/>
      <c r="C330" s="1" t="s">
        <v>333</v>
      </c>
      <c r="D330" s="4">
        <v>0</v>
      </c>
      <c r="E330" s="1">
        <v>0</v>
      </c>
      <c r="F330" s="50">
        <v>0</v>
      </c>
      <c r="G330" s="50">
        <v>0</v>
      </c>
    </row>
    <row r="331" spans="2:7" x14ac:dyDescent="0.25">
      <c r="B331" s="1"/>
      <c r="C331" s="1" t="s">
        <v>334</v>
      </c>
      <c r="D331" s="4">
        <v>0</v>
      </c>
      <c r="E331" s="1">
        <v>0</v>
      </c>
      <c r="F331" s="50">
        <v>0</v>
      </c>
      <c r="G331" s="50">
        <v>0</v>
      </c>
    </row>
    <row r="332" spans="2:7" x14ac:dyDescent="0.25">
      <c r="B332" s="1"/>
      <c r="C332" s="1" t="s">
        <v>335</v>
      </c>
      <c r="D332" s="4">
        <v>0</v>
      </c>
      <c r="E332" s="1">
        <v>0</v>
      </c>
      <c r="F332" s="50">
        <v>0</v>
      </c>
      <c r="G332" s="50">
        <v>0</v>
      </c>
    </row>
    <row r="333" spans="2:7" x14ac:dyDescent="0.25">
      <c r="B333" s="1"/>
      <c r="C333" s="1" t="s">
        <v>336</v>
      </c>
      <c r="D333" s="4">
        <v>0</v>
      </c>
      <c r="E333" s="1">
        <v>0</v>
      </c>
      <c r="F333" s="50">
        <v>0</v>
      </c>
      <c r="G333" s="50">
        <v>0</v>
      </c>
    </row>
    <row r="334" spans="2:7" x14ac:dyDescent="0.25">
      <c r="B334" s="1"/>
      <c r="C334" s="1" t="s">
        <v>337</v>
      </c>
      <c r="D334" s="4">
        <v>0</v>
      </c>
      <c r="E334" s="1">
        <v>0</v>
      </c>
      <c r="F334" s="50">
        <v>0</v>
      </c>
      <c r="G334" s="50">
        <v>0</v>
      </c>
    </row>
    <row r="335" spans="2:7" x14ac:dyDescent="0.25">
      <c r="B335" s="1"/>
      <c r="C335" s="1" t="s">
        <v>338</v>
      </c>
      <c r="D335" s="4">
        <v>0</v>
      </c>
      <c r="E335" s="1">
        <v>0</v>
      </c>
      <c r="F335" s="50">
        <v>0</v>
      </c>
      <c r="G335" s="50">
        <v>0</v>
      </c>
    </row>
    <row r="336" spans="2:7" x14ac:dyDescent="0.25">
      <c r="B336" s="1"/>
      <c r="C336" s="1" t="s">
        <v>339</v>
      </c>
      <c r="D336" s="4">
        <v>0</v>
      </c>
      <c r="E336" s="1">
        <v>0</v>
      </c>
      <c r="F336" s="50">
        <v>0</v>
      </c>
      <c r="G336" s="50">
        <v>0</v>
      </c>
    </row>
    <row r="337" spans="2:7" x14ac:dyDescent="0.25">
      <c r="B337" s="1"/>
      <c r="C337" s="1" t="s">
        <v>340</v>
      </c>
      <c r="D337" s="4">
        <v>0</v>
      </c>
      <c r="E337" s="1">
        <v>0</v>
      </c>
      <c r="F337" s="50">
        <v>0</v>
      </c>
      <c r="G337" s="50">
        <v>0</v>
      </c>
    </row>
    <row r="338" spans="2:7" x14ac:dyDescent="0.25">
      <c r="B338" s="1"/>
      <c r="C338" s="1" t="s">
        <v>341</v>
      </c>
      <c r="D338" s="4">
        <v>0</v>
      </c>
      <c r="E338" s="1">
        <v>0</v>
      </c>
      <c r="F338" s="50">
        <v>0</v>
      </c>
      <c r="G338" s="50">
        <v>0</v>
      </c>
    </row>
    <row r="339" spans="2:7" x14ac:dyDescent="0.25">
      <c r="B339" s="1"/>
      <c r="C339" s="1" t="s">
        <v>342</v>
      </c>
      <c r="D339" s="4">
        <v>0</v>
      </c>
      <c r="E339" s="1">
        <v>0</v>
      </c>
      <c r="F339" s="50">
        <v>0</v>
      </c>
      <c r="G339" s="50">
        <v>0</v>
      </c>
    </row>
    <row r="340" spans="2:7" x14ac:dyDescent="0.25">
      <c r="B340" s="1"/>
      <c r="C340" s="1" t="s">
        <v>343</v>
      </c>
      <c r="D340" s="4">
        <v>0</v>
      </c>
      <c r="E340" s="1">
        <v>0</v>
      </c>
      <c r="F340" s="50">
        <v>0</v>
      </c>
      <c r="G340" s="50">
        <v>0</v>
      </c>
    </row>
    <row r="341" spans="2:7" x14ac:dyDescent="0.25">
      <c r="B341" s="1"/>
      <c r="C341" s="1" t="s">
        <v>344</v>
      </c>
      <c r="D341" s="4">
        <v>0</v>
      </c>
      <c r="E341" s="1">
        <v>0</v>
      </c>
      <c r="F341" s="50">
        <v>0</v>
      </c>
      <c r="G341" s="50">
        <v>0</v>
      </c>
    </row>
    <row r="342" spans="2:7" x14ac:dyDescent="0.25">
      <c r="B342" s="1"/>
      <c r="C342" s="1" t="s">
        <v>345</v>
      </c>
      <c r="D342" s="4">
        <v>0</v>
      </c>
      <c r="E342" s="1">
        <v>0</v>
      </c>
      <c r="F342" s="50">
        <v>0</v>
      </c>
      <c r="G342" s="50">
        <v>0</v>
      </c>
    </row>
    <row r="343" spans="2:7" x14ac:dyDescent="0.25">
      <c r="B343" s="1"/>
      <c r="C343" s="1" t="s">
        <v>346</v>
      </c>
      <c r="D343" s="4">
        <v>0</v>
      </c>
      <c r="E343" s="1">
        <v>0</v>
      </c>
      <c r="F343" s="50">
        <v>0</v>
      </c>
      <c r="G343" s="50">
        <v>0</v>
      </c>
    </row>
    <row r="344" spans="2:7" x14ac:dyDescent="0.25">
      <c r="B344" s="1"/>
      <c r="C344" s="1" t="s">
        <v>347</v>
      </c>
      <c r="D344" s="4">
        <v>0</v>
      </c>
      <c r="E344" s="1">
        <v>0</v>
      </c>
      <c r="F344" s="50">
        <v>0</v>
      </c>
      <c r="G344" s="50">
        <v>0</v>
      </c>
    </row>
    <row r="345" spans="2:7" x14ac:dyDescent="0.25">
      <c r="B345" s="1"/>
      <c r="C345" s="1" t="s">
        <v>348</v>
      </c>
      <c r="D345" s="4">
        <v>0</v>
      </c>
      <c r="E345" s="1">
        <v>0</v>
      </c>
      <c r="F345" s="50">
        <v>0</v>
      </c>
      <c r="G345" s="50">
        <v>0</v>
      </c>
    </row>
    <row r="346" spans="2:7" x14ac:dyDescent="0.25">
      <c r="B346" s="1"/>
      <c r="C346" s="1" t="s">
        <v>349</v>
      </c>
      <c r="D346" s="4">
        <v>0</v>
      </c>
      <c r="E346" s="1">
        <v>0</v>
      </c>
      <c r="F346" s="50">
        <v>0</v>
      </c>
      <c r="G346" s="50">
        <v>0</v>
      </c>
    </row>
    <row r="347" spans="2:7" x14ac:dyDescent="0.25">
      <c r="B347" s="1"/>
      <c r="C347" s="1" t="s">
        <v>350</v>
      </c>
      <c r="D347" s="4">
        <v>0</v>
      </c>
      <c r="E347" s="1">
        <v>0</v>
      </c>
      <c r="F347" s="50">
        <v>0</v>
      </c>
      <c r="G347" s="50">
        <v>0</v>
      </c>
    </row>
    <row r="348" spans="2:7" x14ac:dyDescent="0.25">
      <c r="B348" s="1"/>
      <c r="C348" s="1" t="s">
        <v>351</v>
      </c>
      <c r="D348" s="4">
        <v>0</v>
      </c>
      <c r="E348" s="1">
        <v>0</v>
      </c>
      <c r="F348" s="50">
        <v>0</v>
      </c>
      <c r="G348" s="50">
        <v>0</v>
      </c>
    </row>
    <row r="349" spans="2:7" x14ac:dyDescent="0.25">
      <c r="B349" s="1"/>
      <c r="C349" s="1" t="s">
        <v>352</v>
      </c>
      <c r="D349" s="4">
        <v>0</v>
      </c>
      <c r="E349" s="1">
        <v>0</v>
      </c>
      <c r="F349" s="50">
        <v>0</v>
      </c>
      <c r="G349" s="50">
        <v>0</v>
      </c>
    </row>
    <row r="350" spans="2:7" x14ac:dyDescent="0.25">
      <c r="B350" s="1"/>
      <c r="C350" s="1" t="s">
        <v>353</v>
      </c>
      <c r="D350" s="4">
        <v>0</v>
      </c>
      <c r="E350" s="1">
        <v>0</v>
      </c>
      <c r="F350" s="50">
        <v>0</v>
      </c>
      <c r="G350" s="50">
        <v>0</v>
      </c>
    </row>
    <row r="351" spans="2:7" x14ac:dyDescent="0.25">
      <c r="B351" s="1"/>
      <c r="C351" s="1" t="s">
        <v>354</v>
      </c>
      <c r="D351" s="4">
        <v>0</v>
      </c>
      <c r="E351" s="1">
        <v>0</v>
      </c>
      <c r="F351" s="50">
        <v>0</v>
      </c>
      <c r="G351" s="50">
        <v>0</v>
      </c>
    </row>
    <row r="352" spans="2:7" x14ac:dyDescent="0.25">
      <c r="B352" s="1"/>
      <c r="C352" s="1" t="s">
        <v>355</v>
      </c>
      <c r="D352" s="4">
        <v>0</v>
      </c>
      <c r="E352" s="1">
        <v>0</v>
      </c>
      <c r="F352" s="50">
        <v>0</v>
      </c>
      <c r="G352" s="50">
        <v>0</v>
      </c>
    </row>
    <row r="353" spans="2:7" x14ac:dyDescent="0.25">
      <c r="B353" s="1"/>
      <c r="C353" s="1" t="s">
        <v>356</v>
      </c>
      <c r="D353" s="4">
        <v>0</v>
      </c>
      <c r="E353" s="1">
        <v>0</v>
      </c>
      <c r="F353" s="50">
        <v>0</v>
      </c>
      <c r="G353" s="50">
        <v>0</v>
      </c>
    </row>
    <row r="354" spans="2:7" x14ac:dyDescent="0.25">
      <c r="B354" s="1"/>
      <c r="C354" s="1" t="s">
        <v>357</v>
      </c>
      <c r="D354" s="4">
        <v>0</v>
      </c>
      <c r="E354" s="1">
        <v>0</v>
      </c>
      <c r="F354" s="50">
        <v>0</v>
      </c>
      <c r="G354" s="50">
        <v>0</v>
      </c>
    </row>
    <row r="355" spans="2:7" x14ac:dyDescent="0.25">
      <c r="B355" s="1"/>
      <c r="C355" s="1" t="s">
        <v>358</v>
      </c>
      <c r="D355" s="4">
        <v>0</v>
      </c>
      <c r="E355" s="1">
        <v>0</v>
      </c>
      <c r="F355" s="50">
        <v>0</v>
      </c>
      <c r="G355" s="50">
        <v>0</v>
      </c>
    </row>
    <row r="356" spans="2:7" x14ac:dyDescent="0.25">
      <c r="B356" s="1"/>
      <c r="C356" s="1" t="s">
        <v>359</v>
      </c>
      <c r="D356" s="4">
        <v>0</v>
      </c>
      <c r="E356" s="1">
        <v>0</v>
      </c>
      <c r="F356" s="50">
        <v>0</v>
      </c>
      <c r="G356" s="50">
        <v>0</v>
      </c>
    </row>
    <row r="357" spans="2:7" x14ac:dyDescent="0.25">
      <c r="B357" s="1"/>
      <c r="C357" s="1" t="s">
        <v>360</v>
      </c>
      <c r="D357" s="4">
        <v>0</v>
      </c>
      <c r="E357" s="1">
        <v>0</v>
      </c>
      <c r="F357" s="50">
        <v>0</v>
      </c>
      <c r="G357" s="50">
        <v>0</v>
      </c>
    </row>
    <row r="358" spans="2:7" x14ac:dyDescent="0.25">
      <c r="B358" s="1"/>
      <c r="C358" s="1" t="s">
        <v>361</v>
      </c>
      <c r="D358" s="4">
        <v>0</v>
      </c>
      <c r="E358" s="1">
        <v>0</v>
      </c>
      <c r="F358" s="50">
        <v>0</v>
      </c>
      <c r="G358" s="50">
        <v>0</v>
      </c>
    </row>
    <row r="359" spans="2:7" x14ac:dyDescent="0.25">
      <c r="B359" s="1"/>
      <c r="C359" s="1" t="s">
        <v>362</v>
      </c>
      <c r="D359" s="4">
        <v>0</v>
      </c>
      <c r="E359" s="1">
        <v>0</v>
      </c>
      <c r="F359" s="50">
        <v>0</v>
      </c>
      <c r="G359" s="50">
        <v>0</v>
      </c>
    </row>
    <row r="360" spans="2:7" x14ac:dyDescent="0.25">
      <c r="B360" s="1"/>
      <c r="C360" s="1" t="s">
        <v>363</v>
      </c>
      <c r="D360" s="4">
        <v>0</v>
      </c>
      <c r="E360" s="1">
        <v>0</v>
      </c>
      <c r="F360" s="50">
        <v>0</v>
      </c>
      <c r="G360" s="50">
        <v>0</v>
      </c>
    </row>
    <row r="361" spans="2:7" x14ac:dyDescent="0.25">
      <c r="B361" s="1"/>
      <c r="C361" s="1" t="s">
        <v>364</v>
      </c>
      <c r="D361" s="4">
        <v>0</v>
      </c>
      <c r="E361" s="1">
        <v>0</v>
      </c>
      <c r="F361" s="50">
        <v>0</v>
      </c>
      <c r="G361" s="50">
        <v>0</v>
      </c>
    </row>
    <row r="362" spans="2:7" x14ac:dyDescent="0.25">
      <c r="B362" s="1"/>
      <c r="C362" s="1" t="s">
        <v>365</v>
      </c>
      <c r="D362" s="4">
        <v>0</v>
      </c>
      <c r="E362" s="1">
        <v>0</v>
      </c>
      <c r="F362" s="50">
        <v>0</v>
      </c>
      <c r="G362" s="50">
        <v>0</v>
      </c>
    </row>
    <row r="363" spans="2:7" x14ac:dyDescent="0.25">
      <c r="B363" s="1"/>
      <c r="C363" s="1" t="s">
        <v>366</v>
      </c>
      <c r="D363" s="4">
        <v>0</v>
      </c>
      <c r="E363" s="1">
        <v>0</v>
      </c>
      <c r="F363" s="50">
        <v>0</v>
      </c>
      <c r="G363" s="50">
        <v>0</v>
      </c>
    </row>
    <row r="364" spans="2:7" x14ac:dyDescent="0.25">
      <c r="B364" s="1"/>
      <c r="C364" s="1" t="s">
        <v>367</v>
      </c>
      <c r="D364" s="4">
        <v>0</v>
      </c>
      <c r="E364" s="1">
        <v>0</v>
      </c>
      <c r="F364" s="50">
        <v>0</v>
      </c>
      <c r="G364" s="50">
        <v>0</v>
      </c>
    </row>
    <row r="365" spans="2:7" x14ac:dyDescent="0.25">
      <c r="B365" s="1"/>
      <c r="C365" s="1" t="s">
        <v>368</v>
      </c>
      <c r="D365" s="4">
        <v>0</v>
      </c>
      <c r="E365" s="1">
        <v>0</v>
      </c>
      <c r="F365" s="50">
        <v>0</v>
      </c>
      <c r="G365" s="50">
        <v>0</v>
      </c>
    </row>
    <row r="366" spans="2:7" x14ac:dyDescent="0.25">
      <c r="B366" s="1"/>
      <c r="C366" s="1" t="s">
        <v>369</v>
      </c>
      <c r="D366" s="4">
        <v>0</v>
      </c>
      <c r="E366" s="1">
        <v>0</v>
      </c>
      <c r="F366" s="50">
        <v>0</v>
      </c>
      <c r="G366" s="50">
        <v>0</v>
      </c>
    </row>
    <row r="367" spans="2:7" x14ac:dyDescent="0.25">
      <c r="B367" s="1"/>
      <c r="C367" s="1" t="s">
        <v>370</v>
      </c>
      <c r="D367" s="4">
        <v>0</v>
      </c>
      <c r="E367" s="1">
        <v>0</v>
      </c>
      <c r="F367" s="50">
        <v>0</v>
      </c>
      <c r="G367" s="50">
        <v>0</v>
      </c>
    </row>
    <row r="368" spans="2:7" x14ac:dyDescent="0.25">
      <c r="B368" s="1"/>
      <c r="C368" s="1" t="s">
        <v>371</v>
      </c>
      <c r="D368" s="4">
        <v>0</v>
      </c>
      <c r="E368" s="1">
        <v>0</v>
      </c>
      <c r="F368" s="50">
        <v>0</v>
      </c>
      <c r="G368" s="50">
        <v>0</v>
      </c>
    </row>
    <row r="369" spans="2:7" x14ac:dyDescent="0.25">
      <c r="B369" s="1"/>
      <c r="C369" s="1" t="s">
        <v>372</v>
      </c>
      <c r="D369" s="4">
        <v>0</v>
      </c>
      <c r="E369" s="1">
        <v>0</v>
      </c>
      <c r="F369" s="50">
        <v>0</v>
      </c>
      <c r="G369" s="50">
        <v>0</v>
      </c>
    </row>
    <row r="370" spans="2:7" x14ac:dyDescent="0.25">
      <c r="B370" s="1"/>
      <c r="C370" s="1" t="s">
        <v>373</v>
      </c>
      <c r="D370" s="4">
        <v>0</v>
      </c>
      <c r="E370" s="1">
        <v>0</v>
      </c>
      <c r="F370" s="50">
        <v>0</v>
      </c>
      <c r="G370" s="50">
        <v>0</v>
      </c>
    </row>
    <row r="371" spans="2:7" x14ac:dyDescent="0.25">
      <c r="B371" s="1"/>
      <c r="C371" s="1" t="s">
        <v>374</v>
      </c>
      <c r="D371" s="4">
        <v>0</v>
      </c>
      <c r="E371" s="1">
        <v>0</v>
      </c>
      <c r="F371" s="50">
        <v>0</v>
      </c>
      <c r="G371" s="50">
        <v>0</v>
      </c>
    </row>
    <row r="372" spans="2:7" x14ac:dyDescent="0.25">
      <c r="B372" s="1"/>
      <c r="C372" s="1" t="s">
        <v>375</v>
      </c>
      <c r="D372" s="4">
        <v>0</v>
      </c>
      <c r="E372" s="1">
        <v>0</v>
      </c>
      <c r="F372" s="50">
        <v>0</v>
      </c>
      <c r="G372" s="50">
        <v>0</v>
      </c>
    </row>
    <row r="373" spans="2:7" x14ac:dyDescent="0.25">
      <c r="B373" s="1"/>
      <c r="C373" s="1" t="s">
        <v>376</v>
      </c>
      <c r="D373" s="4">
        <v>0</v>
      </c>
      <c r="E373" s="1">
        <v>0</v>
      </c>
      <c r="F373" s="50">
        <v>0</v>
      </c>
      <c r="G373" s="50">
        <v>0</v>
      </c>
    </row>
    <row r="374" spans="2:7" x14ac:dyDescent="0.25">
      <c r="B374" s="1"/>
      <c r="C374" s="1" t="s">
        <v>377</v>
      </c>
      <c r="D374" s="4">
        <v>0</v>
      </c>
      <c r="E374" s="1">
        <v>0</v>
      </c>
      <c r="F374" s="50">
        <v>0</v>
      </c>
      <c r="G374" s="50">
        <v>0</v>
      </c>
    </row>
    <row r="375" spans="2:7" x14ac:dyDescent="0.25">
      <c r="B375" s="1"/>
      <c r="C375" s="1" t="s">
        <v>378</v>
      </c>
      <c r="D375" s="4">
        <v>0</v>
      </c>
      <c r="E375" s="1">
        <v>0</v>
      </c>
      <c r="F375" s="50">
        <v>0</v>
      </c>
      <c r="G375" s="50">
        <v>0</v>
      </c>
    </row>
    <row r="376" spans="2:7" x14ac:dyDescent="0.25">
      <c r="B376" s="1"/>
      <c r="C376" s="1" t="s">
        <v>379</v>
      </c>
      <c r="D376" s="4">
        <v>0</v>
      </c>
      <c r="E376" s="1">
        <v>0</v>
      </c>
      <c r="F376" s="50">
        <v>0</v>
      </c>
      <c r="G376" s="50">
        <v>0</v>
      </c>
    </row>
    <row r="377" spans="2:7" x14ac:dyDescent="0.25">
      <c r="B377" s="1"/>
      <c r="C377" s="1" t="s">
        <v>380</v>
      </c>
      <c r="D377" s="4">
        <v>0</v>
      </c>
      <c r="E377" s="1">
        <v>0</v>
      </c>
      <c r="F377" s="50">
        <v>0</v>
      </c>
      <c r="G377" s="50">
        <v>0</v>
      </c>
    </row>
    <row r="378" spans="2:7" x14ac:dyDescent="0.25">
      <c r="B378" s="1"/>
      <c r="C378" s="1" t="s">
        <v>381</v>
      </c>
      <c r="D378" s="4">
        <v>0</v>
      </c>
      <c r="E378" s="1">
        <v>0</v>
      </c>
      <c r="F378" s="50">
        <v>0</v>
      </c>
      <c r="G378" s="50">
        <v>0</v>
      </c>
    </row>
    <row r="379" spans="2:7" x14ac:dyDescent="0.25">
      <c r="B379" s="1"/>
      <c r="C379" s="1" t="s">
        <v>382</v>
      </c>
      <c r="D379" s="4">
        <v>0</v>
      </c>
      <c r="E379" s="1">
        <v>0</v>
      </c>
      <c r="F379" s="50">
        <v>0</v>
      </c>
      <c r="G379" s="50">
        <v>0</v>
      </c>
    </row>
    <row r="380" spans="2:7" x14ac:dyDescent="0.25">
      <c r="B380" s="1"/>
      <c r="C380" s="1" t="s">
        <v>383</v>
      </c>
      <c r="D380" s="4">
        <v>0</v>
      </c>
      <c r="E380" s="1">
        <v>0</v>
      </c>
      <c r="F380" s="50">
        <v>0</v>
      </c>
      <c r="G380" s="50">
        <v>0</v>
      </c>
    </row>
    <row r="381" spans="2:7" x14ac:dyDescent="0.25">
      <c r="B381" s="1"/>
      <c r="C381" s="1" t="s">
        <v>384</v>
      </c>
      <c r="D381" s="4">
        <v>0</v>
      </c>
      <c r="E381" s="1">
        <v>0</v>
      </c>
      <c r="F381" s="50">
        <v>0</v>
      </c>
      <c r="G381" s="50">
        <v>0</v>
      </c>
    </row>
    <row r="382" spans="2:7" x14ac:dyDescent="0.25">
      <c r="B382" s="1"/>
      <c r="C382" s="1" t="s">
        <v>385</v>
      </c>
      <c r="D382" s="4">
        <v>0</v>
      </c>
      <c r="E382" s="1">
        <v>0</v>
      </c>
      <c r="F382" s="50">
        <v>0</v>
      </c>
      <c r="G382" s="50">
        <v>0</v>
      </c>
    </row>
    <row r="383" spans="2:7" x14ac:dyDescent="0.25">
      <c r="B383" s="1"/>
      <c r="C383" s="1" t="s">
        <v>386</v>
      </c>
      <c r="D383" s="4">
        <v>0</v>
      </c>
      <c r="E383" s="1">
        <v>0</v>
      </c>
      <c r="F383" s="50">
        <v>0</v>
      </c>
      <c r="G383" s="50">
        <v>0</v>
      </c>
    </row>
    <row r="384" spans="2:7" x14ac:dyDescent="0.25">
      <c r="B384" s="1"/>
      <c r="C384" s="1" t="s">
        <v>387</v>
      </c>
      <c r="D384" s="4">
        <v>0</v>
      </c>
      <c r="E384" s="1">
        <v>0</v>
      </c>
      <c r="F384" s="50">
        <v>0</v>
      </c>
      <c r="G384" s="50">
        <v>0</v>
      </c>
    </row>
    <row r="385" spans="2:7" x14ac:dyDescent="0.25">
      <c r="B385" s="1"/>
      <c r="C385" s="1" t="s">
        <v>388</v>
      </c>
      <c r="D385" s="4">
        <v>0</v>
      </c>
      <c r="E385" s="1">
        <v>0</v>
      </c>
      <c r="F385" s="50">
        <v>0</v>
      </c>
      <c r="G385" s="50">
        <v>0</v>
      </c>
    </row>
    <row r="386" spans="2:7" x14ac:dyDescent="0.25">
      <c r="B386" s="1"/>
      <c r="C386" s="1" t="s">
        <v>389</v>
      </c>
      <c r="D386" s="4">
        <v>0</v>
      </c>
      <c r="E386" s="1">
        <v>0</v>
      </c>
      <c r="F386" s="50">
        <v>0</v>
      </c>
      <c r="G386" s="50">
        <v>0</v>
      </c>
    </row>
    <row r="387" spans="2:7" x14ac:dyDescent="0.25">
      <c r="B387" s="1"/>
      <c r="C387" s="1" t="s">
        <v>390</v>
      </c>
      <c r="D387" s="4">
        <v>0</v>
      </c>
      <c r="E387" s="1">
        <v>0</v>
      </c>
      <c r="F387" s="50">
        <v>0</v>
      </c>
      <c r="G387" s="50">
        <v>0</v>
      </c>
    </row>
    <row r="388" spans="2:7" x14ac:dyDescent="0.25">
      <c r="B388" s="1"/>
      <c r="C388" s="1" t="s">
        <v>391</v>
      </c>
      <c r="D388" s="4">
        <v>0</v>
      </c>
      <c r="E388" s="1">
        <v>0</v>
      </c>
      <c r="F388" s="50">
        <v>0</v>
      </c>
      <c r="G388" s="50">
        <v>0</v>
      </c>
    </row>
    <row r="389" spans="2:7" x14ac:dyDescent="0.25">
      <c r="B389" s="1"/>
      <c r="C389" s="1" t="s">
        <v>392</v>
      </c>
      <c r="D389" s="4">
        <v>0</v>
      </c>
      <c r="E389" s="1">
        <v>0</v>
      </c>
      <c r="F389" s="50">
        <v>0</v>
      </c>
      <c r="G389" s="50">
        <v>0</v>
      </c>
    </row>
    <row r="390" spans="2:7" x14ac:dyDescent="0.25">
      <c r="B390" s="1"/>
      <c r="C390" s="1" t="s">
        <v>393</v>
      </c>
      <c r="D390" s="4">
        <v>0</v>
      </c>
      <c r="E390" s="1">
        <v>0</v>
      </c>
      <c r="F390" s="50">
        <v>0</v>
      </c>
      <c r="G390" s="50">
        <v>0</v>
      </c>
    </row>
    <row r="391" spans="2:7" x14ac:dyDescent="0.25">
      <c r="B391" s="1"/>
      <c r="C391" s="1" t="s">
        <v>394</v>
      </c>
      <c r="D391" s="4">
        <v>0</v>
      </c>
      <c r="E391" s="1">
        <v>0</v>
      </c>
      <c r="F391" s="50">
        <v>0</v>
      </c>
      <c r="G391" s="50">
        <v>0</v>
      </c>
    </row>
    <row r="392" spans="2:7" x14ac:dyDescent="0.25">
      <c r="B392" s="1"/>
      <c r="C392" s="1" t="s">
        <v>395</v>
      </c>
      <c r="D392" s="4">
        <v>0</v>
      </c>
      <c r="E392" s="1">
        <v>0</v>
      </c>
      <c r="F392" s="50">
        <v>0</v>
      </c>
      <c r="G392" s="50">
        <v>0</v>
      </c>
    </row>
    <row r="393" spans="2:7" x14ac:dyDescent="0.25">
      <c r="B393" s="1"/>
      <c r="C393" s="1" t="s">
        <v>396</v>
      </c>
      <c r="D393" s="4">
        <v>0</v>
      </c>
      <c r="E393" s="1">
        <v>0</v>
      </c>
      <c r="F393" s="50">
        <v>0</v>
      </c>
      <c r="G393" s="50">
        <v>0</v>
      </c>
    </row>
    <row r="394" spans="2:7" x14ac:dyDescent="0.25">
      <c r="B394" s="1"/>
      <c r="C394" s="1" t="s">
        <v>397</v>
      </c>
      <c r="D394" s="4">
        <v>0</v>
      </c>
      <c r="E394" s="1">
        <v>0</v>
      </c>
      <c r="F394" s="50">
        <v>0</v>
      </c>
      <c r="G394" s="50">
        <v>0</v>
      </c>
    </row>
    <row r="395" spans="2:7" x14ac:dyDescent="0.25">
      <c r="B395" s="1"/>
      <c r="C395" s="1" t="s">
        <v>398</v>
      </c>
      <c r="D395" s="4">
        <v>0</v>
      </c>
      <c r="E395" s="1">
        <v>0</v>
      </c>
      <c r="F395" s="50">
        <v>0</v>
      </c>
      <c r="G395" s="50">
        <v>0</v>
      </c>
    </row>
    <row r="396" spans="2:7" x14ac:dyDescent="0.25">
      <c r="B396" s="1"/>
      <c r="C396" s="1" t="s">
        <v>399</v>
      </c>
      <c r="D396" s="4">
        <v>0</v>
      </c>
      <c r="E396" s="1">
        <v>0</v>
      </c>
      <c r="F396" s="50">
        <v>0</v>
      </c>
      <c r="G396" s="50">
        <v>0</v>
      </c>
    </row>
    <row r="397" spans="2:7" x14ac:dyDescent="0.25">
      <c r="B397" s="1"/>
      <c r="C397" s="1" t="s">
        <v>400</v>
      </c>
      <c r="D397" s="4">
        <v>0</v>
      </c>
      <c r="E397" s="1">
        <v>0</v>
      </c>
      <c r="F397" s="50">
        <v>0</v>
      </c>
      <c r="G397" s="50">
        <v>0</v>
      </c>
    </row>
    <row r="398" spans="2:7" x14ac:dyDescent="0.25">
      <c r="B398" s="1"/>
      <c r="C398" s="1" t="s">
        <v>401</v>
      </c>
      <c r="D398" s="4">
        <v>0</v>
      </c>
      <c r="E398" s="1">
        <v>0</v>
      </c>
      <c r="F398" s="50">
        <v>0</v>
      </c>
      <c r="G398" s="50">
        <v>0</v>
      </c>
    </row>
    <row r="399" spans="2:7" x14ac:dyDescent="0.25">
      <c r="B399" s="1"/>
      <c r="C399" s="1" t="s">
        <v>402</v>
      </c>
      <c r="D399" s="4">
        <v>0</v>
      </c>
      <c r="E399" s="1">
        <v>0</v>
      </c>
      <c r="F399" s="50">
        <v>0</v>
      </c>
      <c r="G399" s="50">
        <v>0</v>
      </c>
    </row>
    <row r="400" spans="2:7" x14ac:dyDescent="0.25">
      <c r="B400" s="1"/>
      <c r="C400" s="1" t="s">
        <v>403</v>
      </c>
      <c r="D400" s="4">
        <v>0</v>
      </c>
      <c r="E400" s="1">
        <v>0</v>
      </c>
      <c r="F400" s="50">
        <v>0</v>
      </c>
      <c r="G400" s="50">
        <v>0</v>
      </c>
    </row>
    <row r="401" spans="2:7" x14ac:dyDescent="0.25">
      <c r="B401" s="1"/>
      <c r="C401" s="1" t="s">
        <v>404</v>
      </c>
      <c r="D401" s="4">
        <v>0</v>
      </c>
      <c r="E401" s="1">
        <v>0</v>
      </c>
      <c r="F401" s="50">
        <v>0</v>
      </c>
      <c r="G401" s="50">
        <v>0</v>
      </c>
    </row>
    <row r="402" spans="2:7" x14ac:dyDescent="0.25">
      <c r="B402" s="1"/>
      <c r="C402" s="1" t="s">
        <v>405</v>
      </c>
      <c r="D402" s="4">
        <v>0</v>
      </c>
      <c r="E402" s="1">
        <v>0</v>
      </c>
      <c r="F402" s="50">
        <v>0</v>
      </c>
      <c r="G402" s="50">
        <v>0</v>
      </c>
    </row>
    <row r="403" spans="2:7" x14ac:dyDescent="0.25">
      <c r="B403" s="1"/>
      <c r="C403" s="1" t="s">
        <v>406</v>
      </c>
      <c r="D403" s="4">
        <v>0</v>
      </c>
      <c r="E403" s="1">
        <v>0</v>
      </c>
      <c r="F403" s="50">
        <v>0</v>
      </c>
      <c r="G403" s="50">
        <v>0</v>
      </c>
    </row>
    <row r="404" spans="2:7" x14ac:dyDescent="0.25">
      <c r="B404" s="1"/>
      <c r="C404" s="1" t="s">
        <v>407</v>
      </c>
      <c r="D404" s="4">
        <v>0</v>
      </c>
      <c r="E404" s="1">
        <v>0</v>
      </c>
      <c r="F404" s="50">
        <v>0</v>
      </c>
      <c r="G404" s="50">
        <v>0</v>
      </c>
    </row>
    <row r="405" spans="2:7" x14ac:dyDescent="0.25">
      <c r="B405" s="1"/>
      <c r="C405" s="1" t="s">
        <v>408</v>
      </c>
      <c r="D405" s="4">
        <v>0</v>
      </c>
      <c r="E405" s="1">
        <v>0</v>
      </c>
      <c r="F405" s="50">
        <v>0</v>
      </c>
      <c r="G405" s="50">
        <v>0</v>
      </c>
    </row>
    <row r="406" spans="2:7" x14ac:dyDescent="0.25">
      <c r="B406" s="1"/>
      <c r="C406" s="1" t="s">
        <v>409</v>
      </c>
      <c r="D406" s="4">
        <v>0</v>
      </c>
      <c r="E406" s="1">
        <v>0</v>
      </c>
      <c r="F406" s="50">
        <v>0</v>
      </c>
      <c r="G406" s="50">
        <v>0</v>
      </c>
    </row>
    <row r="407" spans="2:7" x14ac:dyDescent="0.25">
      <c r="B407" s="1"/>
      <c r="C407" s="1" t="s">
        <v>410</v>
      </c>
      <c r="D407" s="4">
        <v>0</v>
      </c>
      <c r="E407" s="1">
        <v>0</v>
      </c>
      <c r="F407" s="50">
        <v>0</v>
      </c>
      <c r="G407" s="50">
        <v>0</v>
      </c>
    </row>
    <row r="408" spans="2:7" x14ac:dyDescent="0.25">
      <c r="B408" s="1"/>
      <c r="C408" s="1" t="s">
        <v>411</v>
      </c>
      <c r="D408" s="4">
        <v>0</v>
      </c>
      <c r="E408" s="1">
        <v>0</v>
      </c>
      <c r="F408" s="50">
        <v>0</v>
      </c>
      <c r="G408" s="50">
        <v>0</v>
      </c>
    </row>
    <row r="409" spans="2:7" x14ac:dyDescent="0.25">
      <c r="B409" s="1"/>
      <c r="C409" s="1" t="s">
        <v>412</v>
      </c>
      <c r="D409" s="4">
        <v>0</v>
      </c>
      <c r="E409" s="1">
        <v>0</v>
      </c>
      <c r="F409" s="50">
        <v>0</v>
      </c>
      <c r="G409" s="50">
        <v>0</v>
      </c>
    </row>
    <row r="410" spans="2:7" x14ac:dyDescent="0.25">
      <c r="B410" s="1"/>
      <c r="C410" s="1" t="s">
        <v>413</v>
      </c>
      <c r="D410" s="4">
        <v>0</v>
      </c>
      <c r="E410" s="1">
        <v>0</v>
      </c>
      <c r="F410" s="50">
        <v>0</v>
      </c>
      <c r="G410" s="50">
        <v>0</v>
      </c>
    </row>
    <row r="411" spans="2:7" x14ac:dyDescent="0.25">
      <c r="B411" s="1"/>
      <c r="C411" s="1" t="s">
        <v>414</v>
      </c>
      <c r="D411" s="4">
        <v>0</v>
      </c>
      <c r="E411" s="1">
        <v>0</v>
      </c>
      <c r="F411" s="50">
        <v>0</v>
      </c>
      <c r="G411" s="50">
        <v>0</v>
      </c>
    </row>
    <row r="412" spans="2:7" x14ac:dyDescent="0.25">
      <c r="B412" s="1"/>
      <c r="C412" s="1" t="s">
        <v>415</v>
      </c>
      <c r="D412" s="4">
        <v>0</v>
      </c>
      <c r="E412" s="1">
        <v>0</v>
      </c>
      <c r="F412" s="50">
        <v>0</v>
      </c>
      <c r="G412" s="50">
        <v>0</v>
      </c>
    </row>
    <row r="413" spans="2:7" x14ac:dyDescent="0.25">
      <c r="B413" s="1"/>
      <c r="C413" s="1" t="s">
        <v>416</v>
      </c>
      <c r="D413" s="4">
        <v>0</v>
      </c>
      <c r="E413" s="1">
        <v>0</v>
      </c>
      <c r="F413" s="50">
        <v>0</v>
      </c>
      <c r="G413" s="50">
        <v>0</v>
      </c>
    </row>
    <row r="414" spans="2:7" x14ac:dyDescent="0.25">
      <c r="B414" s="1"/>
      <c r="C414" s="1" t="s">
        <v>417</v>
      </c>
      <c r="D414" s="4">
        <v>0</v>
      </c>
      <c r="E414" s="1">
        <v>0</v>
      </c>
      <c r="F414" s="50">
        <v>0</v>
      </c>
      <c r="G414" s="50">
        <v>0</v>
      </c>
    </row>
    <row r="415" spans="2:7" x14ac:dyDescent="0.25">
      <c r="B415" s="1"/>
      <c r="C415" s="1" t="s">
        <v>418</v>
      </c>
      <c r="D415" s="4">
        <v>0</v>
      </c>
      <c r="E415" s="1">
        <v>0</v>
      </c>
      <c r="F415" s="50">
        <v>0</v>
      </c>
      <c r="G415" s="50">
        <v>0</v>
      </c>
    </row>
    <row r="416" spans="2:7" x14ac:dyDescent="0.25">
      <c r="B416" s="1"/>
      <c r="C416" s="1" t="s">
        <v>419</v>
      </c>
      <c r="D416" s="4">
        <v>0</v>
      </c>
      <c r="E416" s="1">
        <v>0</v>
      </c>
      <c r="F416" s="50">
        <v>0</v>
      </c>
      <c r="G416" s="50">
        <v>0</v>
      </c>
    </row>
    <row r="417" spans="2:7" x14ac:dyDescent="0.25">
      <c r="B417" s="1"/>
      <c r="C417" s="1" t="s">
        <v>420</v>
      </c>
      <c r="D417" s="4">
        <v>0</v>
      </c>
      <c r="E417" s="1">
        <v>0</v>
      </c>
      <c r="F417" s="50">
        <v>0</v>
      </c>
      <c r="G417" s="50">
        <v>0</v>
      </c>
    </row>
    <row r="418" spans="2:7" x14ac:dyDescent="0.25">
      <c r="B418" s="1"/>
      <c r="C418" s="1" t="s">
        <v>421</v>
      </c>
      <c r="D418" s="4">
        <v>0</v>
      </c>
      <c r="E418" s="1">
        <v>0</v>
      </c>
      <c r="F418" s="50">
        <v>0</v>
      </c>
      <c r="G418" s="50">
        <v>0</v>
      </c>
    </row>
    <row r="419" spans="2:7" x14ac:dyDescent="0.25">
      <c r="B419" s="1"/>
      <c r="C419" s="1" t="s">
        <v>422</v>
      </c>
      <c r="D419" s="4">
        <v>0</v>
      </c>
      <c r="E419" s="1">
        <v>0</v>
      </c>
      <c r="F419" s="50">
        <v>0</v>
      </c>
      <c r="G419" s="50">
        <v>0</v>
      </c>
    </row>
    <row r="420" spans="2:7" x14ac:dyDescent="0.25">
      <c r="B420" s="1"/>
      <c r="C420" s="1" t="s">
        <v>423</v>
      </c>
      <c r="D420" s="4">
        <v>0</v>
      </c>
      <c r="E420" s="1">
        <v>0</v>
      </c>
      <c r="F420" s="50">
        <v>0</v>
      </c>
      <c r="G420" s="50">
        <v>0</v>
      </c>
    </row>
    <row r="421" spans="2:7" x14ac:dyDescent="0.25">
      <c r="B421" s="1"/>
      <c r="C421" s="1" t="s">
        <v>424</v>
      </c>
      <c r="D421" s="4">
        <v>0</v>
      </c>
      <c r="E421" s="1">
        <v>0</v>
      </c>
      <c r="F421" s="50">
        <v>0</v>
      </c>
      <c r="G421" s="50">
        <v>0</v>
      </c>
    </row>
    <row r="422" spans="2:7" x14ac:dyDescent="0.25">
      <c r="B422" s="1"/>
      <c r="C422" s="1" t="s">
        <v>425</v>
      </c>
      <c r="D422" s="4">
        <v>0</v>
      </c>
      <c r="E422" s="1">
        <v>0</v>
      </c>
      <c r="F422" s="50">
        <v>0</v>
      </c>
      <c r="G422" s="50">
        <v>0</v>
      </c>
    </row>
    <row r="423" spans="2:7" x14ac:dyDescent="0.25">
      <c r="B423" s="1"/>
      <c r="C423" s="1" t="s">
        <v>426</v>
      </c>
      <c r="D423" s="4">
        <v>0</v>
      </c>
      <c r="E423" s="1">
        <v>0</v>
      </c>
      <c r="F423" s="50">
        <v>0</v>
      </c>
      <c r="G423" s="50">
        <v>0</v>
      </c>
    </row>
    <row r="424" spans="2:7" x14ac:dyDescent="0.25">
      <c r="B424" s="1"/>
      <c r="C424" s="1" t="s">
        <v>427</v>
      </c>
      <c r="D424" s="4">
        <v>0</v>
      </c>
      <c r="E424" s="1">
        <v>0</v>
      </c>
      <c r="F424" s="50">
        <v>0</v>
      </c>
      <c r="G424" s="50">
        <v>0</v>
      </c>
    </row>
    <row r="425" spans="2:7" x14ac:dyDescent="0.25">
      <c r="B425" s="1"/>
      <c r="C425" s="1" t="s">
        <v>428</v>
      </c>
      <c r="D425" s="4">
        <v>0</v>
      </c>
      <c r="E425" s="1">
        <v>0</v>
      </c>
      <c r="F425" s="50">
        <v>0</v>
      </c>
      <c r="G425" s="50">
        <v>0</v>
      </c>
    </row>
    <row r="426" spans="2:7" x14ac:dyDescent="0.25">
      <c r="B426" s="1"/>
      <c r="C426" s="1" t="s">
        <v>429</v>
      </c>
      <c r="D426" s="4">
        <v>0</v>
      </c>
      <c r="E426" s="1">
        <v>0</v>
      </c>
      <c r="F426" s="50">
        <v>0</v>
      </c>
      <c r="G426" s="50">
        <v>0</v>
      </c>
    </row>
    <row r="427" spans="2:7" x14ac:dyDescent="0.25">
      <c r="B427" s="1"/>
      <c r="C427" s="1" t="s">
        <v>430</v>
      </c>
      <c r="D427" s="4">
        <v>0</v>
      </c>
      <c r="E427" s="1">
        <v>0</v>
      </c>
      <c r="F427" s="50">
        <v>0</v>
      </c>
      <c r="G427" s="50">
        <v>0</v>
      </c>
    </row>
    <row r="428" spans="2:7" x14ac:dyDescent="0.25">
      <c r="B428" s="1"/>
      <c r="C428" s="1" t="s">
        <v>431</v>
      </c>
      <c r="D428" s="4">
        <v>0</v>
      </c>
      <c r="E428" s="1">
        <v>0</v>
      </c>
      <c r="F428" s="50">
        <v>0</v>
      </c>
      <c r="G428" s="50">
        <v>0</v>
      </c>
    </row>
    <row r="429" spans="2:7" x14ac:dyDescent="0.25">
      <c r="B429" s="1"/>
      <c r="C429" s="1" t="s">
        <v>432</v>
      </c>
      <c r="D429" s="4">
        <v>0</v>
      </c>
      <c r="E429" s="1">
        <v>0</v>
      </c>
      <c r="F429" s="50">
        <v>0</v>
      </c>
      <c r="G429" s="50">
        <v>0</v>
      </c>
    </row>
    <row r="430" spans="2:7" x14ac:dyDescent="0.25">
      <c r="B430" s="1"/>
      <c r="C430" s="1" t="s">
        <v>433</v>
      </c>
      <c r="D430" s="4">
        <v>0</v>
      </c>
      <c r="E430" s="1">
        <v>0</v>
      </c>
      <c r="F430" s="50">
        <v>0</v>
      </c>
      <c r="G430" s="50">
        <v>0</v>
      </c>
    </row>
    <row r="431" spans="2:7" x14ac:dyDescent="0.25">
      <c r="B431" s="1"/>
      <c r="C431" s="1" t="s">
        <v>434</v>
      </c>
      <c r="D431" s="4">
        <v>0</v>
      </c>
      <c r="E431" s="1">
        <v>0</v>
      </c>
      <c r="F431" s="50">
        <v>0</v>
      </c>
      <c r="G431" s="50">
        <v>0</v>
      </c>
    </row>
    <row r="432" spans="2:7" x14ac:dyDescent="0.25">
      <c r="B432" s="1"/>
      <c r="C432" s="1" t="s">
        <v>435</v>
      </c>
      <c r="D432" s="4">
        <v>0</v>
      </c>
      <c r="E432" s="1">
        <v>0</v>
      </c>
      <c r="F432" s="50">
        <v>0</v>
      </c>
      <c r="G432" s="50">
        <v>0</v>
      </c>
    </row>
    <row r="433" spans="2:7" x14ac:dyDescent="0.25">
      <c r="B433" s="1"/>
      <c r="C433" s="1" t="s">
        <v>436</v>
      </c>
      <c r="D433" s="4">
        <v>0</v>
      </c>
      <c r="E433" s="1">
        <v>0</v>
      </c>
      <c r="F433" s="50">
        <v>0</v>
      </c>
      <c r="G433" s="50">
        <v>0</v>
      </c>
    </row>
    <row r="434" spans="2:7" x14ac:dyDescent="0.25">
      <c r="B434" s="1"/>
      <c r="C434" s="1" t="s">
        <v>437</v>
      </c>
      <c r="D434" s="4">
        <v>0</v>
      </c>
      <c r="E434" s="1">
        <v>0</v>
      </c>
      <c r="F434" s="50">
        <v>0</v>
      </c>
      <c r="G434" s="50">
        <v>0</v>
      </c>
    </row>
    <row r="435" spans="2:7" x14ac:dyDescent="0.25">
      <c r="B435" s="1"/>
      <c r="C435" s="1" t="s">
        <v>438</v>
      </c>
      <c r="D435" s="4">
        <v>0</v>
      </c>
      <c r="E435" s="1">
        <v>0</v>
      </c>
      <c r="F435" s="50">
        <v>0</v>
      </c>
      <c r="G435" s="50">
        <v>0</v>
      </c>
    </row>
    <row r="436" spans="2:7" x14ac:dyDescent="0.25">
      <c r="B436" s="1"/>
      <c r="C436" s="1" t="s">
        <v>439</v>
      </c>
      <c r="D436" s="4">
        <v>0</v>
      </c>
      <c r="E436" s="1">
        <v>0</v>
      </c>
      <c r="F436" s="50">
        <v>0</v>
      </c>
      <c r="G436" s="50">
        <v>0</v>
      </c>
    </row>
    <row r="437" spans="2:7" x14ac:dyDescent="0.25">
      <c r="B437" s="1"/>
      <c r="C437" s="1" t="s">
        <v>440</v>
      </c>
      <c r="D437" s="4">
        <v>0</v>
      </c>
      <c r="E437" s="1">
        <v>0</v>
      </c>
      <c r="F437" s="50">
        <v>0</v>
      </c>
      <c r="G437" s="50">
        <v>0</v>
      </c>
    </row>
    <row r="438" spans="2:7" x14ac:dyDescent="0.25">
      <c r="B438" s="1"/>
      <c r="C438" s="1" t="s">
        <v>441</v>
      </c>
      <c r="D438" s="4">
        <v>0</v>
      </c>
      <c r="E438" s="1">
        <v>0</v>
      </c>
      <c r="F438" s="50">
        <v>0</v>
      </c>
      <c r="G438" s="50">
        <v>0</v>
      </c>
    </row>
    <row r="439" spans="2:7" x14ac:dyDescent="0.25">
      <c r="B439" s="1"/>
      <c r="C439" s="1" t="s">
        <v>442</v>
      </c>
      <c r="D439" s="4">
        <v>0</v>
      </c>
      <c r="E439" s="1">
        <v>0</v>
      </c>
      <c r="F439" s="50">
        <v>0</v>
      </c>
      <c r="G439" s="50">
        <v>0</v>
      </c>
    </row>
    <row r="440" spans="2:7" x14ac:dyDescent="0.25">
      <c r="B440" s="1"/>
      <c r="C440" s="1" t="s">
        <v>443</v>
      </c>
      <c r="D440" s="4">
        <v>0</v>
      </c>
      <c r="E440" s="1">
        <v>0</v>
      </c>
      <c r="F440" s="50">
        <v>0</v>
      </c>
      <c r="G440" s="50">
        <v>0</v>
      </c>
    </row>
    <row r="441" spans="2:7" x14ac:dyDescent="0.25">
      <c r="B441" s="1"/>
      <c r="C441" s="1" t="s">
        <v>444</v>
      </c>
      <c r="D441" s="4">
        <v>0</v>
      </c>
      <c r="E441" s="1">
        <v>0</v>
      </c>
      <c r="F441" s="50">
        <v>0</v>
      </c>
      <c r="G441" s="50">
        <v>0</v>
      </c>
    </row>
    <row r="442" spans="2:7" x14ac:dyDescent="0.25">
      <c r="B442" s="1"/>
      <c r="C442" s="1" t="s">
        <v>445</v>
      </c>
      <c r="D442" s="4">
        <v>0</v>
      </c>
      <c r="E442" s="1">
        <v>0</v>
      </c>
      <c r="F442" s="50">
        <v>0</v>
      </c>
      <c r="G442" s="50">
        <v>0</v>
      </c>
    </row>
    <row r="443" spans="2:7" x14ac:dyDescent="0.25">
      <c r="B443" s="1"/>
      <c r="C443" s="1" t="s">
        <v>446</v>
      </c>
      <c r="D443" s="4">
        <v>0</v>
      </c>
      <c r="E443" s="1">
        <v>0</v>
      </c>
      <c r="F443" s="50">
        <v>0</v>
      </c>
      <c r="G443" s="50">
        <v>0</v>
      </c>
    </row>
    <row r="444" spans="2:7" x14ac:dyDescent="0.25">
      <c r="B444" s="1"/>
      <c r="C444" s="1" t="s">
        <v>447</v>
      </c>
      <c r="D444" s="4">
        <v>0</v>
      </c>
      <c r="E444" s="1">
        <v>0</v>
      </c>
      <c r="F444" s="50">
        <v>0</v>
      </c>
      <c r="G444" s="50">
        <v>0</v>
      </c>
    </row>
    <row r="445" spans="2:7" x14ac:dyDescent="0.25">
      <c r="B445" s="1"/>
      <c r="C445" s="1" t="s">
        <v>448</v>
      </c>
      <c r="D445" s="4">
        <v>0</v>
      </c>
      <c r="E445" s="1">
        <v>0</v>
      </c>
      <c r="F445" s="50">
        <v>0</v>
      </c>
      <c r="G445" s="50">
        <v>0</v>
      </c>
    </row>
    <row r="446" spans="2:7" x14ac:dyDescent="0.25">
      <c r="B446" s="1"/>
      <c r="C446" s="1" t="s">
        <v>449</v>
      </c>
      <c r="D446" s="4">
        <v>0</v>
      </c>
      <c r="E446" s="1">
        <v>0</v>
      </c>
      <c r="F446" s="50">
        <v>0</v>
      </c>
      <c r="G446" s="50">
        <v>0</v>
      </c>
    </row>
    <row r="447" spans="2:7" x14ac:dyDescent="0.25">
      <c r="B447" s="1"/>
      <c r="C447" s="1" t="s">
        <v>450</v>
      </c>
      <c r="D447" s="4">
        <v>0</v>
      </c>
      <c r="E447" s="1">
        <v>0</v>
      </c>
      <c r="F447" s="50">
        <v>0</v>
      </c>
      <c r="G447" s="50">
        <v>0</v>
      </c>
    </row>
    <row r="448" spans="2:7" x14ac:dyDescent="0.25">
      <c r="B448" s="1"/>
      <c r="C448" s="1" t="s">
        <v>451</v>
      </c>
      <c r="D448" s="4">
        <v>0</v>
      </c>
      <c r="E448" s="1">
        <v>0</v>
      </c>
      <c r="F448" s="50">
        <v>0</v>
      </c>
      <c r="G448" s="50">
        <v>0</v>
      </c>
    </row>
    <row r="449" spans="2:7" x14ac:dyDescent="0.25">
      <c r="B449" s="1"/>
      <c r="C449" s="1" t="s">
        <v>452</v>
      </c>
      <c r="D449" s="4">
        <v>0</v>
      </c>
      <c r="E449" s="1">
        <v>0</v>
      </c>
      <c r="F449" s="50">
        <v>0</v>
      </c>
      <c r="G449" s="50">
        <v>0</v>
      </c>
    </row>
    <row r="450" spans="2:7" x14ac:dyDescent="0.25">
      <c r="B450" s="1"/>
      <c r="C450" s="1" t="s">
        <v>453</v>
      </c>
      <c r="D450" s="4">
        <v>0</v>
      </c>
      <c r="E450" s="1">
        <v>0</v>
      </c>
      <c r="F450" s="50">
        <v>0</v>
      </c>
      <c r="G450" s="50">
        <v>0</v>
      </c>
    </row>
    <row r="451" spans="2:7" x14ac:dyDescent="0.25">
      <c r="B451" s="1"/>
      <c r="C451" s="1" t="s">
        <v>454</v>
      </c>
      <c r="D451" s="4">
        <v>0</v>
      </c>
      <c r="E451" s="1">
        <v>0</v>
      </c>
      <c r="F451" s="50">
        <v>0</v>
      </c>
      <c r="G451" s="50">
        <v>0</v>
      </c>
    </row>
    <row r="452" spans="2:7" x14ac:dyDescent="0.25">
      <c r="B452" s="1"/>
      <c r="C452" s="1" t="s">
        <v>455</v>
      </c>
      <c r="D452" s="4">
        <v>0</v>
      </c>
      <c r="E452" s="1">
        <v>0</v>
      </c>
      <c r="F452" s="50">
        <v>0</v>
      </c>
      <c r="G452" s="50">
        <v>0</v>
      </c>
    </row>
    <row r="453" spans="2:7" x14ac:dyDescent="0.25">
      <c r="B453" s="1"/>
      <c r="C453" s="1" t="s">
        <v>456</v>
      </c>
      <c r="D453" s="4">
        <v>0</v>
      </c>
      <c r="E453" s="1">
        <v>0</v>
      </c>
      <c r="F453" s="50">
        <v>0</v>
      </c>
      <c r="G453" s="50">
        <v>0</v>
      </c>
    </row>
    <row r="454" spans="2:7" x14ac:dyDescent="0.25">
      <c r="B454" s="1"/>
      <c r="C454" s="1" t="s">
        <v>457</v>
      </c>
      <c r="D454" s="4">
        <v>0</v>
      </c>
      <c r="E454" s="1">
        <v>0</v>
      </c>
      <c r="F454" s="50">
        <v>0</v>
      </c>
      <c r="G454" s="50">
        <v>0</v>
      </c>
    </row>
    <row r="455" spans="2:7" x14ac:dyDescent="0.25">
      <c r="B455" s="1"/>
      <c r="C455" s="1" t="s">
        <v>458</v>
      </c>
      <c r="D455" s="4">
        <v>0</v>
      </c>
      <c r="E455" s="1">
        <v>0</v>
      </c>
      <c r="F455" s="50">
        <v>0</v>
      </c>
      <c r="G455" s="50">
        <v>0</v>
      </c>
    </row>
    <row r="456" spans="2:7" x14ac:dyDescent="0.25">
      <c r="B456" s="1"/>
      <c r="C456" s="1" t="s">
        <v>459</v>
      </c>
      <c r="D456" s="4">
        <v>0</v>
      </c>
      <c r="E456" s="1">
        <v>0</v>
      </c>
      <c r="F456" s="50">
        <v>0</v>
      </c>
      <c r="G456" s="50">
        <v>0</v>
      </c>
    </row>
    <row r="457" spans="2:7" x14ac:dyDescent="0.25">
      <c r="B457" s="1"/>
      <c r="C457" s="1" t="s">
        <v>460</v>
      </c>
      <c r="D457" s="4">
        <v>0</v>
      </c>
      <c r="E457" s="1">
        <v>0</v>
      </c>
      <c r="F457" s="50">
        <v>0</v>
      </c>
      <c r="G457" s="50">
        <v>0</v>
      </c>
    </row>
    <row r="458" spans="2:7" x14ac:dyDescent="0.25">
      <c r="B458" s="1"/>
      <c r="C458" s="1" t="s">
        <v>461</v>
      </c>
      <c r="D458" s="4">
        <v>0</v>
      </c>
      <c r="E458" s="1">
        <v>0</v>
      </c>
      <c r="F458" s="50">
        <v>0</v>
      </c>
      <c r="G458" s="50">
        <v>0</v>
      </c>
    </row>
    <row r="459" spans="2:7" x14ac:dyDescent="0.25">
      <c r="B459" s="1"/>
      <c r="C459" s="1" t="s">
        <v>462</v>
      </c>
      <c r="D459" s="4">
        <v>0</v>
      </c>
      <c r="E459" s="1">
        <v>0</v>
      </c>
      <c r="F459" s="50">
        <v>0</v>
      </c>
      <c r="G459" s="50">
        <v>0</v>
      </c>
    </row>
    <row r="460" spans="2:7" x14ac:dyDescent="0.25">
      <c r="B460" s="1"/>
      <c r="C460" s="1" t="s">
        <v>463</v>
      </c>
      <c r="D460" s="4">
        <v>0</v>
      </c>
      <c r="E460" s="1">
        <v>0</v>
      </c>
      <c r="F460" s="50">
        <v>0</v>
      </c>
      <c r="G460" s="50">
        <v>0</v>
      </c>
    </row>
    <row r="461" spans="2:7" x14ac:dyDescent="0.25">
      <c r="B461" s="1"/>
      <c r="C461" s="1" t="s">
        <v>464</v>
      </c>
      <c r="D461" s="4">
        <v>0</v>
      </c>
      <c r="E461" s="1">
        <v>0</v>
      </c>
      <c r="F461" s="50">
        <v>0</v>
      </c>
      <c r="G461" s="50">
        <v>0</v>
      </c>
    </row>
    <row r="462" spans="2:7" x14ac:dyDescent="0.25">
      <c r="B462" s="1"/>
      <c r="C462" s="1" t="s">
        <v>465</v>
      </c>
      <c r="D462" s="4">
        <v>0</v>
      </c>
      <c r="E462" s="1">
        <v>0</v>
      </c>
      <c r="F462" s="50">
        <v>0</v>
      </c>
      <c r="G462" s="50">
        <v>0</v>
      </c>
    </row>
    <row r="463" spans="2:7" x14ac:dyDescent="0.25">
      <c r="B463" s="1"/>
      <c r="C463" s="1" t="s">
        <v>466</v>
      </c>
      <c r="D463" s="4">
        <v>0</v>
      </c>
      <c r="E463" s="1">
        <v>0</v>
      </c>
      <c r="F463" s="50">
        <v>0</v>
      </c>
      <c r="G463" s="50">
        <v>0</v>
      </c>
    </row>
    <row r="464" spans="2:7" x14ac:dyDescent="0.25">
      <c r="B464" s="1"/>
      <c r="C464" s="1" t="s">
        <v>467</v>
      </c>
      <c r="D464" s="4">
        <v>0</v>
      </c>
      <c r="E464" s="1">
        <v>0</v>
      </c>
      <c r="F464" s="50">
        <v>0</v>
      </c>
      <c r="G464" s="50">
        <v>0</v>
      </c>
    </row>
    <row r="465" spans="2:7" x14ac:dyDescent="0.25">
      <c r="B465" s="1"/>
      <c r="C465" s="1" t="s">
        <v>468</v>
      </c>
      <c r="D465" s="4">
        <v>0</v>
      </c>
      <c r="E465" s="1">
        <v>0</v>
      </c>
      <c r="F465" s="50">
        <v>0</v>
      </c>
      <c r="G465" s="50">
        <v>0</v>
      </c>
    </row>
    <row r="466" spans="2:7" x14ac:dyDescent="0.25">
      <c r="B466" s="1"/>
      <c r="C466" s="1" t="s">
        <v>469</v>
      </c>
      <c r="D466" s="4">
        <v>0</v>
      </c>
      <c r="E466" s="1">
        <v>0</v>
      </c>
      <c r="F466" s="50">
        <v>0</v>
      </c>
      <c r="G466" s="50">
        <v>0</v>
      </c>
    </row>
    <row r="467" spans="2:7" x14ac:dyDescent="0.25">
      <c r="B467" s="1"/>
      <c r="C467" s="1" t="s">
        <v>470</v>
      </c>
      <c r="D467" s="4">
        <v>0</v>
      </c>
      <c r="E467" s="1">
        <v>0</v>
      </c>
      <c r="F467" s="50">
        <v>0</v>
      </c>
      <c r="G467" s="50">
        <v>0</v>
      </c>
    </row>
    <row r="468" spans="2:7" x14ac:dyDescent="0.25">
      <c r="B468" s="1"/>
      <c r="C468" s="1" t="s">
        <v>471</v>
      </c>
      <c r="D468" s="4">
        <v>0</v>
      </c>
      <c r="E468" s="1">
        <v>0</v>
      </c>
      <c r="F468" s="50">
        <v>0</v>
      </c>
      <c r="G468" s="50">
        <v>0</v>
      </c>
    </row>
    <row r="469" spans="2:7" x14ac:dyDescent="0.25">
      <c r="B469" s="1"/>
      <c r="C469" s="1" t="s">
        <v>472</v>
      </c>
      <c r="D469" s="4">
        <v>0</v>
      </c>
      <c r="E469" s="1">
        <v>0</v>
      </c>
      <c r="F469" s="50">
        <v>0</v>
      </c>
      <c r="G469" s="50">
        <v>0</v>
      </c>
    </row>
    <row r="470" spans="2:7" x14ac:dyDescent="0.25">
      <c r="B470" s="1"/>
      <c r="C470" s="1" t="s">
        <v>473</v>
      </c>
      <c r="D470" s="4">
        <v>0</v>
      </c>
      <c r="E470" s="1">
        <v>0</v>
      </c>
      <c r="F470" s="50">
        <v>0</v>
      </c>
      <c r="G470" s="50">
        <v>0</v>
      </c>
    </row>
    <row r="471" spans="2:7" x14ac:dyDescent="0.25">
      <c r="B471" s="1"/>
      <c r="C471" s="1" t="s">
        <v>474</v>
      </c>
      <c r="D471" s="4">
        <v>0</v>
      </c>
      <c r="E471" s="1">
        <v>0</v>
      </c>
      <c r="F471" s="50">
        <v>0</v>
      </c>
      <c r="G471" s="50">
        <v>0</v>
      </c>
    </row>
    <row r="472" spans="2:7" x14ac:dyDescent="0.25">
      <c r="B472" s="1"/>
      <c r="C472" s="1" t="s">
        <v>475</v>
      </c>
      <c r="D472" s="4">
        <v>0</v>
      </c>
      <c r="E472" s="1">
        <v>0</v>
      </c>
      <c r="F472" s="50">
        <v>0</v>
      </c>
      <c r="G472" s="50">
        <v>0</v>
      </c>
    </row>
    <row r="473" spans="2:7" x14ac:dyDescent="0.25">
      <c r="B473" s="1"/>
      <c r="C473" s="1" t="s">
        <v>476</v>
      </c>
      <c r="D473" s="4">
        <v>0</v>
      </c>
      <c r="E473" s="1">
        <v>0</v>
      </c>
      <c r="F473" s="50">
        <v>0</v>
      </c>
      <c r="G473" s="50">
        <v>0</v>
      </c>
    </row>
    <row r="474" spans="2:7" x14ac:dyDescent="0.25">
      <c r="B474" s="1"/>
      <c r="C474" s="1" t="s">
        <v>477</v>
      </c>
      <c r="D474" s="4">
        <v>0</v>
      </c>
      <c r="E474" s="1">
        <v>0</v>
      </c>
      <c r="F474" s="50">
        <v>0</v>
      </c>
      <c r="G474" s="50">
        <v>0</v>
      </c>
    </row>
    <row r="475" spans="2:7" x14ac:dyDescent="0.25">
      <c r="B475" s="1"/>
      <c r="C475" s="1" t="s">
        <v>478</v>
      </c>
      <c r="D475" s="4">
        <v>0</v>
      </c>
      <c r="E475" s="1">
        <v>0</v>
      </c>
      <c r="F475" s="50">
        <v>0</v>
      </c>
      <c r="G475" s="50">
        <v>0</v>
      </c>
    </row>
    <row r="476" spans="2:7" x14ac:dyDescent="0.25">
      <c r="B476" s="1"/>
      <c r="C476" s="1" t="s">
        <v>479</v>
      </c>
      <c r="D476" s="4">
        <v>0</v>
      </c>
      <c r="E476" s="1">
        <v>0</v>
      </c>
      <c r="F476" s="50">
        <v>0</v>
      </c>
      <c r="G476" s="50">
        <v>0</v>
      </c>
    </row>
    <row r="477" spans="2:7" x14ac:dyDescent="0.25">
      <c r="B477" s="1"/>
      <c r="C477" s="1" t="s">
        <v>480</v>
      </c>
      <c r="D477" s="4">
        <v>0</v>
      </c>
      <c r="E477" s="1">
        <v>0</v>
      </c>
      <c r="F477" s="50">
        <v>0</v>
      </c>
      <c r="G477" s="50">
        <v>0</v>
      </c>
    </row>
    <row r="478" spans="2:7" x14ac:dyDescent="0.25">
      <c r="B478" s="1"/>
      <c r="C478" s="1" t="s">
        <v>481</v>
      </c>
      <c r="D478" s="4">
        <v>0</v>
      </c>
      <c r="E478" s="1">
        <v>0</v>
      </c>
      <c r="F478" s="50">
        <v>0</v>
      </c>
      <c r="G478" s="50">
        <v>0</v>
      </c>
    </row>
    <row r="479" spans="2:7" x14ac:dyDescent="0.25">
      <c r="B479" s="1"/>
      <c r="C479" s="1" t="s">
        <v>482</v>
      </c>
      <c r="D479" s="4">
        <v>0</v>
      </c>
      <c r="E479" s="1">
        <v>0</v>
      </c>
      <c r="F479" s="50">
        <v>0</v>
      </c>
      <c r="G479" s="50">
        <v>0</v>
      </c>
    </row>
    <row r="480" spans="2:7" x14ac:dyDescent="0.25">
      <c r="B480" s="1"/>
      <c r="C480" s="1" t="s">
        <v>483</v>
      </c>
      <c r="D480" s="4">
        <v>0</v>
      </c>
      <c r="E480" s="1">
        <v>0</v>
      </c>
      <c r="F480" s="50">
        <v>0</v>
      </c>
      <c r="G480" s="50">
        <v>0</v>
      </c>
    </row>
    <row r="481" spans="2:7" x14ac:dyDescent="0.25">
      <c r="B481" s="1"/>
      <c r="C481" s="1" t="s">
        <v>484</v>
      </c>
      <c r="D481" s="4">
        <v>0</v>
      </c>
      <c r="E481" s="1">
        <v>0</v>
      </c>
      <c r="F481" s="50">
        <v>0</v>
      </c>
      <c r="G481" s="50">
        <v>0</v>
      </c>
    </row>
    <row r="482" spans="2:7" x14ac:dyDescent="0.25">
      <c r="B482" s="1"/>
      <c r="C482" s="1" t="s">
        <v>485</v>
      </c>
      <c r="D482" s="4">
        <v>0</v>
      </c>
      <c r="E482" s="1">
        <v>0</v>
      </c>
      <c r="F482" s="50">
        <v>0</v>
      </c>
      <c r="G482" s="50">
        <v>0</v>
      </c>
    </row>
    <row r="483" spans="2:7" x14ac:dyDescent="0.25">
      <c r="B483" s="1"/>
      <c r="C483" s="1" t="s">
        <v>486</v>
      </c>
      <c r="D483" s="4">
        <v>0</v>
      </c>
      <c r="E483" s="1">
        <v>0</v>
      </c>
      <c r="F483" s="50">
        <v>0</v>
      </c>
      <c r="G483" s="50">
        <v>0</v>
      </c>
    </row>
    <row r="484" spans="2:7" x14ac:dyDescent="0.25">
      <c r="B484" s="1"/>
      <c r="C484" s="1" t="s">
        <v>487</v>
      </c>
      <c r="D484" s="4">
        <v>0</v>
      </c>
      <c r="E484" s="1">
        <v>0</v>
      </c>
      <c r="F484" s="50">
        <v>0</v>
      </c>
      <c r="G484" s="50">
        <v>0</v>
      </c>
    </row>
    <row r="485" spans="2:7" x14ac:dyDescent="0.25">
      <c r="B485" s="1"/>
      <c r="C485" s="1" t="s">
        <v>488</v>
      </c>
      <c r="D485" s="4">
        <v>0</v>
      </c>
      <c r="E485" s="1">
        <v>0</v>
      </c>
      <c r="F485" s="50">
        <v>0</v>
      </c>
      <c r="G485" s="50">
        <v>0</v>
      </c>
    </row>
    <row r="486" spans="2:7" x14ac:dyDescent="0.25">
      <c r="B486" s="1"/>
      <c r="C486" s="1" t="s">
        <v>489</v>
      </c>
      <c r="D486" s="4">
        <v>0</v>
      </c>
      <c r="E486" s="1">
        <v>0</v>
      </c>
      <c r="F486" s="50">
        <v>0</v>
      </c>
      <c r="G486" s="50">
        <v>0</v>
      </c>
    </row>
    <row r="487" spans="2:7" x14ac:dyDescent="0.25">
      <c r="B487" s="1"/>
      <c r="C487" s="1" t="s">
        <v>490</v>
      </c>
      <c r="D487" s="4">
        <v>0</v>
      </c>
      <c r="E487" s="1">
        <v>0</v>
      </c>
      <c r="F487" s="50">
        <v>0</v>
      </c>
      <c r="G487" s="50">
        <v>0</v>
      </c>
    </row>
    <row r="488" spans="2:7" x14ac:dyDescent="0.25">
      <c r="B488" s="1"/>
      <c r="C488" s="1" t="s">
        <v>491</v>
      </c>
      <c r="D488" s="4">
        <v>0</v>
      </c>
      <c r="E488" s="1">
        <v>0</v>
      </c>
      <c r="F488" s="50">
        <v>0</v>
      </c>
      <c r="G488" s="50">
        <v>0</v>
      </c>
    </row>
    <row r="489" spans="2:7" x14ac:dyDescent="0.25">
      <c r="B489" s="1"/>
      <c r="C489" s="1" t="s">
        <v>492</v>
      </c>
      <c r="D489" s="4">
        <v>0</v>
      </c>
      <c r="E489" s="1">
        <v>0</v>
      </c>
      <c r="F489" s="50">
        <v>0</v>
      </c>
      <c r="G489" s="50">
        <v>0</v>
      </c>
    </row>
    <row r="490" spans="2:7" x14ac:dyDescent="0.25">
      <c r="B490" s="1"/>
      <c r="C490" s="1" t="s">
        <v>493</v>
      </c>
      <c r="D490" s="4">
        <v>0</v>
      </c>
      <c r="E490" s="1">
        <v>0</v>
      </c>
      <c r="F490" s="50">
        <v>0</v>
      </c>
      <c r="G490" s="50">
        <v>0</v>
      </c>
    </row>
    <row r="491" spans="2:7" x14ac:dyDescent="0.25">
      <c r="B491" s="1"/>
      <c r="C491" s="1" t="s">
        <v>494</v>
      </c>
      <c r="D491" s="4">
        <v>0</v>
      </c>
      <c r="E491" s="1">
        <v>0</v>
      </c>
      <c r="F491" s="50">
        <v>0</v>
      </c>
      <c r="G491" s="50">
        <v>0</v>
      </c>
    </row>
    <row r="492" spans="2:7" x14ac:dyDescent="0.25">
      <c r="B492" s="1"/>
      <c r="C492" s="1" t="s">
        <v>495</v>
      </c>
      <c r="D492" s="4">
        <v>0</v>
      </c>
      <c r="E492" s="1">
        <v>0</v>
      </c>
      <c r="F492" s="50">
        <v>0</v>
      </c>
      <c r="G492" s="50">
        <v>0</v>
      </c>
    </row>
    <row r="493" spans="2:7" x14ac:dyDescent="0.25">
      <c r="B493" s="1"/>
      <c r="C493" s="1" t="s">
        <v>496</v>
      </c>
      <c r="D493" s="4">
        <v>0</v>
      </c>
      <c r="E493" s="1">
        <v>0</v>
      </c>
      <c r="F493" s="50">
        <v>0</v>
      </c>
      <c r="G493" s="50">
        <v>0</v>
      </c>
    </row>
    <row r="494" spans="2:7" x14ac:dyDescent="0.25">
      <c r="B494" s="1"/>
      <c r="C494" s="1" t="s">
        <v>497</v>
      </c>
      <c r="D494" s="4">
        <v>0</v>
      </c>
      <c r="E494" s="1">
        <v>0</v>
      </c>
      <c r="F494" s="50">
        <v>0</v>
      </c>
      <c r="G494" s="50">
        <v>0</v>
      </c>
    </row>
    <row r="495" spans="2:7" x14ac:dyDescent="0.25">
      <c r="B495" s="1"/>
      <c r="C495" s="1" t="s">
        <v>498</v>
      </c>
      <c r="D495" s="4">
        <v>0</v>
      </c>
      <c r="E495" s="1">
        <v>0</v>
      </c>
      <c r="F495" s="50">
        <v>0</v>
      </c>
      <c r="G495" s="50">
        <v>0</v>
      </c>
    </row>
    <row r="496" spans="2:7" x14ac:dyDescent="0.25">
      <c r="B496" s="1"/>
      <c r="C496" s="1" t="s">
        <v>499</v>
      </c>
      <c r="D496" s="4">
        <v>0</v>
      </c>
      <c r="E496" s="1">
        <v>0</v>
      </c>
      <c r="F496" s="50">
        <v>0</v>
      </c>
      <c r="G496" s="50">
        <v>0</v>
      </c>
    </row>
    <row r="497" spans="2:7" x14ac:dyDescent="0.25">
      <c r="B497" s="1"/>
      <c r="C497" s="1" t="s">
        <v>500</v>
      </c>
      <c r="D497" s="4">
        <v>0</v>
      </c>
      <c r="E497" s="1">
        <v>0</v>
      </c>
      <c r="F497" s="50">
        <v>0</v>
      </c>
      <c r="G497" s="50">
        <v>0</v>
      </c>
    </row>
    <row r="498" spans="2:7" x14ac:dyDescent="0.25">
      <c r="B498" s="1"/>
      <c r="C498" s="1" t="s">
        <v>501</v>
      </c>
      <c r="D498" s="4">
        <v>0</v>
      </c>
      <c r="E498" s="1">
        <v>0</v>
      </c>
      <c r="F498" s="50">
        <v>0</v>
      </c>
      <c r="G498" s="50">
        <v>0</v>
      </c>
    </row>
    <row r="499" spans="2:7" x14ac:dyDescent="0.25">
      <c r="B499" s="1"/>
      <c r="C499" s="1" t="s">
        <v>502</v>
      </c>
      <c r="D499" s="4">
        <v>0</v>
      </c>
      <c r="E499" s="1">
        <v>0</v>
      </c>
      <c r="F499" s="50">
        <v>0</v>
      </c>
      <c r="G499" s="50">
        <v>0</v>
      </c>
    </row>
    <row r="500" spans="2:7" x14ac:dyDescent="0.25">
      <c r="B500" s="1"/>
      <c r="C500" s="1" t="s">
        <v>503</v>
      </c>
      <c r="D500" s="4">
        <v>0</v>
      </c>
      <c r="E500" s="1">
        <v>0</v>
      </c>
      <c r="F500" s="50">
        <v>0</v>
      </c>
      <c r="G500" s="50">
        <v>0</v>
      </c>
    </row>
    <row r="501" spans="2:7" x14ac:dyDescent="0.25">
      <c r="B501" s="1"/>
      <c r="C501" s="1" t="s">
        <v>504</v>
      </c>
      <c r="D501" s="4">
        <v>0</v>
      </c>
      <c r="E501" s="1">
        <v>0</v>
      </c>
      <c r="F501" s="50">
        <v>0</v>
      </c>
      <c r="G501" s="50">
        <v>0</v>
      </c>
    </row>
    <row r="502" spans="2:7" x14ac:dyDescent="0.25">
      <c r="B502" s="1"/>
      <c r="C502" s="1" t="s">
        <v>505</v>
      </c>
      <c r="D502" s="4">
        <v>0</v>
      </c>
      <c r="E502" s="1">
        <v>0</v>
      </c>
      <c r="F502" s="50">
        <v>0</v>
      </c>
      <c r="G502" s="50">
        <v>0</v>
      </c>
    </row>
    <row r="503" spans="2:7" x14ac:dyDescent="0.25">
      <c r="B503" s="1"/>
      <c r="C503" s="1" t="s">
        <v>506</v>
      </c>
      <c r="D503" s="4">
        <v>0</v>
      </c>
      <c r="E503" s="1">
        <v>0</v>
      </c>
      <c r="F503" s="50">
        <v>0</v>
      </c>
      <c r="G503" s="50">
        <v>0</v>
      </c>
    </row>
    <row r="504" spans="2:7" x14ac:dyDescent="0.25">
      <c r="B504" s="1"/>
      <c r="C504" s="1" t="s">
        <v>507</v>
      </c>
      <c r="D504" s="4">
        <v>0</v>
      </c>
      <c r="E504" s="1">
        <v>0</v>
      </c>
      <c r="F504" s="50">
        <v>0</v>
      </c>
      <c r="G504" s="50">
        <v>0</v>
      </c>
    </row>
    <row r="505" spans="2:7" x14ac:dyDescent="0.25">
      <c r="B505" s="1"/>
      <c r="C505" s="1" t="s">
        <v>508</v>
      </c>
      <c r="D505" s="4">
        <v>0</v>
      </c>
      <c r="E505" s="1">
        <v>0</v>
      </c>
      <c r="F505" s="50">
        <v>0</v>
      </c>
      <c r="G505" s="50">
        <v>0</v>
      </c>
    </row>
    <row r="506" spans="2:7" x14ac:dyDescent="0.25">
      <c r="B506" s="1"/>
      <c r="C506" s="1" t="s">
        <v>509</v>
      </c>
      <c r="D506" s="4">
        <v>0</v>
      </c>
      <c r="E506" s="1">
        <v>0</v>
      </c>
      <c r="F506" s="50">
        <v>0</v>
      </c>
      <c r="G506" s="50">
        <v>0</v>
      </c>
    </row>
    <row r="507" spans="2:7" x14ac:dyDescent="0.25">
      <c r="B507" s="1"/>
      <c r="C507" s="1" t="s">
        <v>510</v>
      </c>
      <c r="D507" s="4">
        <v>0</v>
      </c>
      <c r="E507" s="1">
        <v>0</v>
      </c>
      <c r="F507" s="50">
        <v>0</v>
      </c>
      <c r="G507" s="50">
        <v>0</v>
      </c>
    </row>
    <row r="508" spans="2:7" x14ac:dyDescent="0.25">
      <c r="B508" s="1"/>
      <c r="C508" s="1" t="s">
        <v>511</v>
      </c>
      <c r="D508" s="4">
        <v>0</v>
      </c>
      <c r="E508" s="1">
        <v>0</v>
      </c>
      <c r="F508" s="50">
        <v>0</v>
      </c>
      <c r="G508" s="50">
        <v>0</v>
      </c>
    </row>
    <row r="509" spans="2:7" x14ac:dyDescent="0.25">
      <c r="B509" s="1"/>
      <c r="C509" s="1" t="s">
        <v>512</v>
      </c>
      <c r="D509" s="4">
        <v>0</v>
      </c>
      <c r="E509" s="1">
        <v>0</v>
      </c>
      <c r="F509" s="50">
        <v>0</v>
      </c>
      <c r="G509" s="50">
        <v>0</v>
      </c>
    </row>
    <row r="510" spans="2:7" x14ac:dyDescent="0.25">
      <c r="B510" s="1"/>
      <c r="C510" s="1" t="s">
        <v>513</v>
      </c>
      <c r="D510" s="4">
        <v>0</v>
      </c>
      <c r="E510" s="1">
        <v>0</v>
      </c>
      <c r="F510" s="50">
        <v>0</v>
      </c>
      <c r="G510" s="50">
        <v>0</v>
      </c>
    </row>
    <row r="511" spans="2:7" x14ac:dyDescent="0.25">
      <c r="B511" s="1"/>
      <c r="C511" s="1" t="s">
        <v>514</v>
      </c>
      <c r="D511" s="4">
        <v>0</v>
      </c>
      <c r="E511" s="1">
        <v>0</v>
      </c>
      <c r="F511" s="50">
        <v>0</v>
      </c>
      <c r="G511" s="50">
        <v>0</v>
      </c>
    </row>
    <row r="512" spans="2:7" x14ac:dyDescent="0.25">
      <c r="B512" s="1"/>
      <c r="C512" s="1" t="s">
        <v>515</v>
      </c>
      <c r="D512" s="4">
        <v>0</v>
      </c>
      <c r="E512" s="1">
        <v>0</v>
      </c>
      <c r="F512" s="50">
        <v>0</v>
      </c>
      <c r="G512" s="50">
        <v>0</v>
      </c>
    </row>
    <row r="513" spans="2:7" x14ac:dyDescent="0.25">
      <c r="B513" s="1"/>
      <c r="C513" s="1" t="s">
        <v>516</v>
      </c>
      <c r="D513" s="4">
        <v>0</v>
      </c>
      <c r="E513" s="1">
        <v>0</v>
      </c>
      <c r="F513" s="50">
        <v>0</v>
      </c>
      <c r="G513" s="50">
        <v>0</v>
      </c>
    </row>
    <row r="514" spans="2:7" x14ac:dyDescent="0.25">
      <c r="B514" s="1"/>
      <c r="C514" s="1" t="s">
        <v>517</v>
      </c>
      <c r="D514" s="4">
        <v>0</v>
      </c>
      <c r="E514" s="1">
        <v>0</v>
      </c>
      <c r="F514" s="50">
        <v>0</v>
      </c>
      <c r="G514" s="50">
        <v>0</v>
      </c>
    </row>
    <row r="515" spans="2:7" x14ac:dyDescent="0.25">
      <c r="B515" s="1"/>
      <c r="C515" s="1" t="s">
        <v>518</v>
      </c>
      <c r="D515" s="4">
        <v>0</v>
      </c>
      <c r="E515" s="1">
        <v>0</v>
      </c>
      <c r="F515" s="50">
        <v>0</v>
      </c>
      <c r="G515" s="50">
        <v>0</v>
      </c>
    </row>
    <row r="516" spans="2:7" x14ac:dyDescent="0.25">
      <c r="B516" s="1"/>
      <c r="C516" s="1" t="s">
        <v>519</v>
      </c>
      <c r="D516" s="4">
        <v>0</v>
      </c>
      <c r="E516" s="1">
        <v>0</v>
      </c>
      <c r="F516" s="50">
        <v>0</v>
      </c>
      <c r="G516" s="50">
        <v>0</v>
      </c>
    </row>
    <row r="517" spans="2:7" x14ac:dyDescent="0.25">
      <c r="B517" s="1"/>
      <c r="C517" s="1" t="s">
        <v>520</v>
      </c>
      <c r="D517" s="4">
        <v>0</v>
      </c>
      <c r="E517" s="1">
        <v>0</v>
      </c>
      <c r="F517" s="50">
        <v>0</v>
      </c>
      <c r="G517" s="50">
        <v>0</v>
      </c>
    </row>
    <row r="518" spans="2:7" x14ac:dyDescent="0.25">
      <c r="B518" s="1"/>
      <c r="C518" s="1" t="s">
        <v>521</v>
      </c>
      <c r="D518" s="4">
        <v>0</v>
      </c>
      <c r="E518" s="1">
        <v>0</v>
      </c>
      <c r="F518" s="50">
        <v>0</v>
      </c>
      <c r="G518" s="50">
        <v>0</v>
      </c>
    </row>
    <row r="519" spans="2:7" x14ac:dyDescent="0.25">
      <c r="B519" s="1"/>
      <c r="C519" s="1" t="s">
        <v>522</v>
      </c>
      <c r="D519" s="4">
        <v>0</v>
      </c>
      <c r="E519" s="1">
        <v>0</v>
      </c>
      <c r="F519" s="50">
        <v>0</v>
      </c>
      <c r="G519" s="50">
        <v>0</v>
      </c>
    </row>
    <row r="520" spans="2:7" x14ac:dyDescent="0.25">
      <c r="B520" s="1"/>
      <c r="C520" s="1" t="s">
        <v>523</v>
      </c>
      <c r="D520" s="4">
        <v>0</v>
      </c>
      <c r="E520" s="1">
        <v>0</v>
      </c>
      <c r="F520" s="50">
        <v>0</v>
      </c>
      <c r="G520" s="50">
        <v>0</v>
      </c>
    </row>
    <row r="521" spans="2:7" x14ac:dyDescent="0.25">
      <c r="B521" s="1"/>
      <c r="C521" s="1" t="s">
        <v>524</v>
      </c>
      <c r="D521" s="4">
        <v>0</v>
      </c>
      <c r="E521" s="1">
        <v>0</v>
      </c>
      <c r="F521" s="50">
        <v>0</v>
      </c>
      <c r="G521" s="50">
        <v>0</v>
      </c>
    </row>
    <row r="522" spans="2:7" x14ac:dyDescent="0.25">
      <c r="B522" s="1"/>
      <c r="C522" s="1" t="s">
        <v>525</v>
      </c>
      <c r="D522" s="4">
        <v>0</v>
      </c>
      <c r="E522" s="1">
        <v>0</v>
      </c>
      <c r="F522" s="50">
        <v>0</v>
      </c>
      <c r="G522" s="50">
        <v>0</v>
      </c>
    </row>
    <row r="523" spans="2:7" x14ac:dyDescent="0.25">
      <c r="B523" s="1"/>
      <c r="C523" s="1" t="s">
        <v>526</v>
      </c>
      <c r="D523" s="4">
        <v>0</v>
      </c>
      <c r="E523" s="1">
        <v>0</v>
      </c>
      <c r="F523" s="50">
        <v>0</v>
      </c>
      <c r="G523" s="50">
        <v>0</v>
      </c>
    </row>
    <row r="524" spans="2:7" x14ac:dyDescent="0.25">
      <c r="B524" s="1"/>
      <c r="C524" s="1" t="s">
        <v>527</v>
      </c>
      <c r="D524" s="4">
        <v>0</v>
      </c>
      <c r="E524" s="1">
        <v>0</v>
      </c>
      <c r="F524" s="50">
        <v>0</v>
      </c>
      <c r="G524" s="50">
        <v>0</v>
      </c>
    </row>
    <row r="525" spans="2:7" x14ac:dyDescent="0.25">
      <c r="B525" s="1"/>
      <c r="C525" s="1" t="s">
        <v>528</v>
      </c>
      <c r="D525" s="4">
        <v>0</v>
      </c>
      <c r="E525" s="1">
        <v>0</v>
      </c>
      <c r="F525" s="50">
        <v>0</v>
      </c>
      <c r="G525" s="50">
        <v>0</v>
      </c>
    </row>
    <row r="526" spans="2:7" x14ac:dyDescent="0.25">
      <c r="B526" s="1"/>
      <c r="C526" s="1" t="s">
        <v>529</v>
      </c>
      <c r="D526" s="4">
        <v>0</v>
      </c>
      <c r="E526" s="1">
        <v>0</v>
      </c>
      <c r="F526" s="50">
        <v>0</v>
      </c>
      <c r="G526" s="50">
        <v>0</v>
      </c>
    </row>
    <row r="527" spans="2:7" x14ac:dyDescent="0.25">
      <c r="B527" s="1"/>
      <c r="C527" s="1" t="s">
        <v>530</v>
      </c>
      <c r="D527" s="4">
        <v>0</v>
      </c>
      <c r="E527" s="1">
        <v>0</v>
      </c>
      <c r="F527" s="50">
        <v>0</v>
      </c>
      <c r="G527" s="50">
        <v>0</v>
      </c>
    </row>
    <row r="528" spans="2:7" x14ac:dyDescent="0.25">
      <c r="B528" s="1"/>
      <c r="C528" s="1" t="s">
        <v>531</v>
      </c>
      <c r="D528" s="4">
        <v>0</v>
      </c>
      <c r="E528" s="1">
        <v>0</v>
      </c>
      <c r="F528" s="50">
        <v>0</v>
      </c>
      <c r="G528" s="50">
        <v>0</v>
      </c>
    </row>
    <row r="529" spans="2:7" x14ac:dyDescent="0.25">
      <c r="B529" s="1"/>
      <c r="C529" s="1" t="s">
        <v>532</v>
      </c>
      <c r="D529" s="4">
        <v>0</v>
      </c>
      <c r="E529" s="1">
        <v>0</v>
      </c>
      <c r="F529" s="50">
        <v>0</v>
      </c>
      <c r="G529" s="50">
        <v>0</v>
      </c>
    </row>
    <row r="530" spans="2:7" x14ac:dyDescent="0.25">
      <c r="B530" s="1"/>
      <c r="C530" s="1" t="s">
        <v>533</v>
      </c>
      <c r="D530" s="4">
        <v>0</v>
      </c>
      <c r="E530" s="1">
        <v>0</v>
      </c>
      <c r="F530" s="50">
        <v>0</v>
      </c>
      <c r="G530" s="50">
        <v>0</v>
      </c>
    </row>
    <row r="531" spans="2:7" x14ac:dyDescent="0.25">
      <c r="B531" s="1"/>
      <c r="C531" s="1" t="s">
        <v>534</v>
      </c>
      <c r="D531" s="4">
        <v>0</v>
      </c>
      <c r="E531" s="1">
        <v>0</v>
      </c>
      <c r="F531" s="50">
        <v>0</v>
      </c>
      <c r="G531" s="50">
        <v>0</v>
      </c>
    </row>
    <row r="532" spans="2:7" x14ac:dyDescent="0.25">
      <c r="B532" s="1"/>
      <c r="C532" s="1" t="s">
        <v>535</v>
      </c>
      <c r="D532" s="4">
        <v>0</v>
      </c>
      <c r="E532" s="1">
        <v>0</v>
      </c>
      <c r="F532" s="50">
        <v>0</v>
      </c>
      <c r="G532" s="50">
        <v>0</v>
      </c>
    </row>
    <row r="533" spans="2:7" x14ac:dyDescent="0.25">
      <c r="B533" s="1"/>
      <c r="C533" s="1" t="s">
        <v>536</v>
      </c>
      <c r="D533" s="4">
        <v>0</v>
      </c>
      <c r="E533" s="1">
        <v>0</v>
      </c>
      <c r="F533" s="50">
        <v>0</v>
      </c>
      <c r="G533" s="50">
        <v>0</v>
      </c>
    </row>
    <row r="534" spans="2:7" x14ac:dyDescent="0.25">
      <c r="B534" s="1"/>
      <c r="C534" s="1" t="s">
        <v>537</v>
      </c>
      <c r="D534" s="4">
        <v>0</v>
      </c>
      <c r="E534" s="1">
        <v>0</v>
      </c>
      <c r="F534" s="50">
        <v>0</v>
      </c>
      <c r="G534" s="50">
        <v>0</v>
      </c>
    </row>
    <row r="535" spans="2:7" x14ac:dyDescent="0.25">
      <c r="B535" s="1"/>
      <c r="C535" s="1" t="s">
        <v>538</v>
      </c>
      <c r="D535" s="4">
        <v>0</v>
      </c>
      <c r="E535" s="1">
        <v>0</v>
      </c>
      <c r="F535" s="50">
        <v>0</v>
      </c>
      <c r="G535" s="50">
        <v>0</v>
      </c>
    </row>
    <row r="536" spans="2:7" x14ac:dyDescent="0.25">
      <c r="B536" s="1"/>
      <c r="C536" s="1" t="s">
        <v>539</v>
      </c>
      <c r="D536" s="4">
        <v>0</v>
      </c>
      <c r="E536" s="1">
        <v>0</v>
      </c>
      <c r="F536" s="50">
        <v>0</v>
      </c>
      <c r="G536" s="50">
        <v>0</v>
      </c>
    </row>
    <row r="537" spans="2:7" x14ac:dyDescent="0.25">
      <c r="B537" s="1"/>
      <c r="C537" s="1" t="s">
        <v>540</v>
      </c>
      <c r="D537" s="4">
        <v>0</v>
      </c>
      <c r="E537" s="1">
        <v>0</v>
      </c>
      <c r="F537" s="50">
        <v>0</v>
      </c>
      <c r="G537" s="50">
        <v>0</v>
      </c>
    </row>
    <row r="538" spans="2:7" x14ac:dyDescent="0.25">
      <c r="B538" s="1"/>
      <c r="C538" s="1" t="s">
        <v>541</v>
      </c>
      <c r="D538" s="4">
        <v>0</v>
      </c>
      <c r="E538" s="1">
        <v>0</v>
      </c>
      <c r="F538" s="50">
        <v>0</v>
      </c>
      <c r="G538" s="50">
        <v>0</v>
      </c>
    </row>
    <row r="539" spans="2:7" x14ac:dyDescent="0.25">
      <c r="B539" s="1"/>
      <c r="C539" s="1" t="s">
        <v>542</v>
      </c>
      <c r="D539" s="4">
        <v>0</v>
      </c>
      <c r="E539" s="1">
        <v>0</v>
      </c>
      <c r="F539" s="50">
        <v>0</v>
      </c>
      <c r="G539" s="50">
        <v>0</v>
      </c>
    </row>
    <row r="540" spans="2:7" x14ac:dyDescent="0.25">
      <c r="B540" s="1"/>
      <c r="C540" s="1" t="s">
        <v>543</v>
      </c>
      <c r="D540" s="4">
        <v>0</v>
      </c>
      <c r="E540" s="1">
        <v>0</v>
      </c>
      <c r="F540" s="50">
        <v>0</v>
      </c>
      <c r="G540" s="50">
        <v>0</v>
      </c>
    </row>
    <row r="541" spans="2:7" x14ac:dyDescent="0.25">
      <c r="B541" s="1"/>
      <c r="C541" s="1" t="s">
        <v>544</v>
      </c>
      <c r="D541" s="4">
        <v>0</v>
      </c>
      <c r="E541" s="1">
        <v>0</v>
      </c>
      <c r="F541" s="50">
        <v>0</v>
      </c>
      <c r="G541" s="50">
        <v>0</v>
      </c>
    </row>
    <row r="542" spans="2:7" x14ac:dyDescent="0.25">
      <c r="B542" s="1"/>
      <c r="C542" s="1" t="s">
        <v>545</v>
      </c>
      <c r="D542" s="4">
        <v>0</v>
      </c>
      <c r="E542" s="1">
        <v>0</v>
      </c>
      <c r="F542" s="50">
        <v>0</v>
      </c>
      <c r="G542" s="50">
        <v>0</v>
      </c>
    </row>
    <row r="543" spans="2:7" x14ac:dyDescent="0.25">
      <c r="B543" s="1"/>
      <c r="C543" s="1" t="s">
        <v>546</v>
      </c>
      <c r="D543" s="4">
        <v>0</v>
      </c>
      <c r="E543" s="1">
        <v>0</v>
      </c>
      <c r="F543" s="50">
        <v>0</v>
      </c>
      <c r="G543" s="50">
        <v>0</v>
      </c>
    </row>
    <row r="544" spans="2:7" x14ac:dyDescent="0.25">
      <c r="B544" s="1"/>
      <c r="C544" s="1" t="s">
        <v>547</v>
      </c>
      <c r="D544" s="4">
        <v>0</v>
      </c>
      <c r="E544" s="1">
        <v>0</v>
      </c>
      <c r="F544" s="50">
        <v>0</v>
      </c>
      <c r="G544" s="50">
        <v>0</v>
      </c>
    </row>
    <row r="545" spans="2:7" x14ac:dyDescent="0.25">
      <c r="B545" s="1"/>
      <c r="C545" s="1" t="s">
        <v>548</v>
      </c>
      <c r="D545" s="4">
        <v>0</v>
      </c>
      <c r="E545" s="1">
        <v>0</v>
      </c>
      <c r="F545" s="50">
        <v>0</v>
      </c>
      <c r="G545" s="50">
        <v>0</v>
      </c>
    </row>
    <row r="546" spans="2:7" x14ac:dyDescent="0.25">
      <c r="B546" s="1"/>
      <c r="C546" s="1" t="s">
        <v>549</v>
      </c>
      <c r="D546" s="4">
        <v>0</v>
      </c>
      <c r="E546" s="1">
        <v>0</v>
      </c>
      <c r="F546" s="50">
        <v>0</v>
      </c>
      <c r="G546" s="50">
        <v>0</v>
      </c>
    </row>
    <row r="547" spans="2:7" x14ac:dyDescent="0.25">
      <c r="B547" s="1"/>
      <c r="C547" s="1" t="s">
        <v>550</v>
      </c>
      <c r="D547" s="4">
        <v>0</v>
      </c>
      <c r="E547" s="1">
        <v>0</v>
      </c>
      <c r="F547" s="50">
        <v>0</v>
      </c>
      <c r="G547" s="50">
        <v>0</v>
      </c>
    </row>
    <row r="548" spans="2:7" x14ac:dyDescent="0.25">
      <c r="B548" s="1"/>
      <c r="C548" s="1" t="s">
        <v>551</v>
      </c>
      <c r="D548" s="4">
        <v>0</v>
      </c>
      <c r="E548" s="1">
        <v>0</v>
      </c>
      <c r="F548" s="50">
        <v>0</v>
      </c>
      <c r="G548" s="50">
        <v>0</v>
      </c>
    </row>
    <row r="549" spans="2:7" x14ac:dyDescent="0.25">
      <c r="B549" s="1"/>
      <c r="C549" s="1" t="s">
        <v>552</v>
      </c>
      <c r="D549" s="4">
        <v>0</v>
      </c>
      <c r="E549" s="1">
        <v>0</v>
      </c>
      <c r="F549" s="50">
        <v>0</v>
      </c>
      <c r="G549" s="50">
        <v>0</v>
      </c>
    </row>
    <row r="550" spans="2:7" x14ac:dyDescent="0.25">
      <c r="B550" s="1"/>
      <c r="C550" s="1" t="s">
        <v>553</v>
      </c>
      <c r="D550" s="4">
        <v>0</v>
      </c>
      <c r="E550" s="1">
        <v>0</v>
      </c>
      <c r="F550" s="50">
        <v>0</v>
      </c>
      <c r="G550" s="50">
        <v>0</v>
      </c>
    </row>
    <row r="551" spans="2:7" x14ac:dyDescent="0.25">
      <c r="B551" s="1"/>
      <c r="C551" s="1" t="s">
        <v>554</v>
      </c>
      <c r="D551" s="4">
        <v>0</v>
      </c>
      <c r="E551" s="1">
        <v>0</v>
      </c>
      <c r="F551" s="50">
        <v>0</v>
      </c>
      <c r="G551" s="50">
        <v>0</v>
      </c>
    </row>
    <row r="552" spans="2:7" x14ac:dyDescent="0.25">
      <c r="B552" s="1"/>
      <c r="C552" s="1" t="s">
        <v>555</v>
      </c>
      <c r="D552" s="4">
        <v>0</v>
      </c>
      <c r="E552" s="1">
        <v>0</v>
      </c>
      <c r="F552" s="50">
        <v>0</v>
      </c>
      <c r="G552" s="50">
        <v>0</v>
      </c>
    </row>
    <row r="553" spans="2:7" x14ac:dyDescent="0.25">
      <c r="B553" s="1"/>
      <c r="C553" s="1" t="s">
        <v>556</v>
      </c>
      <c r="D553" s="4">
        <v>0</v>
      </c>
      <c r="E553" s="1">
        <v>0</v>
      </c>
      <c r="F553" s="50">
        <v>0</v>
      </c>
      <c r="G553" s="50">
        <v>0</v>
      </c>
    </row>
    <row r="554" spans="2:7" x14ac:dyDescent="0.25">
      <c r="B554" s="1"/>
      <c r="C554" s="1" t="s">
        <v>557</v>
      </c>
      <c r="D554" s="4">
        <v>0</v>
      </c>
      <c r="E554" s="1">
        <v>0</v>
      </c>
      <c r="F554" s="50">
        <v>0</v>
      </c>
      <c r="G554" s="50">
        <v>0</v>
      </c>
    </row>
    <row r="555" spans="2:7" x14ac:dyDescent="0.25">
      <c r="B555" s="1"/>
      <c r="C555" s="1" t="s">
        <v>558</v>
      </c>
      <c r="D555" s="4">
        <v>0</v>
      </c>
      <c r="E555" s="1">
        <v>0</v>
      </c>
      <c r="F555" s="50">
        <v>0</v>
      </c>
      <c r="G555" s="50">
        <v>0</v>
      </c>
    </row>
    <row r="556" spans="2:7" x14ac:dyDescent="0.25">
      <c r="B556" s="1"/>
      <c r="C556" s="1" t="s">
        <v>559</v>
      </c>
      <c r="D556" s="4">
        <v>0</v>
      </c>
      <c r="E556" s="1">
        <v>0</v>
      </c>
      <c r="F556" s="50">
        <v>0</v>
      </c>
      <c r="G556" s="50">
        <v>0</v>
      </c>
    </row>
    <row r="557" spans="2:7" x14ac:dyDescent="0.25">
      <c r="B557" s="1"/>
      <c r="C557" s="1" t="s">
        <v>560</v>
      </c>
      <c r="D557" s="4">
        <v>0</v>
      </c>
      <c r="E557" s="1">
        <v>0</v>
      </c>
      <c r="F557" s="50">
        <v>0</v>
      </c>
      <c r="G557" s="50">
        <v>0</v>
      </c>
    </row>
    <row r="558" spans="2:7" x14ac:dyDescent="0.25">
      <c r="B558" s="1"/>
      <c r="C558" s="1" t="s">
        <v>561</v>
      </c>
      <c r="D558" s="4">
        <v>0</v>
      </c>
      <c r="E558" s="1">
        <v>0</v>
      </c>
      <c r="F558" s="50">
        <v>0</v>
      </c>
      <c r="G558" s="50">
        <v>0</v>
      </c>
    </row>
    <row r="559" spans="2:7" x14ac:dyDescent="0.25">
      <c r="B559" s="1"/>
      <c r="C559" s="1" t="s">
        <v>562</v>
      </c>
      <c r="D559" s="4">
        <v>0</v>
      </c>
      <c r="E559" s="1">
        <v>0</v>
      </c>
      <c r="F559" s="50">
        <v>0</v>
      </c>
      <c r="G559" s="50">
        <v>0</v>
      </c>
    </row>
    <row r="560" spans="2:7" x14ac:dyDescent="0.25">
      <c r="B560" s="1"/>
      <c r="C560" s="1" t="s">
        <v>563</v>
      </c>
      <c r="D560" s="4">
        <v>0</v>
      </c>
      <c r="E560" s="1">
        <v>0</v>
      </c>
      <c r="F560" s="50">
        <v>0</v>
      </c>
      <c r="G560" s="50">
        <v>0</v>
      </c>
    </row>
    <row r="561" spans="2:7" x14ac:dyDescent="0.25">
      <c r="B561" s="1"/>
      <c r="C561" s="1" t="s">
        <v>564</v>
      </c>
      <c r="D561" s="4">
        <v>0</v>
      </c>
      <c r="E561" s="1">
        <v>0</v>
      </c>
      <c r="F561" s="50">
        <v>0</v>
      </c>
      <c r="G561" s="50">
        <v>0</v>
      </c>
    </row>
    <row r="562" spans="2:7" x14ac:dyDescent="0.25">
      <c r="B562" s="1"/>
      <c r="C562" s="1" t="s">
        <v>565</v>
      </c>
      <c r="D562" s="4">
        <v>0</v>
      </c>
      <c r="E562" s="1">
        <v>0</v>
      </c>
      <c r="F562" s="50">
        <v>0</v>
      </c>
      <c r="G562" s="50">
        <v>0</v>
      </c>
    </row>
    <row r="563" spans="2:7" x14ac:dyDescent="0.25">
      <c r="B563" s="1"/>
      <c r="C563" s="1" t="s">
        <v>566</v>
      </c>
      <c r="D563" s="4">
        <v>0</v>
      </c>
      <c r="E563" s="1">
        <v>0</v>
      </c>
      <c r="F563" s="50">
        <v>0</v>
      </c>
      <c r="G563" s="50">
        <v>0</v>
      </c>
    </row>
    <row r="564" spans="2:7" x14ac:dyDescent="0.25">
      <c r="B564" s="1"/>
      <c r="C564" s="1" t="s">
        <v>567</v>
      </c>
      <c r="D564" s="4">
        <v>0</v>
      </c>
      <c r="E564" s="1">
        <v>0</v>
      </c>
      <c r="F564" s="50">
        <v>0</v>
      </c>
      <c r="G564" s="50">
        <v>0</v>
      </c>
    </row>
    <row r="565" spans="2:7" x14ac:dyDescent="0.25">
      <c r="B565" s="1"/>
      <c r="C565" s="1" t="s">
        <v>568</v>
      </c>
      <c r="D565" s="4">
        <v>0</v>
      </c>
      <c r="E565" s="1">
        <v>0</v>
      </c>
      <c r="F565" s="50">
        <v>0</v>
      </c>
      <c r="G565" s="50">
        <v>0</v>
      </c>
    </row>
    <row r="566" spans="2:7" x14ac:dyDescent="0.25">
      <c r="B566" s="1"/>
      <c r="C566" s="1" t="s">
        <v>569</v>
      </c>
      <c r="D566" s="4">
        <v>0</v>
      </c>
      <c r="E566" s="1">
        <v>0</v>
      </c>
      <c r="F566" s="50">
        <v>0</v>
      </c>
      <c r="G566" s="50">
        <v>0</v>
      </c>
    </row>
    <row r="567" spans="2:7" x14ac:dyDescent="0.25">
      <c r="B567" s="1"/>
      <c r="C567" s="1" t="s">
        <v>570</v>
      </c>
      <c r="D567" s="4">
        <v>0</v>
      </c>
      <c r="E567" s="1">
        <v>0</v>
      </c>
      <c r="F567" s="50">
        <v>0</v>
      </c>
      <c r="G567" s="50">
        <v>0</v>
      </c>
    </row>
    <row r="568" spans="2:7" x14ac:dyDescent="0.25">
      <c r="B568" s="1"/>
      <c r="C568" s="1" t="s">
        <v>571</v>
      </c>
      <c r="D568" s="4">
        <v>0</v>
      </c>
      <c r="E568" s="1">
        <v>0</v>
      </c>
      <c r="F568" s="50">
        <v>0</v>
      </c>
      <c r="G568" s="50">
        <v>0</v>
      </c>
    </row>
    <row r="569" spans="2:7" x14ac:dyDescent="0.25">
      <c r="B569" s="1"/>
      <c r="C569" s="1" t="s">
        <v>572</v>
      </c>
      <c r="D569" s="4">
        <v>0</v>
      </c>
      <c r="E569" s="1">
        <v>0</v>
      </c>
      <c r="F569" s="50">
        <v>0</v>
      </c>
      <c r="G569" s="50">
        <v>0</v>
      </c>
    </row>
    <row r="570" spans="2:7" x14ac:dyDescent="0.25">
      <c r="B570" s="1"/>
      <c r="C570" s="1" t="s">
        <v>573</v>
      </c>
      <c r="D570" s="4">
        <v>0</v>
      </c>
      <c r="E570" s="1">
        <v>0</v>
      </c>
      <c r="F570" s="50">
        <v>0</v>
      </c>
      <c r="G570" s="50">
        <v>0</v>
      </c>
    </row>
    <row r="571" spans="2:7" x14ac:dyDescent="0.25">
      <c r="B571" s="1"/>
      <c r="C571" s="1" t="s">
        <v>574</v>
      </c>
      <c r="D571" s="4">
        <v>0</v>
      </c>
      <c r="E571" s="1">
        <v>0</v>
      </c>
      <c r="F571" s="50">
        <v>0</v>
      </c>
      <c r="G571" s="50">
        <v>0</v>
      </c>
    </row>
    <row r="572" spans="2:7" x14ac:dyDescent="0.25">
      <c r="B572" s="1"/>
      <c r="C572" s="1" t="s">
        <v>575</v>
      </c>
      <c r="D572" s="4">
        <v>0</v>
      </c>
      <c r="E572" s="1">
        <v>0</v>
      </c>
      <c r="F572" s="50">
        <v>0</v>
      </c>
      <c r="G572" s="50">
        <v>0</v>
      </c>
    </row>
    <row r="573" spans="2:7" x14ac:dyDescent="0.25">
      <c r="B573" s="1"/>
      <c r="C573" s="1" t="s">
        <v>576</v>
      </c>
      <c r="D573" s="4">
        <v>0</v>
      </c>
      <c r="E573" s="1">
        <v>0</v>
      </c>
      <c r="F573" s="50">
        <v>0</v>
      </c>
      <c r="G573" s="50">
        <v>0</v>
      </c>
    </row>
    <row r="574" spans="2:7" x14ac:dyDescent="0.25">
      <c r="B574" s="1"/>
      <c r="C574" s="1" t="s">
        <v>577</v>
      </c>
      <c r="D574" s="4">
        <v>0</v>
      </c>
      <c r="E574" s="1">
        <v>0</v>
      </c>
      <c r="F574" s="50">
        <v>0</v>
      </c>
      <c r="G574" s="50">
        <v>0</v>
      </c>
    </row>
    <row r="575" spans="2:7" x14ac:dyDescent="0.25">
      <c r="B575" s="1"/>
      <c r="C575" s="1" t="s">
        <v>578</v>
      </c>
      <c r="D575" s="4">
        <v>0</v>
      </c>
      <c r="E575" s="1">
        <v>0</v>
      </c>
      <c r="F575" s="50">
        <v>0</v>
      </c>
      <c r="G575" s="50">
        <v>0</v>
      </c>
    </row>
    <row r="576" spans="2:7" x14ac:dyDescent="0.25">
      <c r="B576" s="1"/>
      <c r="C576" s="1" t="s">
        <v>579</v>
      </c>
      <c r="D576" s="4">
        <v>0</v>
      </c>
      <c r="E576" s="1">
        <v>0</v>
      </c>
      <c r="F576" s="50">
        <v>0</v>
      </c>
      <c r="G576" s="50">
        <v>0</v>
      </c>
    </row>
    <row r="577" spans="2:7" x14ac:dyDescent="0.25">
      <c r="B577" s="1"/>
      <c r="C577" s="1" t="s">
        <v>580</v>
      </c>
      <c r="D577" s="4">
        <v>0</v>
      </c>
      <c r="E577" s="1">
        <v>0</v>
      </c>
      <c r="F577" s="50">
        <v>0</v>
      </c>
      <c r="G577" s="50">
        <v>0</v>
      </c>
    </row>
    <row r="578" spans="2:7" x14ac:dyDescent="0.25">
      <c r="B578" s="1"/>
      <c r="C578" s="1" t="s">
        <v>581</v>
      </c>
      <c r="D578" s="4">
        <v>0</v>
      </c>
      <c r="E578" s="1">
        <v>0</v>
      </c>
      <c r="F578" s="50">
        <v>0</v>
      </c>
      <c r="G578" s="50">
        <v>0</v>
      </c>
    </row>
    <row r="579" spans="2:7" x14ac:dyDescent="0.25">
      <c r="B579" s="1"/>
      <c r="C579" s="1" t="s">
        <v>582</v>
      </c>
      <c r="D579" s="4">
        <v>0</v>
      </c>
      <c r="E579" s="1">
        <v>0</v>
      </c>
      <c r="F579" s="50">
        <v>0</v>
      </c>
      <c r="G579" s="50">
        <v>0</v>
      </c>
    </row>
    <row r="580" spans="2:7" x14ac:dyDescent="0.25">
      <c r="B580" s="1"/>
      <c r="C580" s="1" t="s">
        <v>583</v>
      </c>
      <c r="D580" s="4">
        <v>0</v>
      </c>
      <c r="E580" s="1">
        <v>0</v>
      </c>
      <c r="F580" s="50">
        <v>0</v>
      </c>
      <c r="G580" s="50">
        <v>0</v>
      </c>
    </row>
    <row r="581" spans="2:7" x14ac:dyDescent="0.25">
      <c r="B581" s="1"/>
      <c r="C581" s="1" t="s">
        <v>584</v>
      </c>
      <c r="D581" s="4">
        <v>0</v>
      </c>
      <c r="E581" s="1">
        <v>0</v>
      </c>
      <c r="F581" s="50">
        <v>0</v>
      </c>
      <c r="G581" s="50">
        <v>0</v>
      </c>
    </row>
    <row r="582" spans="2:7" x14ac:dyDescent="0.25">
      <c r="B582" s="1"/>
      <c r="C582" s="1" t="s">
        <v>585</v>
      </c>
      <c r="D582" s="4">
        <v>0</v>
      </c>
      <c r="E582" s="1">
        <v>0</v>
      </c>
      <c r="F582" s="50">
        <v>0</v>
      </c>
      <c r="G582" s="50">
        <v>0</v>
      </c>
    </row>
    <row r="583" spans="2:7" x14ac:dyDescent="0.25">
      <c r="B583" s="1"/>
      <c r="C583" s="1" t="s">
        <v>586</v>
      </c>
      <c r="D583" s="4">
        <v>0</v>
      </c>
      <c r="E583" s="1">
        <v>0</v>
      </c>
      <c r="F583" s="50">
        <v>0</v>
      </c>
      <c r="G583" s="50">
        <v>0</v>
      </c>
    </row>
    <row r="584" spans="2:7" x14ac:dyDescent="0.25">
      <c r="B584" s="1"/>
      <c r="C584" s="1" t="s">
        <v>587</v>
      </c>
      <c r="D584" s="4">
        <v>0</v>
      </c>
      <c r="E584" s="1">
        <v>0</v>
      </c>
      <c r="F584" s="50">
        <v>0</v>
      </c>
      <c r="G584" s="50">
        <v>0</v>
      </c>
    </row>
    <row r="585" spans="2:7" x14ac:dyDescent="0.25">
      <c r="B585" s="1"/>
      <c r="C585" s="1" t="s">
        <v>588</v>
      </c>
      <c r="D585" s="4">
        <v>0</v>
      </c>
      <c r="E585" s="1">
        <v>0</v>
      </c>
      <c r="F585" s="50">
        <v>0</v>
      </c>
      <c r="G585" s="50">
        <v>0</v>
      </c>
    </row>
    <row r="586" spans="2:7" x14ac:dyDescent="0.25">
      <c r="B586" s="1"/>
      <c r="C586" s="1" t="s">
        <v>589</v>
      </c>
      <c r="D586" s="4">
        <v>0</v>
      </c>
      <c r="E586" s="1">
        <v>0</v>
      </c>
      <c r="F586" s="50">
        <v>0</v>
      </c>
      <c r="G586" s="50">
        <v>0</v>
      </c>
    </row>
    <row r="587" spans="2:7" x14ac:dyDescent="0.25">
      <c r="B587" s="1"/>
      <c r="C587" s="1" t="s">
        <v>590</v>
      </c>
      <c r="D587" s="4">
        <v>0</v>
      </c>
      <c r="E587" s="1">
        <v>0</v>
      </c>
      <c r="F587" s="50">
        <v>0</v>
      </c>
      <c r="G587" s="50">
        <v>0</v>
      </c>
    </row>
    <row r="588" spans="2:7" x14ac:dyDescent="0.25">
      <c r="B588" s="1"/>
      <c r="C588" s="1" t="s">
        <v>591</v>
      </c>
      <c r="D588" s="4">
        <v>0</v>
      </c>
      <c r="E588" s="1">
        <v>0</v>
      </c>
      <c r="F588" s="50">
        <v>0</v>
      </c>
      <c r="G588" s="50">
        <v>0</v>
      </c>
    </row>
    <row r="589" spans="2:7" x14ac:dyDescent="0.25">
      <c r="B589" s="1"/>
      <c r="C589" s="1" t="s">
        <v>592</v>
      </c>
      <c r="D589" s="4">
        <v>0</v>
      </c>
      <c r="E589" s="1">
        <v>0</v>
      </c>
      <c r="F589" s="50">
        <v>0</v>
      </c>
      <c r="G589" s="50">
        <v>0</v>
      </c>
    </row>
    <row r="590" spans="2:7" x14ac:dyDescent="0.25">
      <c r="B590" s="1"/>
      <c r="C590" s="1" t="s">
        <v>593</v>
      </c>
      <c r="D590" s="4">
        <v>0</v>
      </c>
      <c r="E590" s="1">
        <v>0</v>
      </c>
      <c r="F590" s="50">
        <v>0</v>
      </c>
      <c r="G590" s="50">
        <v>0</v>
      </c>
    </row>
    <row r="591" spans="2:7" x14ac:dyDescent="0.25">
      <c r="B591" s="1"/>
      <c r="C591" s="1" t="s">
        <v>594</v>
      </c>
      <c r="D591" s="4">
        <v>0</v>
      </c>
      <c r="E591" s="1">
        <v>0</v>
      </c>
      <c r="F591" s="50">
        <v>0</v>
      </c>
      <c r="G591" s="50">
        <v>0</v>
      </c>
    </row>
    <row r="592" spans="2:7" x14ac:dyDescent="0.25">
      <c r="B592" s="1"/>
      <c r="C592" s="1" t="s">
        <v>595</v>
      </c>
      <c r="D592" s="4">
        <v>0</v>
      </c>
      <c r="E592" s="1">
        <v>0</v>
      </c>
      <c r="F592" s="50">
        <v>0</v>
      </c>
      <c r="G592" s="50">
        <v>0</v>
      </c>
    </row>
    <row r="593" spans="2:7" x14ac:dyDescent="0.25">
      <c r="B593" s="1"/>
      <c r="C593" s="1" t="s">
        <v>596</v>
      </c>
      <c r="D593" s="4">
        <v>0</v>
      </c>
      <c r="E593" s="1">
        <v>0</v>
      </c>
      <c r="F593" s="50">
        <v>0</v>
      </c>
      <c r="G593" s="50">
        <v>0</v>
      </c>
    </row>
    <row r="594" spans="2:7" x14ac:dyDescent="0.25">
      <c r="B594" s="1"/>
      <c r="C594" s="1" t="s">
        <v>597</v>
      </c>
      <c r="D594" s="4">
        <v>0</v>
      </c>
      <c r="E594" s="1">
        <v>0</v>
      </c>
      <c r="F594" s="50">
        <v>0</v>
      </c>
      <c r="G594" s="50">
        <v>0</v>
      </c>
    </row>
    <row r="595" spans="2:7" x14ac:dyDescent="0.25">
      <c r="B595" s="1"/>
      <c r="C595" s="1" t="s">
        <v>598</v>
      </c>
      <c r="D595" s="4">
        <v>0</v>
      </c>
      <c r="E595" s="1">
        <v>0</v>
      </c>
      <c r="F595" s="50">
        <v>0</v>
      </c>
      <c r="G595" s="50">
        <v>0</v>
      </c>
    </row>
    <row r="596" spans="2:7" x14ac:dyDescent="0.25">
      <c r="B596" s="1"/>
      <c r="C596" s="1" t="s">
        <v>599</v>
      </c>
      <c r="D596" s="4">
        <v>0</v>
      </c>
      <c r="E596" s="1">
        <v>0</v>
      </c>
      <c r="F596" s="50">
        <v>0</v>
      </c>
      <c r="G596" s="50">
        <v>0</v>
      </c>
    </row>
    <row r="597" spans="2:7" x14ac:dyDescent="0.25">
      <c r="B597" s="1"/>
      <c r="C597" s="1" t="s">
        <v>600</v>
      </c>
      <c r="D597" s="4">
        <v>0</v>
      </c>
      <c r="E597" s="1">
        <v>0</v>
      </c>
      <c r="F597" s="50">
        <v>0</v>
      </c>
      <c r="G597" s="50">
        <v>0</v>
      </c>
    </row>
    <row r="598" spans="2:7" x14ac:dyDescent="0.25">
      <c r="B598" s="1"/>
      <c r="C598" s="1" t="s">
        <v>601</v>
      </c>
      <c r="D598" s="4">
        <v>0</v>
      </c>
      <c r="E598" s="1">
        <v>0</v>
      </c>
      <c r="F598" s="50">
        <v>0</v>
      </c>
      <c r="G598" s="50">
        <v>0</v>
      </c>
    </row>
    <row r="599" spans="2:7" x14ac:dyDescent="0.25">
      <c r="B599" s="1"/>
      <c r="C599" s="1" t="s">
        <v>602</v>
      </c>
      <c r="D599" s="4">
        <v>0</v>
      </c>
      <c r="E599" s="1">
        <v>0</v>
      </c>
      <c r="F599" s="50">
        <v>0</v>
      </c>
      <c r="G599" s="50">
        <v>0</v>
      </c>
    </row>
    <row r="600" spans="2:7" x14ac:dyDescent="0.25">
      <c r="B600" s="1"/>
      <c r="C600" s="1" t="s">
        <v>603</v>
      </c>
      <c r="D600" s="4">
        <v>0</v>
      </c>
      <c r="E600" s="1">
        <v>0</v>
      </c>
      <c r="F600" s="50">
        <v>0</v>
      </c>
      <c r="G600" s="50">
        <v>0</v>
      </c>
    </row>
    <row r="601" spans="2:7" x14ac:dyDescent="0.25">
      <c r="B601" s="1"/>
      <c r="C601" s="1" t="s">
        <v>604</v>
      </c>
      <c r="D601" s="4">
        <v>0</v>
      </c>
      <c r="E601" s="1">
        <v>0</v>
      </c>
      <c r="F601" s="50">
        <v>0</v>
      </c>
      <c r="G601" s="50">
        <v>0</v>
      </c>
    </row>
    <row r="602" spans="2:7" x14ac:dyDescent="0.25">
      <c r="B602" s="1"/>
      <c r="C602" s="1" t="s">
        <v>605</v>
      </c>
      <c r="D602" s="4">
        <v>0</v>
      </c>
      <c r="E602" s="1">
        <v>0</v>
      </c>
      <c r="F602" s="50">
        <v>0</v>
      </c>
      <c r="G602" s="50">
        <v>0</v>
      </c>
    </row>
    <row r="603" spans="2:7" x14ac:dyDescent="0.25">
      <c r="B603" s="1"/>
      <c r="C603" s="1" t="s">
        <v>606</v>
      </c>
      <c r="D603" s="4">
        <v>0</v>
      </c>
      <c r="E603" s="1">
        <v>0</v>
      </c>
      <c r="F603" s="50">
        <v>0</v>
      </c>
      <c r="G603" s="50">
        <v>0</v>
      </c>
    </row>
    <row r="604" spans="2:7" x14ac:dyDescent="0.25">
      <c r="B604" s="1"/>
      <c r="C604" s="1" t="s">
        <v>607</v>
      </c>
      <c r="D604" s="4">
        <v>0</v>
      </c>
      <c r="E604" s="1">
        <v>0</v>
      </c>
      <c r="F604" s="50">
        <v>0</v>
      </c>
      <c r="G604" s="50">
        <v>0</v>
      </c>
    </row>
    <row r="605" spans="2:7" x14ac:dyDescent="0.25">
      <c r="B605" s="1"/>
      <c r="C605" s="1" t="s">
        <v>608</v>
      </c>
      <c r="D605" s="4">
        <v>0</v>
      </c>
      <c r="E605" s="1">
        <v>0</v>
      </c>
      <c r="F605" s="50">
        <v>0</v>
      </c>
      <c r="G605" s="50">
        <v>0</v>
      </c>
    </row>
    <row r="606" spans="2:7" x14ac:dyDescent="0.25">
      <c r="B606" s="1"/>
      <c r="C606" s="1" t="s">
        <v>609</v>
      </c>
      <c r="D606" s="4">
        <v>0</v>
      </c>
      <c r="E606" s="1">
        <v>0</v>
      </c>
      <c r="F606" s="50">
        <v>0</v>
      </c>
      <c r="G606" s="50">
        <v>0</v>
      </c>
    </row>
    <row r="607" spans="2:7" x14ac:dyDescent="0.25">
      <c r="B607" s="1"/>
      <c r="C607" s="1" t="s">
        <v>610</v>
      </c>
      <c r="D607" s="4">
        <v>0</v>
      </c>
      <c r="E607" s="1">
        <v>0</v>
      </c>
      <c r="F607" s="50">
        <v>0</v>
      </c>
      <c r="G607" s="50">
        <v>0</v>
      </c>
    </row>
    <row r="608" spans="2:7" x14ac:dyDescent="0.25">
      <c r="B608" s="1"/>
      <c r="C608" s="1" t="s">
        <v>611</v>
      </c>
      <c r="D608" s="4">
        <v>0</v>
      </c>
      <c r="E608" s="1">
        <v>0</v>
      </c>
      <c r="F608" s="50">
        <v>0</v>
      </c>
      <c r="G608" s="50">
        <v>0</v>
      </c>
    </row>
    <row r="609" spans="2:7" x14ac:dyDescent="0.25">
      <c r="B609" s="1"/>
      <c r="C609" s="1" t="s">
        <v>612</v>
      </c>
      <c r="D609" s="4">
        <v>0</v>
      </c>
      <c r="E609" s="1">
        <v>0</v>
      </c>
      <c r="F609" s="50">
        <v>0</v>
      </c>
      <c r="G609" s="50">
        <v>0</v>
      </c>
    </row>
    <row r="610" spans="2:7" x14ac:dyDescent="0.25">
      <c r="B610" s="1"/>
      <c r="C610" s="1" t="s">
        <v>613</v>
      </c>
      <c r="D610" s="4">
        <v>0</v>
      </c>
      <c r="E610" s="1">
        <v>0</v>
      </c>
      <c r="F610" s="50">
        <v>0</v>
      </c>
      <c r="G610" s="50">
        <v>0</v>
      </c>
    </row>
    <row r="611" spans="2:7" x14ac:dyDescent="0.25">
      <c r="B611" s="1"/>
      <c r="C611" s="1" t="s">
        <v>614</v>
      </c>
      <c r="D611" s="4">
        <v>0</v>
      </c>
      <c r="E611" s="1">
        <v>0</v>
      </c>
      <c r="F611" s="50">
        <v>0</v>
      </c>
      <c r="G611" s="50">
        <v>0</v>
      </c>
    </row>
    <row r="612" spans="2:7" x14ac:dyDescent="0.25">
      <c r="B612" s="1"/>
      <c r="C612" s="1" t="s">
        <v>615</v>
      </c>
      <c r="D612" s="4">
        <v>0</v>
      </c>
      <c r="E612" s="1">
        <v>0</v>
      </c>
      <c r="F612" s="50">
        <v>0</v>
      </c>
      <c r="G612" s="50">
        <v>0</v>
      </c>
    </row>
    <row r="613" spans="2:7" x14ac:dyDescent="0.25">
      <c r="B613" s="1"/>
      <c r="C613" s="1" t="s">
        <v>616</v>
      </c>
      <c r="D613" s="4">
        <v>0</v>
      </c>
      <c r="E613" s="1">
        <v>0</v>
      </c>
      <c r="F613" s="50">
        <v>0</v>
      </c>
      <c r="G613" s="50">
        <v>0</v>
      </c>
    </row>
    <row r="614" spans="2:7" x14ac:dyDescent="0.25">
      <c r="B614" s="1"/>
      <c r="C614" s="1" t="s">
        <v>617</v>
      </c>
      <c r="D614" s="4">
        <v>0</v>
      </c>
      <c r="E614" s="1">
        <v>0</v>
      </c>
      <c r="F614" s="50">
        <v>0</v>
      </c>
      <c r="G614" s="50">
        <v>0</v>
      </c>
    </row>
    <row r="615" spans="2:7" x14ac:dyDescent="0.25">
      <c r="B615" s="1"/>
      <c r="C615" s="1" t="s">
        <v>618</v>
      </c>
      <c r="D615" s="4">
        <v>0</v>
      </c>
      <c r="E615" s="1">
        <v>0</v>
      </c>
      <c r="F615" s="50">
        <v>0</v>
      </c>
      <c r="G615" s="50">
        <v>0</v>
      </c>
    </row>
    <row r="616" spans="2:7" x14ac:dyDescent="0.25">
      <c r="B616" s="1"/>
      <c r="C616" s="1" t="s">
        <v>619</v>
      </c>
      <c r="D616" s="4">
        <v>0</v>
      </c>
      <c r="E616" s="1">
        <v>0</v>
      </c>
      <c r="F616" s="50">
        <v>0</v>
      </c>
      <c r="G616" s="50">
        <v>0</v>
      </c>
    </row>
    <row r="617" spans="2:7" x14ac:dyDescent="0.25">
      <c r="B617" s="1"/>
      <c r="C617" s="1" t="s">
        <v>620</v>
      </c>
      <c r="D617" s="4">
        <v>0</v>
      </c>
      <c r="E617" s="1">
        <v>0</v>
      </c>
      <c r="F617" s="50">
        <v>0</v>
      </c>
      <c r="G617" s="50">
        <v>0</v>
      </c>
    </row>
    <row r="618" spans="2:7" x14ac:dyDescent="0.25">
      <c r="B618" s="1"/>
      <c r="C618" s="1" t="s">
        <v>621</v>
      </c>
      <c r="D618" s="4">
        <v>0</v>
      </c>
      <c r="E618" s="1">
        <v>0</v>
      </c>
      <c r="F618" s="50">
        <v>0</v>
      </c>
      <c r="G618" s="50">
        <v>0</v>
      </c>
    </row>
    <row r="619" spans="2:7" x14ac:dyDescent="0.25">
      <c r="B619" s="1"/>
      <c r="C619" s="1" t="s">
        <v>622</v>
      </c>
      <c r="D619" s="4">
        <v>0</v>
      </c>
      <c r="E619" s="1">
        <v>0</v>
      </c>
      <c r="F619" s="50">
        <v>0</v>
      </c>
      <c r="G619" s="50">
        <v>0</v>
      </c>
    </row>
    <row r="620" spans="2:7" x14ac:dyDescent="0.25">
      <c r="B620" s="1"/>
      <c r="C620" s="1" t="s">
        <v>623</v>
      </c>
      <c r="D620" s="4">
        <v>0</v>
      </c>
      <c r="E620" s="1">
        <v>0</v>
      </c>
      <c r="F620" s="50">
        <v>0</v>
      </c>
      <c r="G620" s="50">
        <v>0</v>
      </c>
    </row>
    <row r="621" spans="2:7" x14ac:dyDescent="0.25">
      <c r="B621" s="1"/>
      <c r="C621" s="1" t="s">
        <v>624</v>
      </c>
      <c r="D621" s="4">
        <v>0</v>
      </c>
      <c r="E621" s="1">
        <v>0</v>
      </c>
      <c r="F621" s="50">
        <v>0</v>
      </c>
      <c r="G621" s="50">
        <v>0</v>
      </c>
    </row>
    <row r="622" spans="2:7" x14ac:dyDescent="0.25">
      <c r="B622" s="1"/>
      <c r="C622" s="1" t="s">
        <v>625</v>
      </c>
      <c r="D622" s="4">
        <v>0</v>
      </c>
      <c r="E622" s="1">
        <v>0</v>
      </c>
      <c r="F622" s="50">
        <v>0</v>
      </c>
      <c r="G622" s="50">
        <v>0</v>
      </c>
    </row>
    <row r="623" spans="2:7" x14ac:dyDescent="0.25">
      <c r="B623" s="1"/>
      <c r="C623" s="1" t="s">
        <v>626</v>
      </c>
      <c r="D623" s="4">
        <v>0</v>
      </c>
      <c r="E623" s="1">
        <v>0</v>
      </c>
      <c r="F623" s="50">
        <v>0</v>
      </c>
      <c r="G623" s="50">
        <v>0</v>
      </c>
    </row>
    <row r="624" spans="2:7" x14ac:dyDescent="0.25">
      <c r="B624" s="1"/>
      <c r="C624" s="1" t="s">
        <v>627</v>
      </c>
      <c r="D624" s="4">
        <v>0</v>
      </c>
      <c r="E624" s="1">
        <v>0</v>
      </c>
      <c r="F624" s="50">
        <v>0</v>
      </c>
      <c r="G624" s="50">
        <v>0</v>
      </c>
    </row>
    <row r="625" spans="1:7" x14ac:dyDescent="0.25">
      <c r="B625" s="1"/>
      <c r="C625" s="1" t="s">
        <v>628</v>
      </c>
      <c r="D625" s="4">
        <v>0</v>
      </c>
      <c r="E625" s="1">
        <v>0</v>
      </c>
      <c r="F625" s="50">
        <v>0</v>
      </c>
      <c r="G625" s="50">
        <v>0</v>
      </c>
    </row>
    <row r="626" spans="1:7" x14ac:dyDescent="0.25">
      <c r="B626" s="1"/>
      <c r="C626" s="1" t="s">
        <v>629</v>
      </c>
      <c r="D626" s="4">
        <v>0</v>
      </c>
      <c r="E626" s="1">
        <v>0</v>
      </c>
      <c r="F626" s="50">
        <v>0</v>
      </c>
      <c r="G626" s="50">
        <v>0</v>
      </c>
    </row>
    <row r="627" spans="1:7" x14ac:dyDescent="0.25">
      <c r="B627" s="1"/>
      <c r="C627" s="1" t="s">
        <v>630</v>
      </c>
      <c r="D627" s="4">
        <v>0</v>
      </c>
      <c r="E627" s="1">
        <v>0</v>
      </c>
      <c r="F627" s="50">
        <v>0</v>
      </c>
      <c r="G627" s="50">
        <v>0</v>
      </c>
    </row>
    <row r="628" spans="1:7" x14ac:dyDescent="0.25">
      <c r="B628" s="1"/>
      <c r="C628" s="1" t="s">
        <v>631</v>
      </c>
      <c r="D628" s="4">
        <v>0</v>
      </c>
      <c r="E628" s="1">
        <v>0</v>
      </c>
      <c r="F628" s="50">
        <v>0</v>
      </c>
      <c r="G628" s="50">
        <v>0</v>
      </c>
    </row>
    <row r="629" spans="1:7" x14ac:dyDescent="0.25">
      <c r="B629" s="1"/>
      <c r="C629" s="1" t="s">
        <v>632</v>
      </c>
      <c r="D629" s="4">
        <v>0</v>
      </c>
      <c r="E629" s="1">
        <v>0</v>
      </c>
      <c r="F629" s="50">
        <v>0</v>
      </c>
      <c r="G629" s="50">
        <v>0</v>
      </c>
    </row>
    <row r="630" spans="1:7" x14ac:dyDescent="0.25">
      <c r="B630" s="1"/>
      <c r="C630" s="1" t="s">
        <v>633</v>
      </c>
      <c r="D630" s="4">
        <v>0</v>
      </c>
      <c r="E630" s="1">
        <v>0</v>
      </c>
      <c r="F630" s="50">
        <v>0</v>
      </c>
      <c r="G630" s="50">
        <v>0</v>
      </c>
    </row>
    <row r="631" spans="1:7" x14ac:dyDescent="0.25">
      <c r="B631" s="1"/>
      <c r="C631" s="1" t="s">
        <v>634</v>
      </c>
      <c r="D631" s="4">
        <v>0</v>
      </c>
      <c r="E631" s="1">
        <v>0</v>
      </c>
      <c r="F631" s="50">
        <v>0</v>
      </c>
      <c r="G631" s="50">
        <v>0</v>
      </c>
    </row>
    <row r="632" spans="1:7" x14ac:dyDescent="0.25">
      <c r="B632" s="1"/>
      <c r="C632" s="1" t="s">
        <v>635</v>
      </c>
      <c r="D632" s="4">
        <v>0</v>
      </c>
      <c r="E632" s="1">
        <v>0</v>
      </c>
      <c r="F632" s="50">
        <v>0</v>
      </c>
      <c r="G632" s="50">
        <v>0</v>
      </c>
    </row>
    <row r="633" spans="1:7" x14ac:dyDescent="0.25">
      <c r="B633" s="1"/>
      <c r="C633" s="1" t="s">
        <v>636</v>
      </c>
      <c r="D633" s="4">
        <v>0</v>
      </c>
      <c r="E633" s="1">
        <v>0</v>
      </c>
      <c r="F633" s="50">
        <v>0</v>
      </c>
      <c r="G633" s="50">
        <v>0</v>
      </c>
    </row>
    <row r="634" spans="1:7" x14ac:dyDescent="0.25">
      <c r="B634" s="1"/>
      <c r="C634" s="1" t="s">
        <v>637</v>
      </c>
      <c r="D634" s="4">
        <v>0</v>
      </c>
      <c r="E634" s="1">
        <v>0</v>
      </c>
      <c r="F634" s="50">
        <v>0</v>
      </c>
      <c r="G634" s="50">
        <v>0</v>
      </c>
    </row>
    <row r="635" spans="1:7" x14ac:dyDescent="0.25">
      <c r="B635" s="1"/>
      <c r="C635" s="1" t="s">
        <v>638</v>
      </c>
      <c r="D635" s="4">
        <v>0</v>
      </c>
      <c r="E635" s="1">
        <v>0</v>
      </c>
      <c r="F635" s="50">
        <v>0</v>
      </c>
      <c r="G635" s="50">
        <v>0</v>
      </c>
    </row>
    <row r="636" spans="1:7" x14ac:dyDescent="0.25">
      <c r="A636" s="2" t="s">
        <v>1064</v>
      </c>
      <c r="B636" s="2"/>
      <c r="C636" s="2"/>
      <c r="D636" s="2"/>
      <c r="E636" s="2"/>
      <c r="F636" s="50">
        <v>1954.9987033739278</v>
      </c>
      <c r="G636" s="50">
        <v>174.98162626453285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4" sqref="C24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71" customWidth="1"/>
    <col min="5" max="5" width="9.42578125" customWidth="1"/>
    <col min="6" max="6" width="11.85546875" customWidth="1"/>
  </cols>
  <sheetData>
    <row r="1" spans="1:6" ht="18.75" x14ac:dyDescent="0.3">
      <c r="A1" s="76" t="s">
        <v>1070</v>
      </c>
    </row>
    <row r="3" spans="1:6" s="68" customFormat="1" ht="45" x14ac:dyDescent="0.25">
      <c r="A3" s="69" t="s">
        <v>3</v>
      </c>
      <c r="B3" s="69" t="s">
        <v>1</v>
      </c>
      <c r="C3" s="69" t="s">
        <v>2</v>
      </c>
      <c r="D3" s="74" t="s">
        <v>872</v>
      </c>
      <c r="E3" s="75" t="s">
        <v>1065</v>
      </c>
      <c r="F3" s="75" t="s">
        <v>1067</v>
      </c>
    </row>
    <row r="4" spans="1:6" ht="30" x14ac:dyDescent="0.25">
      <c r="A4" s="23" t="s">
        <v>849</v>
      </c>
      <c r="B4" s="61" t="s">
        <v>61</v>
      </c>
      <c r="C4" s="70" t="s">
        <v>855</v>
      </c>
      <c r="D4" s="71">
        <v>1</v>
      </c>
      <c r="E4" s="67">
        <v>88.96</v>
      </c>
      <c r="F4" s="75">
        <v>0</v>
      </c>
    </row>
    <row r="5" spans="1:6" x14ac:dyDescent="0.25">
      <c r="A5" s="23" t="s">
        <v>656</v>
      </c>
      <c r="B5" s="61" t="s">
        <v>9</v>
      </c>
      <c r="C5" s="70" t="s">
        <v>654</v>
      </c>
      <c r="D5" s="71">
        <v>20</v>
      </c>
      <c r="E5" s="67">
        <v>41.171480000000003</v>
      </c>
      <c r="F5" s="75">
        <v>2.94082</v>
      </c>
    </row>
    <row r="6" spans="1:6" ht="30" x14ac:dyDescent="0.25">
      <c r="A6" s="23"/>
      <c r="B6" s="61" t="s">
        <v>10</v>
      </c>
      <c r="C6" s="70" t="s">
        <v>659</v>
      </c>
      <c r="D6" s="71">
        <v>600</v>
      </c>
      <c r="E6" s="67">
        <v>5.8090132999999993</v>
      </c>
      <c r="F6" s="75">
        <v>5.2980866999999989</v>
      </c>
    </row>
    <row r="7" spans="1:6" x14ac:dyDescent="0.25">
      <c r="A7" s="23"/>
      <c r="B7" s="61" t="s">
        <v>11</v>
      </c>
      <c r="C7" s="70" t="s">
        <v>662</v>
      </c>
      <c r="D7" s="71">
        <v>15</v>
      </c>
      <c r="E7" s="67">
        <v>3.3495699999999995</v>
      </c>
      <c r="F7" s="75">
        <v>0.23925499999999997</v>
      </c>
    </row>
    <row r="8" spans="1:6" x14ac:dyDescent="0.25">
      <c r="A8" s="23"/>
      <c r="B8" s="61" t="s">
        <v>13</v>
      </c>
      <c r="C8" s="70" t="s">
        <v>669</v>
      </c>
      <c r="D8" s="71">
        <v>50</v>
      </c>
      <c r="E8" s="67">
        <v>1.5872579999999998</v>
      </c>
      <c r="F8" s="75">
        <v>0.61726700000000001</v>
      </c>
    </row>
    <row r="9" spans="1:6" ht="30" x14ac:dyDescent="0.25">
      <c r="A9" s="23"/>
      <c r="B9" s="61" t="s">
        <v>15</v>
      </c>
      <c r="C9" s="70" t="s">
        <v>751</v>
      </c>
      <c r="D9" s="71">
        <v>600</v>
      </c>
      <c r="E9" s="67">
        <v>12.941097666666668</v>
      </c>
      <c r="F9" s="75">
        <v>9.055102333333334</v>
      </c>
    </row>
    <row r="10" spans="1:6" ht="30" x14ac:dyDescent="0.25">
      <c r="A10" s="23"/>
      <c r="B10" s="61" t="s">
        <v>25</v>
      </c>
      <c r="C10" s="70" t="s">
        <v>996</v>
      </c>
      <c r="D10" s="71">
        <v>3</v>
      </c>
      <c r="E10" s="67">
        <v>70.304999999999993</v>
      </c>
      <c r="F10" s="75">
        <v>0</v>
      </c>
    </row>
    <row r="11" spans="1:6" x14ac:dyDescent="0.25">
      <c r="A11" s="23"/>
      <c r="B11" s="61" t="s">
        <v>63</v>
      </c>
      <c r="C11" s="70" t="s">
        <v>859</v>
      </c>
      <c r="D11" s="71">
        <v>1</v>
      </c>
      <c r="E11" s="67">
        <v>31.261199999999999</v>
      </c>
      <c r="F11" s="75">
        <v>0</v>
      </c>
    </row>
    <row r="12" spans="1:6" ht="30" x14ac:dyDescent="0.25">
      <c r="A12" s="23" t="s">
        <v>700</v>
      </c>
      <c r="B12" s="61" t="s">
        <v>17</v>
      </c>
      <c r="C12" s="70" t="s">
        <v>685</v>
      </c>
      <c r="D12" s="71">
        <v>3</v>
      </c>
      <c r="E12" s="67">
        <v>144.5</v>
      </c>
      <c r="F12" s="75">
        <v>0</v>
      </c>
    </row>
    <row r="13" spans="1:6" x14ac:dyDescent="0.25">
      <c r="A13" s="23" t="s">
        <v>706</v>
      </c>
      <c r="B13" s="61" t="s">
        <v>29</v>
      </c>
      <c r="C13" s="70" t="s">
        <v>985</v>
      </c>
      <c r="D13" s="71">
        <v>3</v>
      </c>
      <c r="E13" s="67">
        <v>9.5387500000000003</v>
      </c>
      <c r="F13" s="75">
        <v>4.7693750000000001</v>
      </c>
    </row>
    <row r="14" spans="1:6" x14ac:dyDescent="0.25">
      <c r="A14" s="23"/>
      <c r="B14" s="61" t="s">
        <v>31</v>
      </c>
      <c r="C14" s="70" t="s">
        <v>907</v>
      </c>
      <c r="D14" s="71">
        <v>2</v>
      </c>
      <c r="E14" s="67">
        <v>9.5108931000000005</v>
      </c>
      <c r="F14" s="75">
        <v>0</v>
      </c>
    </row>
    <row r="15" spans="1:6" x14ac:dyDescent="0.25">
      <c r="A15" s="23"/>
      <c r="B15" s="61" t="s">
        <v>51</v>
      </c>
      <c r="C15" s="70" t="s">
        <v>914</v>
      </c>
      <c r="D15" s="71">
        <v>3</v>
      </c>
      <c r="E15" s="67">
        <v>16.352499999999999</v>
      </c>
      <c r="F15" s="75">
        <v>0</v>
      </c>
    </row>
    <row r="16" spans="1:6" x14ac:dyDescent="0.25">
      <c r="A16" s="23"/>
      <c r="B16" s="61" t="s">
        <v>70</v>
      </c>
      <c r="C16" s="70" t="s">
        <v>885</v>
      </c>
      <c r="D16" s="71">
        <v>12</v>
      </c>
      <c r="E16" s="67">
        <v>3.1459076923076923</v>
      </c>
      <c r="F16" s="75">
        <v>1.5729538461538461</v>
      </c>
    </row>
    <row r="17" spans="1:6" x14ac:dyDescent="0.25">
      <c r="A17" s="23"/>
      <c r="B17" s="61" t="s">
        <v>74</v>
      </c>
      <c r="C17" s="70" t="s">
        <v>920</v>
      </c>
      <c r="D17" s="71">
        <v>12</v>
      </c>
      <c r="E17" s="67">
        <v>0</v>
      </c>
      <c r="F17" s="75">
        <v>0</v>
      </c>
    </row>
    <row r="18" spans="1:6" x14ac:dyDescent="0.25">
      <c r="A18" s="71" t="s">
        <v>1064</v>
      </c>
      <c r="B18" s="71"/>
      <c r="C18" s="71"/>
      <c r="E18" s="67">
        <v>438.43266975897438</v>
      </c>
      <c r="F18" s="75">
        <v>24.492859879487181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244" activePane="bottomLeft" state="frozen"/>
      <selection pane="bottomLeft" activeCell="E264" sqref="E264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255.13268599999998</v>
      </c>
    </row>
    <row r="2" spans="1:22" ht="45" customHeight="1" x14ac:dyDescent="0.25">
      <c r="A2" s="92" t="s">
        <v>944</v>
      </c>
      <c r="B2" s="93" t="s">
        <v>668</v>
      </c>
      <c r="C2" s="94" t="s">
        <v>641</v>
      </c>
      <c r="D2" s="94" t="s">
        <v>0</v>
      </c>
      <c r="E2" s="94" t="s">
        <v>639</v>
      </c>
      <c r="F2" s="93" t="s">
        <v>918</v>
      </c>
      <c r="G2" s="94" t="s">
        <v>642</v>
      </c>
      <c r="H2" s="93" t="s">
        <v>666</v>
      </c>
      <c r="I2" s="43" t="s">
        <v>697</v>
      </c>
      <c r="J2" s="93" t="s">
        <v>667</v>
      </c>
      <c r="K2" s="93"/>
      <c r="L2" s="93"/>
      <c r="M2" s="93"/>
      <c r="N2" s="93"/>
      <c r="O2" s="93"/>
      <c r="P2" s="93"/>
      <c r="Q2" s="93"/>
      <c r="R2" s="93"/>
      <c r="S2" s="93"/>
      <c r="U2" s="93" t="s">
        <v>921</v>
      </c>
      <c r="V2" s="92" t="s">
        <v>946</v>
      </c>
    </row>
    <row r="3" spans="1:22" x14ac:dyDescent="0.25">
      <c r="A3" s="92"/>
      <c r="B3" s="93"/>
      <c r="C3" s="94"/>
      <c r="D3" s="94"/>
      <c r="E3" s="94"/>
      <c r="F3" s="93"/>
      <c r="G3" s="94"/>
      <c r="H3" s="93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93"/>
      <c r="V3" s="92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1859.7521936581425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385.86545583532148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0</v>
      </c>
      <c r="V7" s="1" t="str">
        <f t="shared" si="2"/>
        <v/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986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988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729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987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732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729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879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880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881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729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883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884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886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880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881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729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883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884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F46" s="2" t="s">
        <v>919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38.346199999999996</v>
      </c>
      <c r="V46" s="1" t="str">
        <f t="shared" si="2"/>
        <v>A-0008</v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743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691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729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F54" s="2" t="s">
        <v>919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38.346199999999996</v>
      </c>
      <c r="V54" s="1" t="str">
        <f t="shared" si="2"/>
        <v>A-0008</v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744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691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729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57.8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749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763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764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780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49.021410371799362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724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754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729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755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729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725</v>
      </c>
      <c r="D86" s="2" t="s">
        <v>22</v>
      </c>
      <c r="E86" s="2">
        <v>1</v>
      </c>
      <c r="G86" s="1" t="str">
        <f>IF(D86="","",VLOOKUP(D86,Table1[#All],2,FALSE))</f>
        <v>500mm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726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11.319500000000001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758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763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764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349.63244992086658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692</v>
      </c>
      <c r="D94" s="2" t="s">
        <v>8</v>
      </c>
      <c r="E94" s="2">
        <v>1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0</v>
      </c>
      <c r="V94" s="1" t="str">
        <f t="shared" si="35"/>
        <v/>
      </c>
    </row>
    <row r="95" spans="1:22" x14ac:dyDescent="0.25">
      <c r="A95" s="2">
        <v>92</v>
      </c>
      <c r="B95" s="2">
        <v>2</v>
      </c>
      <c r="C95" s="7" t="s">
        <v>693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974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975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887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888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889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894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895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896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892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889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894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895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896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893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889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894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895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896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898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889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897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895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896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899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889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x14ac:dyDescent="0.25">
      <c r="A123" s="2">
        <v>120</v>
      </c>
      <c r="B123" s="2">
        <v>3</v>
      </c>
      <c r="C123" s="7" t="s">
        <v>894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x14ac:dyDescent="0.25">
      <c r="A124" s="2">
        <v>121</v>
      </c>
      <c r="B124" s="2">
        <v>3</v>
      </c>
      <c r="C124" s="7" t="s">
        <v>895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x14ac:dyDescent="0.25">
      <c r="A125" s="2">
        <v>122</v>
      </c>
      <c r="B125" s="2">
        <v>3</v>
      </c>
      <c r="C125" s="7" t="s">
        <v>896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x14ac:dyDescent="0.25">
      <c r="A126" s="2">
        <v>123</v>
      </c>
      <c r="B126" s="2">
        <v>3</v>
      </c>
      <c r="C126" s="7" t="s">
        <v>900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x14ac:dyDescent="0.25">
      <c r="A127" s="2">
        <v>124</v>
      </c>
      <c r="B127" s="2">
        <v>3</v>
      </c>
      <c r="C127" s="7" t="s">
        <v>889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x14ac:dyDescent="0.25">
      <c r="A128" s="2">
        <v>125</v>
      </c>
      <c r="B128" s="2">
        <v>3</v>
      </c>
      <c r="C128" s="7" t="s">
        <v>894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x14ac:dyDescent="0.25">
      <c r="A129" s="2">
        <v>126</v>
      </c>
      <c r="B129" s="2">
        <v>3</v>
      </c>
      <c r="C129" s="7" t="s">
        <v>895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x14ac:dyDescent="0.25">
      <c r="A130" s="2">
        <v>127</v>
      </c>
      <c r="B130" s="2">
        <v>3</v>
      </c>
      <c r="C130" s="7" t="s">
        <v>896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973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975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702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316.39169564816336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715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110.070722568332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703</v>
      </c>
      <c r="D138" s="2" t="s">
        <v>17</v>
      </c>
      <c r="E138" s="2">
        <v>1</v>
      </c>
      <c r="F138" s="2" t="s">
        <v>919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28.9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28.9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687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1062</v>
      </c>
      <c r="D140" s="2" t="s">
        <v>24</v>
      </c>
      <c r="E140" s="2">
        <v>13</v>
      </c>
      <c r="F140" s="2" t="s">
        <v>919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3.2109220000000001</v>
      </c>
      <c r="V140" s="1" t="str">
        <f t="shared" si="53"/>
        <v>A-0018</v>
      </c>
    </row>
    <row r="141" spans="1:22" x14ac:dyDescent="0.25">
      <c r="A141" s="2">
        <v>138</v>
      </c>
      <c r="B141" s="2">
        <v>3</v>
      </c>
      <c r="C141" s="8" t="s">
        <v>705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867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772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864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865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908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869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870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712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866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877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876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767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801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802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772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714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103.24304411833199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703</v>
      </c>
      <c r="D160" s="2" t="s">
        <v>17</v>
      </c>
      <c r="E160" s="2">
        <v>1</v>
      </c>
      <c r="F160" s="2" t="s">
        <v>919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28.9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28.9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687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1062</v>
      </c>
      <c r="D162" s="2" t="s">
        <v>24</v>
      </c>
      <c r="E162" s="2">
        <v>13</v>
      </c>
      <c r="F162" s="2" t="s">
        <v>919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3.2109220000000001</v>
      </c>
      <c r="V162" s="1" t="str">
        <f t="shared" si="53"/>
        <v>A-0018</v>
      </c>
    </row>
    <row r="163" spans="1:22" x14ac:dyDescent="0.25">
      <c r="A163" s="2">
        <v>160</v>
      </c>
      <c r="B163" s="2">
        <v>3</v>
      </c>
      <c r="C163" s="8" t="s">
        <v>705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867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772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864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865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908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709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870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712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866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719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767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801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802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772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720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103.07792896149937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703</v>
      </c>
      <c r="D180" s="2" t="s">
        <v>17</v>
      </c>
      <c r="E180" s="2">
        <v>1</v>
      </c>
      <c r="F180" s="2" t="s">
        <v>919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28.9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28.9</v>
      </c>
      <c r="V180" s="1" t="str">
        <f t="shared" si="53"/>
        <v>A-0011</v>
      </c>
    </row>
    <row r="181" spans="1:22" x14ac:dyDescent="0.25">
      <c r="A181" s="2">
        <v>178</v>
      </c>
      <c r="B181" s="2">
        <v>3</v>
      </c>
      <c r="C181" s="8" t="s">
        <v>687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1062</v>
      </c>
      <c r="D182" s="2" t="s">
        <v>24</v>
      </c>
      <c r="E182" s="2">
        <v>13</v>
      </c>
      <c r="F182" s="2" t="s">
        <v>919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3.2109220000000001</v>
      </c>
      <c r="V182" s="1" t="str">
        <f t="shared" si="53"/>
        <v>A-0018</v>
      </c>
    </row>
    <row r="183" spans="1:22" x14ac:dyDescent="0.25">
      <c r="A183" s="2">
        <v>180</v>
      </c>
      <c r="B183" s="2">
        <v>3</v>
      </c>
      <c r="C183" s="8" t="s">
        <v>705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867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772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716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865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708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709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870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712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866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719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767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801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802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772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773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774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778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775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777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776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837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839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909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845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846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847</v>
      </c>
      <c r="D211" s="2" t="s">
        <v>60</v>
      </c>
      <c r="E211" s="2">
        <v>1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0</v>
      </c>
      <c r="V211" s="1" t="str">
        <f t="shared" si="106"/>
        <v/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818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806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807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808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809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812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813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814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815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816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817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821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823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824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822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825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826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827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828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214.55029999999999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857</v>
      </c>
      <c r="D239" s="2" t="s">
        <v>61</v>
      </c>
      <c r="E239" s="2">
        <v>1</v>
      </c>
      <c r="G239" s="1" t="str">
        <f>IF(D239="","",VLOOKUP(D239,Table1[#All],2,FALSE))</f>
        <v>Cloned Duet 2 Wifi V1.04 DuetWifi Advanced 32 Bit Electronics With 4.3" 5" 7" PanelDue Touch Screen Controller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853</v>
      </c>
      <c r="D240" s="2" t="s">
        <v>62</v>
      </c>
      <c r="E240" s="2">
        <v>1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0</v>
      </c>
      <c r="V240" s="1" t="str">
        <f t="shared" si="106"/>
        <v/>
      </c>
    </row>
    <row r="241" spans="1:22" x14ac:dyDescent="0.25">
      <c r="A241" s="2">
        <v>238</v>
      </c>
      <c r="B241" s="2">
        <v>2</v>
      </c>
      <c r="C241" s="7" t="s">
        <v>858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980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979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1050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1051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1007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1009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1052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1012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1015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1016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1018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1019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1020</v>
      </c>
      <c r="D254" s="2" t="s">
        <v>89</v>
      </c>
      <c r="E254" s="2">
        <v>1</v>
      </c>
      <c r="F254" s="2" t="s">
        <v>919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16.339100000000002</v>
      </c>
      <c r="V254" s="1" t="str">
        <f t="shared" si="154"/>
        <v>A-0083</v>
      </c>
    </row>
    <row r="255" spans="1:22" x14ac:dyDescent="0.25">
      <c r="A255" s="2">
        <v>252</v>
      </c>
      <c r="B255" s="2">
        <v>2</v>
      </c>
      <c r="C255" s="7" t="s">
        <v>1023</v>
      </c>
      <c r="D255" s="2" t="s">
        <v>90</v>
      </c>
      <c r="E255" s="2">
        <v>1</v>
      </c>
      <c r="F255" s="2" t="s">
        <v>919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6.7035</v>
      </c>
      <c r="V255" s="1" t="str">
        <f t="shared" si="154"/>
        <v>A-0084</v>
      </c>
    </row>
    <row r="256" spans="1:22" x14ac:dyDescent="0.25">
      <c r="A256" s="2">
        <v>253</v>
      </c>
      <c r="B256" s="2">
        <v>2</v>
      </c>
      <c r="C256" s="7" t="s">
        <v>1026</v>
      </c>
      <c r="D256" s="2" t="s">
        <v>91</v>
      </c>
      <c r="E256" s="2">
        <v>1</v>
      </c>
      <c r="F256" s="2" t="s">
        <v>919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1.9598200000000001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1.9598200000000001</v>
      </c>
      <c r="V256" s="1" t="str">
        <f t="shared" si="154"/>
        <v>A-0085</v>
      </c>
    </row>
    <row r="257" spans="1:22" x14ac:dyDescent="0.25">
      <c r="A257" s="2">
        <v>254</v>
      </c>
      <c r="B257" s="2">
        <v>2</v>
      </c>
      <c r="C257" s="7" t="s">
        <v>1053</v>
      </c>
      <c r="D257" s="2" t="s">
        <v>92</v>
      </c>
      <c r="E257" s="2">
        <v>4</v>
      </c>
      <c r="F257" s="2" t="s">
        <v>919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12.382399999999999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12.382399999999999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1029</v>
      </c>
      <c r="D258" s="2" t="s">
        <v>93</v>
      </c>
      <c r="E258" s="2">
        <v>10</v>
      </c>
      <c r="F258" s="2" t="s">
        <v>919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3.0083999999999995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3.0083999999999995</v>
      </c>
      <c r="V258" s="1" t="str">
        <f t="shared" si="154"/>
        <v>A-0087</v>
      </c>
    </row>
    <row r="259" spans="1:22" x14ac:dyDescent="0.25">
      <c r="A259" s="2">
        <v>256</v>
      </c>
      <c r="B259" s="2">
        <v>2</v>
      </c>
      <c r="C259" s="7" t="s">
        <v>1031</v>
      </c>
      <c r="D259" s="2" t="s">
        <v>94</v>
      </c>
      <c r="E259" s="2">
        <v>10</v>
      </c>
      <c r="F259" s="2" t="s">
        <v>919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1.853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1.853</v>
      </c>
      <c r="V259" s="1" t="str">
        <f t="shared" si="154"/>
        <v>A-0088</v>
      </c>
    </row>
    <row r="260" spans="1:22" x14ac:dyDescent="0.25">
      <c r="A260" s="2">
        <v>257</v>
      </c>
      <c r="B260" s="2">
        <v>2</v>
      </c>
      <c r="C260" s="7" t="s">
        <v>1033</v>
      </c>
      <c r="D260" s="2" t="s">
        <v>95</v>
      </c>
      <c r="E260" s="2">
        <v>1</v>
      </c>
      <c r="F260" s="2" t="s">
        <v>919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7.5073749999999997</v>
      </c>
      <c r="V260" s="1" t="str">
        <f t="shared" si="154"/>
        <v>A-0089</v>
      </c>
    </row>
    <row r="261" spans="1:22" x14ac:dyDescent="0.25">
      <c r="A261" s="2">
        <v>258</v>
      </c>
      <c r="B261" s="2">
        <v>2</v>
      </c>
      <c r="C261" s="7" t="s">
        <v>1054</v>
      </c>
      <c r="D261" s="2" t="s">
        <v>96</v>
      </c>
      <c r="E261" s="2">
        <v>1</v>
      </c>
      <c r="F261" s="2" t="s">
        <v>919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7.5073749999999997</v>
      </c>
      <c r="V261" s="1" t="str">
        <f t="shared" si="154"/>
        <v>A-0090</v>
      </c>
    </row>
    <row r="262" spans="1:22" x14ac:dyDescent="0.25">
      <c r="A262" s="2">
        <v>259</v>
      </c>
      <c r="B262" s="2">
        <v>2</v>
      </c>
      <c r="C262" s="7" t="s">
        <v>1055</v>
      </c>
      <c r="D262" s="2" t="s">
        <v>97</v>
      </c>
      <c r="E262" s="2">
        <v>1</v>
      </c>
      <c r="F262" s="2" t="s">
        <v>919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7.5073749999999997</v>
      </c>
      <c r="V262" s="1" t="str">
        <f t="shared" si="154"/>
        <v>A-0091</v>
      </c>
    </row>
    <row r="263" spans="1:22" x14ac:dyDescent="0.25">
      <c r="A263" s="2">
        <v>260</v>
      </c>
      <c r="B263" s="2">
        <v>2</v>
      </c>
      <c r="C263" s="7" t="s">
        <v>1056</v>
      </c>
      <c r="D263" s="2" t="s">
        <v>98</v>
      </c>
      <c r="E263" s="2">
        <v>1</v>
      </c>
      <c r="F263" s="2" t="s">
        <v>919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7.5073749999999997</v>
      </c>
      <c r="V263" s="1" t="str">
        <f t="shared" si="154"/>
        <v>A-0092</v>
      </c>
    </row>
    <row r="264" spans="1:22" x14ac:dyDescent="0.25">
      <c r="A264" s="2">
        <v>261</v>
      </c>
      <c r="B264" s="2">
        <v>2</v>
      </c>
      <c r="C264" s="7" t="s">
        <v>1038</v>
      </c>
      <c r="D264" s="2" t="s">
        <v>99</v>
      </c>
      <c r="E264" s="2">
        <v>1</v>
      </c>
      <c r="F264" s="2" t="s">
        <v>919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9.8317999999999994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9.8317999999999994</v>
      </c>
      <c r="V264" s="1" t="str">
        <f t="shared" si="154"/>
        <v>A-0093</v>
      </c>
    </row>
    <row r="265" spans="1:22" x14ac:dyDescent="0.25">
      <c r="A265" s="2">
        <v>262</v>
      </c>
      <c r="B265" s="2">
        <v>2</v>
      </c>
      <c r="C265" s="7" t="s">
        <v>1041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1043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1048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1049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1046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392" priority="183">
      <formula>IF(B5=3,TRUE,FALSE)</formula>
    </cfRule>
    <cfRule type="expression" dxfId="391" priority="184">
      <formula>IF(B5=2,TRUE,FALSE)</formula>
    </cfRule>
    <cfRule type="expression" dxfId="390" priority="185">
      <formula>IF(B5=1,TRUE,FALSE)</formula>
    </cfRule>
  </conditionalFormatting>
  <conditionalFormatting sqref="C139">
    <cfRule type="expression" dxfId="389" priority="177">
      <formula>IF(B139=3,TRUE,FALSE)</formula>
    </cfRule>
    <cfRule type="expression" dxfId="388" priority="178">
      <formula>IF(B139=2,TRUE,FALSE)</formula>
    </cfRule>
    <cfRule type="expression" dxfId="387" priority="179">
      <formula>IF(B139=1,TRUE,FALSE)</formula>
    </cfRule>
  </conditionalFormatting>
  <conditionalFormatting sqref="C159:C160 C163 C168:C169 C178 C171">
    <cfRule type="expression" dxfId="386" priority="174">
      <formula>IF(B159=3,TRUE,FALSE)</formula>
    </cfRule>
    <cfRule type="expression" dxfId="385" priority="175">
      <formula>IF(B159=2,TRUE,FALSE)</formula>
    </cfRule>
    <cfRule type="expression" dxfId="384" priority="176">
      <formula>IF(B159=1,TRUE,FALSE)</formula>
    </cfRule>
  </conditionalFormatting>
  <conditionalFormatting sqref="C161">
    <cfRule type="expression" dxfId="383" priority="171">
      <formula>IF(B161=3,TRUE,FALSE)</formula>
    </cfRule>
    <cfRule type="expression" dxfId="382" priority="172">
      <formula>IF(B161=2,TRUE,FALSE)</formula>
    </cfRule>
    <cfRule type="expression" dxfId="381" priority="173">
      <formula>IF(B161=1,TRUE,FALSE)</formula>
    </cfRule>
  </conditionalFormatting>
  <conditionalFormatting sqref="C179:C180 C183 C188:C189 C191">
    <cfRule type="expression" dxfId="380" priority="165">
      <formula>IF(B179=3,TRUE,FALSE)</formula>
    </cfRule>
    <cfRule type="expression" dxfId="379" priority="166">
      <formula>IF(B179=2,TRUE,FALSE)</formula>
    </cfRule>
    <cfRule type="expression" dxfId="378" priority="167">
      <formula>IF(B179=1,TRUE,FALSE)</formula>
    </cfRule>
  </conditionalFormatting>
  <conditionalFormatting sqref="C181">
    <cfRule type="expression" dxfId="377" priority="162">
      <formula>IF(B181=3,TRUE,FALSE)</formula>
    </cfRule>
    <cfRule type="expression" dxfId="376" priority="163">
      <formula>IF(B181=2,TRUE,FALSE)</formula>
    </cfRule>
    <cfRule type="expression" dxfId="375" priority="164">
      <formula>IF(B181=1,TRUE,FALSE)</formula>
    </cfRule>
  </conditionalFormatting>
  <conditionalFormatting sqref="C186">
    <cfRule type="expression" dxfId="374" priority="159">
      <formula>IF(B186=3,TRUE,FALSE)</formula>
    </cfRule>
    <cfRule type="expression" dxfId="373" priority="160">
      <formula>IF(B186=2,TRUE,FALSE)</formula>
    </cfRule>
    <cfRule type="expression" dxfId="372" priority="161">
      <formula>IF(B186=1,TRUE,FALSE)</formula>
    </cfRule>
  </conditionalFormatting>
  <conditionalFormatting sqref="C15">
    <cfRule type="expression" dxfId="371" priority="156">
      <formula>IF(B15=3,TRUE,FALSE)</formula>
    </cfRule>
    <cfRule type="expression" dxfId="370" priority="157">
      <formula>IF(B15=2,TRUE,FALSE)</formula>
    </cfRule>
    <cfRule type="expression" dxfId="369" priority="158">
      <formula>IF(B15=1,TRUE,FALSE)</formula>
    </cfRule>
  </conditionalFormatting>
  <conditionalFormatting sqref="C23">
    <cfRule type="expression" dxfId="368" priority="153">
      <formula>IF(B23=3,TRUE,FALSE)</formula>
    </cfRule>
    <cfRule type="expression" dxfId="367" priority="154">
      <formula>IF(B23=2,TRUE,FALSE)</formula>
    </cfRule>
    <cfRule type="expression" dxfId="366" priority="155">
      <formula>IF(B23=1,TRUE,FALSE)</formula>
    </cfRule>
  </conditionalFormatting>
  <conditionalFormatting sqref="C50">
    <cfRule type="expression" dxfId="365" priority="150">
      <formula>IF(B50=3,TRUE,FALSE)</formula>
    </cfRule>
    <cfRule type="expression" dxfId="364" priority="151">
      <formula>IF(B50=2,TRUE,FALSE)</formula>
    </cfRule>
    <cfRule type="expression" dxfId="363" priority="152">
      <formula>IF(B50=1,TRUE,FALSE)</formula>
    </cfRule>
  </conditionalFormatting>
  <conditionalFormatting sqref="C51">
    <cfRule type="expression" dxfId="362" priority="147">
      <formula>IF(B51=3,TRUE,FALSE)</formula>
    </cfRule>
    <cfRule type="expression" dxfId="361" priority="148">
      <formula>IF(B51=2,TRUE,FALSE)</formula>
    </cfRule>
    <cfRule type="expression" dxfId="360" priority="149">
      <formula>IF(B51=1,TRUE,FALSE)</formula>
    </cfRule>
  </conditionalFormatting>
  <conditionalFormatting sqref="C58">
    <cfRule type="expression" dxfId="359" priority="144">
      <formula>IF(B58=3,TRUE,FALSE)</formula>
    </cfRule>
    <cfRule type="expression" dxfId="358" priority="145">
      <formula>IF(B58=2,TRUE,FALSE)</formula>
    </cfRule>
    <cfRule type="expression" dxfId="357" priority="146">
      <formula>IF(B58=1,TRUE,FALSE)</formula>
    </cfRule>
  </conditionalFormatting>
  <conditionalFormatting sqref="C59">
    <cfRule type="expression" dxfId="356" priority="141">
      <formula>IF(B59=3,TRUE,FALSE)</formula>
    </cfRule>
    <cfRule type="expression" dxfId="355" priority="142">
      <formula>IF(B59=2,TRUE,FALSE)</formula>
    </cfRule>
    <cfRule type="expression" dxfId="354" priority="143">
      <formula>IF(B59=1,TRUE,FALSE)</formula>
    </cfRule>
  </conditionalFormatting>
  <conditionalFormatting sqref="C76">
    <cfRule type="expression" dxfId="353" priority="138">
      <formula>IF(B76=3,TRUE,FALSE)</formula>
    </cfRule>
    <cfRule type="expression" dxfId="352" priority="139">
      <formula>IF(B76=2,TRUE,FALSE)</formula>
    </cfRule>
    <cfRule type="expression" dxfId="351" priority="140">
      <formula>IF(B76=1,TRUE,FALSE)</formula>
    </cfRule>
  </conditionalFormatting>
  <conditionalFormatting sqref="C84">
    <cfRule type="expression" dxfId="350" priority="135">
      <formula>IF(B84=3,TRUE,FALSE)</formula>
    </cfRule>
    <cfRule type="expression" dxfId="349" priority="136">
      <formula>IF(B84=2,TRUE,FALSE)</formula>
    </cfRule>
    <cfRule type="expression" dxfId="348" priority="137">
      <formula>IF(B84=1,TRUE,FALSE)</formula>
    </cfRule>
  </conditionalFormatting>
  <conditionalFormatting sqref="C64">
    <cfRule type="expression" dxfId="347" priority="132">
      <formula>IF(B64=3,TRUE,FALSE)</formula>
    </cfRule>
    <cfRule type="expression" dxfId="346" priority="133">
      <formula>IF(B64=2,TRUE,FALSE)</formula>
    </cfRule>
    <cfRule type="expression" dxfId="345" priority="134">
      <formula>IF(B64=1,TRUE,FALSE)</formula>
    </cfRule>
  </conditionalFormatting>
  <conditionalFormatting sqref="C90">
    <cfRule type="expression" dxfId="344" priority="126">
      <formula>IF(B90=3,TRUE,FALSE)</formula>
    </cfRule>
    <cfRule type="expression" dxfId="343" priority="127">
      <formula>IF(B90=2,TRUE,FALSE)</formula>
    </cfRule>
    <cfRule type="expression" dxfId="342" priority="128">
      <formula>IF(B90=1,TRUE,FALSE)</formula>
    </cfRule>
  </conditionalFormatting>
  <conditionalFormatting sqref="C153:C157">
    <cfRule type="expression" dxfId="341" priority="123">
      <formula>IF(B153=3,TRUE,FALSE)</formula>
    </cfRule>
    <cfRule type="expression" dxfId="340" priority="124">
      <formula>IF(B153=2,TRUE,FALSE)</formula>
    </cfRule>
    <cfRule type="expression" dxfId="339" priority="125">
      <formula>IF(B153=1,TRUE,FALSE)</formula>
    </cfRule>
  </conditionalFormatting>
  <conditionalFormatting sqref="C174 C177">
    <cfRule type="expression" dxfId="338" priority="120">
      <formula>IF(B174=3,TRUE,FALSE)</formula>
    </cfRule>
    <cfRule type="expression" dxfId="337" priority="121">
      <formula>IF(B174=2,TRUE,FALSE)</formula>
    </cfRule>
    <cfRule type="expression" dxfId="336" priority="122">
      <formula>IF(B174=1,TRUE,FALSE)</formula>
    </cfRule>
  </conditionalFormatting>
  <conditionalFormatting sqref="C197">
    <cfRule type="expression" dxfId="335" priority="117">
      <formula>IF(B197=3,TRUE,FALSE)</formula>
    </cfRule>
    <cfRule type="expression" dxfId="334" priority="118">
      <formula>IF(B197=2,TRUE,FALSE)</formula>
    </cfRule>
    <cfRule type="expression" dxfId="333" priority="119">
      <formula>IF(B197=1,TRUE,FALSE)</formula>
    </cfRule>
  </conditionalFormatting>
  <conditionalFormatting sqref="C194">
    <cfRule type="expression" dxfId="332" priority="114">
      <formula>IF(B194=3,TRUE,FALSE)</formula>
    </cfRule>
    <cfRule type="expression" dxfId="331" priority="115">
      <formula>IF(B194=2,TRUE,FALSE)</formula>
    </cfRule>
    <cfRule type="expression" dxfId="330" priority="116">
      <formula>IF(B194=1,TRUE,FALSE)</formula>
    </cfRule>
  </conditionalFormatting>
  <conditionalFormatting sqref="C175:C176">
    <cfRule type="expression" dxfId="329" priority="108">
      <formula>IF(B175=3,TRUE,FALSE)</formula>
    </cfRule>
    <cfRule type="expression" dxfId="328" priority="109">
      <formula>IF(B175=2,TRUE,FALSE)</formula>
    </cfRule>
    <cfRule type="expression" dxfId="327" priority="110">
      <formula>IF(B175=1,TRUE,FALSE)</formula>
    </cfRule>
  </conditionalFormatting>
  <conditionalFormatting sqref="C195:C196">
    <cfRule type="expression" dxfId="326" priority="105">
      <formula>IF(B195=3,TRUE,FALSE)</formula>
    </cfRule>
    <cfRule type="expression" dxfId="325" priority="106">
      <formula>IF(B195=2,TRUE,FALSE)</formula>
    </cfRule>
    <cfRule type="expression" dxfId="324" priority="107">
      <formula>IF(B195=1,TRUE,FALSE)</formula>
    </cfRule>
  </conditionalFormatting>
  <conditionalFormatting sqref="C228:C237">
    <cfRule type="expression" dxfId="323" priority="99">
      <formula>IF(B228=3,TRUE,FALSE)</formula>
    </cfRule>
    <cfRule type="expression" dxfId="322" priority="100">
      <formula>IF(B228=2,TRUE,FALSE)</formula>
    </cfRule>
    <cfRule type="expression" dxfId="321" priority="101">
      <formula>IF(B228=1,TRUE,FALSE)</formula>
    </cfRule>
  </conditionalFormatting>
  <conditionalFormatting sqref="C206">
    <cfRule type="expression" dxfId="320" priority="96">
      <formula>IF(B206=3,TRUE,FALSE)</formula>
    </cfRule>
    <cfRule type="expression" dxfId="319" priority="97">
      <formula>IF(B206=2,TRUE,FALSE)</formula>
    </cfRule>
    <cfRule type="expression" dxfId="318" priority="98">
      <formula>IF(B206=1,TRUE,FALSE)</formula>
    </cfRule>
  </conditionalFormatting>
  <conditionalFormatting sqref="C170">
    <cfRule type="expression" dxfId="317" priority="90">
      <formula>IF(B170=3,TRUE,FALSE)</formula>
    </cfRule>
    <cfRule type="expression" dxfId="316" priority="91">
      <formula>IF(B170=2,TRUE,FALSE)</formula>
    </cfRule>
    <cfRule type="expression" dxfId="315" priority="92">
      <formula>IF(B170=1,TRUE,FALSE)</formula>
    </cfRule>
  </conditionalFormatting>
  <conditionalFormatting sqref="C164:C165">
    <cfRule type="expression" dxfId="314" priority="84">
      <formula>IF(B164=3,TRUE,FALSE)</formula>
    </cfRule>
    <cfRule type="expression" dxfId="313" priority="85">
      <formula>IF(B164=2,TRUE,FALSE)</formula>
    </cfRule>
    <cfRule type="expression" dxfId="312" priority="86">
      <formula>IF(B164=1,TRUE,FALSE)</formula>
    </cfRule>
  </conditionalFormatting>
  <conditionalFormatting sqref="C166">
    <cfRule type="expression" dxfId="311" priority="78">
      <formula>IF(B166=3,TRUE,FALSE)</formula>
    </cfRule>
    <cfRule type="expression" dxfId="310" priority="79">
      <formula>IF(B166=2,TRUE,FALSE)</formula>
    </cfRule>
    <cfRule type="expression" dxfId="309" priority="80">
      <formula>IF(B166=1,TRUE,FALSE)</formula>
    </cfRule>
  </conditionalFormatting>
  <conditionalFormatting sqref="C184:C185">
    <cfRule type="expression" dxfId="308" priority="81">
      <formula>IF(B184=3,TRUE,FALSE)</formula>
    </cfRule>
    <cfRule type="expression" dxfId="307" priority="82">
      <formula>IF(B184=2,TRUE,FALSE)</formula>
    </cfRule>
    <cfRule type="expression" dxfId="306" priority="83">
      <formula>IF(B184=1,TRUE,FALSE)</formula>
    </cfRule>
  </conditionalFormatting>
  <conditionalFormatting sqref="C167">
    <cfRule type="expression" dxfId="305" priority="75">
      <formula>IF(B167=3,TRUE,FALSE)</formula>
    </cfRule>
    <cfRule type="expression" dxfId="304" priority="76">
      <formula>IF(B167=2,TRUE,FALSE)</formula>
    </cfRule>
    <cfRule type="expression" dxfId="303" priority="77">
      <formula>IF(B167=1,TRUE,FALSE)</formula>
    </cfRule>
  </conditionalFormatting>
  <conditionalFormatting sqref="C187">
    <cfRule type="expression" dxfId="302" priority="72">
      <formula>IF(B187=3,TRUE,FALSE)</formula>
    </cfRule>
    <cfRule type="expression" dxfId="301" priority="73">
      <formula>IF(B187=2,TRUE,FALSE)</formula>
    </cfRule>
    <cfRule type="expression" dxfId="300" priority="74">
      <formula>IF(B187=1,TRUE,FALSE)</formula>
    </cfRule>
  </conditionalFormatting>
  <conditionalFormatting sqref="C190">
    <cfRule type="expression" dxfId="299" priority="69">
      <formula>IF(B190=3,TRUE,FALSE)</formula>
    </cfRule>
    <cfRule type="expression" dxfId="298" priority="70">
      <formula>IF(B190=2,TRUE,FALSE)</formula>
    </cfRule>
    <cfRule type="expression" dxfId="297" priority="71">
      <formula>IF(B190=1,TRUE,FALSE)</formula>
    </cfRule>
  </conditionalFormatting>
  <conditionalFormatting sqref="C172">
    <cfRule type="expression" dxfId="296" priority="66">
      <formula>IF(B172=3,TRUE,FALSE)</formula>
    </cfRule>
    <cfRule type="expression" dxfId="295" priority="67">
      <formula>IF(B172=2,TRUE,FALSE)</formula>
    </cfRule>
    <cfRule type="expression" dxfId="294" priority="68">
      <formula>IF(B172=1,TRUE,FALSE)</formula>
    </cfRule>
  </conditionalFormatting>
  <conditionalFormatting sqref="C192">
    <cfRule type="expression" dxfId="293" priority="63">
      <formula>IF(B192=3,TRUE,FALSE)</formula>
    </cfRule>
    <cfRule type="expression" dxfId="292" priority="64">
      <formula>IF(B192=2,TRUE,FALSE)</formula>
    </cfRule>
    <cfRule type="expression" dxfId="291" priority="65">
      <formula>IF(B192=1,TRUE,FALSE)</formula>
    </cfRule>
  </conditionalFormatting>
  <conditionalFormatting sqref="C34 C25:C30">
    <cfRule type="expression" dxfId="290" priority="60">
      <formula>IF(B25=3,TRUE,FALSE)</formula>
    </cfRule>
    <cfRule type="expression" dxfId="289" priority="61">
      <formula>IF(B25=2,TRUE,FALSE)</formula>
    </cfRule>
    <cfRule type="expression" dxfId="288" priority="62">
      <formula>IF(B25=1,TRUE,FALSE)</formula>
    </cfRule>
  </conditionalFormatting>
  <conditionalFormatting sqref="C31:C33">
    <cfRule type="expression" dxfId="287" priority="57">
      <formula>IF(B31=3,TRUE,FALSE)</formula>
    </cfRule>
    <cfRule type="expression" dxfId="286" priority="58">
      <formula>IF(B31=2,TRUE,FALSE)</formula>
    </cfRule>
    <cfRule type="expression" dxfId="285" priority="59">
      <formula>IF(B31=1,TRUE,FALSE)</formula>
    </cfRule>
  </conditionalFormatting>
  <conditionalFormatting sqref="C44 C35:C40">
    <cfRule type="expression" dxfId="284" priority="54">
      <formula>IF(B35=3,TRUE,FALSE)</formula>
    </cfRule>
    <cfRule type="expression" dxfId="283" priority="55">
      <formula>IF(B35=2,TRUE,FALSE)</formula>
    </cfRule>
    <cfRule type="expression" dxfId="282" priority="56">
      <formula>IF(B35=1,TRUE,FALSE)</formula>
    </cfRule>
  </conditionalFormatting>
  <conditionalFormatting sqref="C41:C43">
    <cfRule type="expression" dxfId="281" priority="51">
      <formula>IF(B41=3,TRUE,FALSE)</formula>
    </cfRule>
    <cfRule type="expression" dxfId="280" priority="52">
      <formula>IF(B41=2,TRUE,FALSE)</formula>
    </cfRule>
    <cfRule type="expression" dxfId="279" priority="53">
      <formula>IF(B41=1,TRUE,FALSE)</formula>
    </cfRule>
  </conditionalFormatting>
  <conditionalFormatting sqref="C106:C107">
    <cfRule type="expression" dxfId="278" priority="48">
      <formula>IF(B106=3,TRUE,FALSE)</formula>
    </cfRule>
    <cfRule type="expression" dxfId="277" priority="49">
      <formula>IF(B106=2,TRUE,FALSE)</formula>
    </cfRule>
    <cfRule type="expression" dxfId="276" priority="50">
      <formula>IF(B106=1,TRUE,FALSE)</formula>
    </cfRule>
  </conditionalFormatting>
  <conditionalFormatting sqref="C111:C112">
    <cfRule type="expression" dxfId="275" priority="45">
      <formula>IF(B111=3,TRUE,FALSE)</formula>
    </cfRule>
    <cfRule type="expression" dxfId="274" priority="46">
      <formula>IF(B111=2,TRUE,FALSE)</formula>
    </cfRule>
    <cfRule type="expression" dxfId="273" priority="47">
      <formula>IF(B111=1,TRUE,FALSE)</formula>
    </cfRule>
  </conditionalFormatting>
  <conditionalFormatting sqref="C108:C110">
    <cfRule type="expression" dxfId="272" priority="39">
      <formula>IF(B108=3,TRUE,FALSE)</formula>
    </cfRule>
    <cfRule type="expression" dxfId="271" priority="40">
      <formula>IF(B108=2,TRUE,FALSE)</formula>
    </cfRule>
    <cfRule type="expression" dxfId="270" priority="41">
      <formula>IF(B108=1,TRUE,FALSE)</formula>
    </cfRule>
  </conditionalFormatting>
  <conditionalFormatting sqref="C113:C115">
    <cfRule type="expression" dxfId="269" priority="36">
      <formula>IF(B113=3,TRUE,FALSE)</formula>
    </cfRule>
    <cfRule type="expression" dxfId="268" priority="37">
      <formula>IF(B113=2,TRUE,FALSE)</formula>
    </cfRule>
    <cfRule type="expression" dxfId="267" priority="38">
      <formula>IF(B113=1,TRUE,FALSE)</formula>
    </cfRule>
  </conditionalFormatting>
  <conditionalFormatting sqref="C116:C120">
    <cfRule type="expression" dxfId="266" priority="33">
      <formula>IF(B116=3,TRUE,FALSE)</formula>
    </cfRule>
    <cfRule type="expression" dxfId="265" priority="34">
      <formula>IF(B116=2,TRUE,FALSE)</formula>
    </cfRule>
    <cfRule type="expression" dxfId="264" priority="35">
      <formula>IF(B116=1,TRUE,FALSE)</formula>
    </cfRule>
  </conditionalFormatting>
  <conditionalFormatting sqref="C121:C122">
    <cfRule type="expression" dxfId="263" priority="30">
      <formula>IF(B121=3,TRUE,FALSE)</formula>
    </cfRule>
    <cfRule type="expression" dxfId="262" priority="31">
      <formula>IF(B121=2,TRUE,FALSE)</formula>
    </cfRule>
    <cfRule type="expression" dxfId="261" priority="32">
      <formula>IF(B121=1,TRUE,FALSE)</formula>
    </cfRule>
  </conditionalFormatting>
  <conditionalFormatting sqref="C126:C127">
    <cfRule type="expression" dxfId="260" priority="27">
      <formula>IF(B126=3,TRUE,FALSE)</formula>
    </cfRule>
    <cfRule type="expression" dxfId="259" priority="28">
      <formula>IF(B126=2,TRUE,FALSE)</formula>
    </cfRule>
    <cfRule type="expression" dxfId="258" priority="29">
      <formula>IF(B126=1,TRUE,FALSE)</formula>
    </cfRule>
  </conditionalFormatting>
  <conditionalFormatting sqref="C123:C125">
    <cfRule type="expression" dxfId="257" priority="24">
      <formula>IF(B123=3,TRUE,FALSE)</formula>
    </cfRule>
    <cfRule type="expression" dxfId="256" priority="25">
      <formula>IF(B123=2,TRUE,FALSE)</formula>
    </cfRule>
    <cfRule type="expression" dxfId="255" priority="26">
      <formula>IF(B123=1,TRUE,FALSE)</formula>
    </cfRule>
  </conditionalFormatting>
  <conditionalFormatting sqref="C128:C130">
    <cfRule type="expression" dxfId="254" priority="21">
      <formula>IF(B128=3,TRUE,FALSE)</formula>
    </cfRule>
    <cfRule type="expression" dxfId="253" priority="22">
      <formula>IF(B128=2,TRUE,FALSE)</formula>
    </cfRule>
    <cfRule type="expression" dxfId="252" priority="23">
      <formula>IF(B128=1,TRUE,FALSE)</formula>
    </cfRule>
  </conditionalFormatting>
  <conditionalFormatting sqref="H4:H203">
    <cfRule type="expression" dxfId="251" priority="20">
      <formula>IF(VLOOKUP(D4,part_details,13,FALSE)&gt;=H4,TRUE,FALSE)</formula>
    </cfRule>
  </conditionalFormatting>
  <conditionalFormatting sqref="D4:D96 D98:D132 D134:D467">
    <cfRule type="expression" dxfId="250" priority="186">
      <formula>IF(F4="x",TRUE,FALSE)</formula>
    </cfRule>
  </conditionalFormatting>
  <conditionalFormatting sqref="C97">
    <cfRule type="expression" dxfId="249" priority="14">
      <formula>IF(B97=3,TRUE,FALSE)</formula>
    </cfRule>
    <cfRule type="expression" dxfId="248" priority="15">
      <formula>IF(B97=2,TRUE,FALSE)</formula>
    </cfRule>
    <cfRule type="expression" dxfId="247" priority="16">
      <formula>IF(B97=1,TRUE,FALSE)</formula>
    </cfRule>
  </conditionalFormatting>
  <conditionalFormatting sqref="D97">
    <cfRule type="expression" dxfId="246" priority="12">
      <formula>IF(F97="x",TRUE,FALSE)</formula>
    </cfRule>
  </conditionalFormatting>
  <conditionalFormatting sqref="D133">
    <cfRule type="expression" dxfId="245" priority="7">
      <formula>IF(F133="x",TRUE,FALSE)</formula>
    </cfRule>
  </conditionalFormatting>
  <conditionalFormatting sqref="C133">
    <cfRule type="expression" dxfId="244" priority="9">
      <formula>IF(B133=3,TRUE,FALSE)</formula>
    </cfRule>
    <cfRule type="expression" dxfId="243" priority="10">
      <formula>IF(B133=2,TRUE,FALSE)</formula>
    </cfRule>
    <cfRule type="expression" dxfId="242" priority="11">
      <formula>IF(B133=1,TRUE,FALSE)</formula>
    </cfRule>
  </conditionalFormatting>
  <conditionalFormatting sqref="C162">
    <cfRule type="expression" dxfId="241" priority="4">
      <formula>IF(B162=3,TRUE,FALSE)</formula>
    </cfRule>
    <cfRule type="expression" dxfId="240" priority="5">
      <formula>IF(B162=2,TRUE,FALSE)</formula>
    </cfRule>
    <cfRule type="expression" dxfId="239" priority="6">
      <formula>IF(B162=1,TRUE,FALSE)</formula>
    </cfRule>
  </conditionalFormatting>
  <conditionalFormatting sqref="C182">
    <cfRule type="expression" dxfId="238" priority="1">
      <formula>IF(B182=3,TRUE,FALSE)</formula>
    </cfRule>
    <cfRule type="expression" dxfId="237" priority="2">
      <formula>IF(B182=2,TRUE,FALSE)</formula>
    </cfRule>
    <cfRule type="expression" dxfId="236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7"/>
  <sheetViews>
    <sheetView zoomScaleNormal="100" workbookViewId="0">
      <pane xSplit="2" ySplit="3" topLeftCell="C88" activePane="bottomRight" state="frozen"/>
      <selection pane="topRight" activeCell="C1" sqref="C1"/>
      <selection pane="bottomLeft" activeCell="A4" sqref="A4"/>
      <selection pane="bottomRight" activeCell="D92" sqref="D92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10.42578125" style="87" customWidth="1"/>
    <col min="13" max="14" width="9.7109375" style="38" customWidth="1"/>
    <col min="15" max="15" width="11.42578125" style="38" customWidth="1"/>
    <col min="16" max="16" width="10" style="38" customWidth="1"/>
    <col min="17" max="17" width="13.85546875" style="50" customWidth="1"/>
    <col min="18" max="18" width="14" style="1" customWidth="1"/>
    <col min="19" max="19" width="36.42578125" style="1" customWidth="1"/>
    <col min="20" max="20" width="18.28515625" style="1" customWidth="1"/>
    <col min="21" max="16384" width="9.140625" style="1"/>
  </cols>
  <sheetData>
    <row r="1" spans="1:20" ht="30" x14ac:dyDescent="0.25">
      <c r="D1" s="60"/>
      <c r="K1" s="57" t="s">
        <v>766</v>
      </c>
      <c r="Q1" s="56" t="s">
        <v>937</v>
      </c>
    </row>
    <row r="2" spans="1:20" x14ac:dyDescent="0.25">
      <c r="K2" s="3">
        <f>SUM(Table1[Ideal cost])</f>
        <v>1954.998703373928</v>
      </c>
      <c r="L2" s="44"/>
      <c r="Q2" s="51">
        <f>SUM(Table1[Remaining Extended cost])</f>
        <v>1420.9656333333326</v>
      </c>
      <c r="R2" s="3">
        <f>SUM(Table1[Cost of excess material])</f>
        <v>174.98162626453279</v>
      </c>
      <c r="S2" s="1" t="s">
        <v>6</v>
      </c>
      <c r="T2" s="3">
        <f>SUM(Table1[Buy-now costs])</f>
        <v>236.78889999999996</v>
      </c>
    </row>
    <row r="3" spans="1:20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910</v>
      </c>
      <c r="I3" s="12" t="s">
        <v>6</v>
      </c>
      <c r="J3" s="48" t="s">
        <v>695</v>
      </c>
      <c r="K3" s="15" t="s">
        <v>765</v>
      </c>
      <c r="L3" s="88" t="s">
        <v>918</v>
      </c>
      <c r="M3" s="39" t="s">
        <v>872</v>
      </c>
      <c r="N3" s="48" t="s">
        <v>1058</v>
      </c>
      <c r="O3" s="48" t="s">
        <v>1074</v>
      </c>
      <c r="P3" s="48" t="s">
        <v>696</v>
      </c>
      <c r="Q3" s="52" t="s">
        <v>911</v>
      </c>
      <c r="R3" s="37" t="s">
        <v>913</v>
      </c>
      <c r="S3" s="37" t="s">
        <v>873</v>
      </c>
      <c r="T3" s="37" t="s">
        <v>945</v>
      </c>
    </row>
    <row r="4" spans="1:20" x14ac:dyDescent="0.25">
      <c r="A4" s="1" t="s">
        <v>7</v>
      </c>
      <c r="B4" s="4" t="s">
        <v>722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721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89" t="str">
        <f>IF(Table1[[#This Row],[Buy-now costs]]&gt;0,"X","")</f>
        <v/>
      </c>
      <c r="M4" s="40">
        <v>0</v>
      </c>
      <c r="N4" s="40">
        <v>0</v>
      </c>
      <c r="O4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4" s="49">
        <f>Table1[[#This Row],[Quantity  to  purchase]]+Table1[[#This Row],[quantity on-hand]]+Table1[[#This Row],[Quantity on order]]-Table1[[#This Row],[extended quantity]]</f>
        <v>0</v>
      </c>
      <c r="Q4" s="51">
        <f>IFERROR(Table1[[#This Row],[Quantity  to  purchase]]*(Table1[[#This Row],[Cost ]]+Table1[[#This Row],[shipping]]+Table1[[#This Row],[Tax]]),0)</f>
        <v>137.435</v>
      </c>
      <c r="R4" s="36">
        <f>IFERROR(Table1[[#This Row],[leftover material]]*(Table1[[#This Row],[Cost ]]+Table1[[#This Row],[shipping]]+Table1[[#This Row],[Tax]]),0)</f>
        <v>0</v>
      </c>
      <c r="S4" s="36"/>
      <c r="T4" s="36">
        <f>IF(ISNA(VLOOKUP(Table1[[#This Row],[Part Number]],'Multi-level BOM'!V$4:V$449,1,FALSE)),0,Table1[[#This Row],[Remaining Extended cost]])</f>
        <v>0</v>
      </c>
    </row>
    <row r="5" spans="1:20" x14ac:dyDescent="0.25">
      <c r="A5" s="1" t="s">
        <v>8</v>
      </c>
      <c r="B5" s="4" t="s">
        <v>723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89" t="str">
        <f>IF(Table1[[#This Row],[Buy-now costs]]&gt;0,"X","")</f>
        <v/>
      </c>
      <c r="M5" s="40">
        <v>0</v>
      </c>
      <c r="N5" s="40">
        <v>0</v>
      </c>
      <c r="O5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" s="49">
        <f>Table1[[#This Row],[Quantity  to  purchase]]+Table1[[#This Row],[quantity on-hand]]+Table1[[#This Row],[Quantity on order]]-Table1[[#This Row],[extended quantity]]</f>
        <v>0</v>
      </c>
      <c r="Q5" s="51">
        <f>IFERROR(Table1[[#This Row],[Quantity  to  purchase]]*(Table1[[#This Row],[Cost ]]+Table1[[#This Row],[shipping]]+Table1[[#This Row],[Tax]]),0)</f>
        <v>96.435000000000002</v>
      </c>
      <c r="R5" s="36">
        <f>IFERROR(Table1[[#This Row],[leftover material]]*(Table1[[#This Row],[Cost ]]+Table1[[#This Row],[shipping]]+Table1[[#This Row],[Tax]]),0)</f>
        <v>0</v>
      </c>
      <c r="S5" s="36"/>
      <c r="T5" s="36">
        <f>IF(ISNA(VLOOKUP(Table1[[#This Row],[Part Number]],'Multi-level BOM'!V$4:V$449,1,FALSE)),0,Table1[[#This Row],[Remaining Extended cost]])</f>
        <v>0</v>
      </c>
    </row>
    <row r="6" spans="1:20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9" t="str">
        <f>IF(Table1[[#This Row],[Buy-now costs]]&gt;0,"X","")</f>
        <v/>
      </c>
      <c r="M6" s="40">
        <v>20</v>
      </c>
      <c r="N6" s="40">
        <v>0</v>
      </c>
      <c r="O6" s="49">
        <f>CEILING((Table1[[#This Row],[extended quantity]]-Table1[[#This Row],[quantity on-hand]]-Table1[[#This Row],[Quantity on order]])/Table1[[#This Row],[Minimum order quantity]],1)*Table1[[#This Row],[Minimum order quantity]]</f>
        <v>10</v>
      </c>
      <c r="P6" s="49">
        <f>Table1[[#This Row],[Quantity  to  purchase]]+Table1[[#This Row],[quantity on-hand]]+Table1[[#This Row],[Quantity on order]]-Table1[[#This Row],[extended quantity]]</f>
        <v>2</v>
      </c>
      <c r="Q6" s="51">
        <f>IFERROR(Table1[[#This Row],[Quantity  to  purchase]]*(Table1[[#This Row],[Cost ]]+Table1[[#This Row],[shipping]]+Table1[[#This Row],[Tax]]),0)</f>
        <v>14.7041</v>
      </c>
      <c r="R6" s="36">
        <f>IFERROR(Table1[[#This Row],[leftover material]]*(Table1[[#This Row],[Cost ]]+Table1[[#This Row],[shipping]]+Table1[[#This Row],[Tax]]),0)</f>
        <v>2.94082</v>
      </c>
      <c r="S6" s="36" t="s">
        <v>917</v>
      </c>
      <c r="T6" s="36">
        <f>IF(ISNA(VLOOKUP(Table1[[#This Row],[Part Number]],'Multi-level BOM'!V$4:V$449,1,FALSE)),0,Table1[[#This Row],[Remaining Extended cost]])</f>
        <v>0</v>
      </c>
    </row>
    <row r="7" spans="1:20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9" t="str">
        <f>IF(Table1[[#This Row],[Buy-now costs]]&gt;0,"X","")</f>
        <v/>
      </c>
      <c r="M7" s="40">
        <v>600</v>
      </c>
      <c r="N7" s="40">
        <v>0</v>
      </c>
      <c r="O7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7" s="49">
        <f>Table1[[#This Row],[Quantity  to  purchase]]+Table1[[#This Row],[quantity on-hand]]+Table1[[#This Row],[Quantity on order]]-Table1[[#This Row],[extended quantity]]</f>
        <v>286.2</v>
      </c>
      <c r="Q7" s="51">
        <f>IFERROR(Table1[[#This Row],[Quantity  to  purchase]]*(Table1[[#This Row],[Cost ]]+Table1[[#This Row],[shipping]]+Table1[[#This Row],[Tax]]),0)</f>
        <v>0</v>
      </c>
      <c r="R7" s="36">
        <f>IFERROR(Table1[[#This Row],[leftover material]]*(Table1[[#This Row],[Cost ]]+Table1[[#This Row],[shipping]]+Table1[[#This Row],[Tax]]),0)</f>
        <v>5.2980866999999989</v>
      </c>
      <c r="S7" s="36" t="s">
        <v>874</v>
      </c>
      <c r="T7" s="36">
        <f>IF(ISNA(VLOOKUP(Table1[[#This Row],[Part Number]],'Multi-level BOM'!V$4:V$449,1,FALSE)),0,Table1[[#This Row],[Remaining Extended cost]])</f>
        <v>0</v>
      </c>
    </row>
    <row r="8" spans="1:20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9" t="str">
        <f>IF(Table1[[#This Row],[Buy-now costs]]&gt;0,"X","")</f>
        <v/>
      </c>
      <c r="M8" s="40">
        <v>15</v>
      </c>
      <c r="N8" s="40">
        <v>0</v>
      </c>
      <c r="O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8" s="49">
        <f>Table1[[#This Row],[Quantity  to  purchase]]+Table1[[#This Row],[quantity on-hand]]+Table1[[#This Row],[Quantity on order]]-Table1[[#This Row],[extended quantity]]</f>
        <v>1</v>
      </c>
      <c r="Q8" s="51">
        <f>IFERROR(Table1[[#This Row],[Quantity  to  purchase]]*(Table1[[#This Row],[Cost ]]+Table1[[#This Row],[shipping]]+Table1[[#This Row],[Tax]]),0)</f>
        <v>0</v>
      </c>
      <c r="R8" s="36">
        <f>IFERROR(Table1[[#This Row],[leftover material]]*(Table1[[#This Row],[Cost ]]+Table1[[#This Row],[shipping]]+Table1[[#This Row],[Tax]]),0)</f>
        <v>0.23925499999999997</v>
      </c>
      <c r="S8" s="3" t="s">
        <v>874</v>
      </c>
      <c r="T8" s="36">
        <f>IF(ISNA(VLOOKUP(Table1[[#This Row],[Part Number]],'Multi-level BOM'!V$4:V$449,1,FALSE)),0,Table1[[#This Row],[Remaining Extended cost]])</f>
        <v>0</v>
      </c>
    </row>
    <row r="9" spans="1:20" x14ac:dyDescent="0.25">
      <c r="A9" s="1" t="s">
        <v>12</v>
      </c>
      <c r="B9" s="4" t="s">
        <v>990</v>
      </c>
      <c r="C9" s="1" t="s">
        <v>931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989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9" t="str">
        <f>IF(Table1[[#This Row],[Buy-now costs]]&gt;0,"X","")</f>
        <v/>
      </c>
      <c r="M9" s="40">
        <v>0</v>
      </c>
      <c r="N9" s="40">
        <v>4</v>
      </c>
      <c r="O9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9" s="49">
        <f>Table1[[#This Row],[Quantity  to  purchase]]+Table1[[#This Row],[quantity on-hand]]+Table1[[#This Row],[Quantity on order]]-Table1[[#This Row],[extended quantity]]</f>
        <v>0</v>
      </c>
      <c r="Q9" s="51">
        <f>IFERROR(Table1[[#This Row],[Quantity  to  purchase]]*(Table1[[#This Row],[Cost ]]+Table1[[#This Row],[shipping]]+Table1[[#This Row],[Tax]]),0)</f>
        <v>0</v>
      </c>
      <c r="R9" s="36">
        <f>IFERROR(Table1[[#This Row],[leftover material]]*(Table1[[#This Row],[Cost ]]+Table1[[#This Row],[shipping]]+Table1[[#This Row],[Tax]]),0)</f>
        <v>0</v>
      </c>
      <c r="S9" s="3" t="s">
        <v>992</v>
      </c>
      <c r="T9" s="59">
        <f>IF(ISNA(VLOOKUP(Table1[[#This Row],[Part Number]],'Multi-level BOM'!V$4:V$449,1,FALSE)),0,Table1[[#This Row],[Remaining Extended cost]])</f>
        <v>0</v>
      </c>
    </row>
    <row r="10" spans="1:20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9" t="str">
        <f>IF(Table1[[#This Row],[Buy-now costs]]&gt;0,"X","")</f>
        <v/>
      </c>
      <c r="M10" s="40">
        <v>50</v>
      </c>
      <c r="N10" s="40">
        <v>0</v>
      </c>
      <c r="O10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0" s="49">
        <f>Table1[[#This Row],[Quantity  to  purchase]]+Table1[[#This Row],[quantity on-hand]]+Table1[[#This Row],[Quantity on order]]-Table1[[#This Row],[extended quantity]]</f>
        <v>14</v>
      </c>
      <c r="Q10" s="51">
        <f>IFERROR(Table1[[#This Row],[Quantity  to  purchase]]*(Table1[[#This Row],[Cost ]]+Table1[[#This Row],[shipping]]+Table1[[#This Row],[Tax]]),0)</f>
        <v>0</v>
      </c>
      <c r="R10" s="36">
        <f>IFERROR(Table1[[#This Row],[leftover material]]*(Table1[[#This Row],[Cost ]]+Table1[[#This Row],[shipping]]+Table1[[#This Row],[Tax]]),0)</f>
        <v>0.61726700000000001</v>
      </c>
      <c r="S10" s="36" t="s">
        <v>916</v>
      </c>
      <c r="T10" s="36">
        <f>IF(ISNA(VLOOKUP(Table1[[#This Row],[Part Number]],'Multi-level BOM'!V$4:V$449,1,FALSE)),0,Table1[[#This Row],[Remaining Extended cost]])</f>
        <v>0</v>
      </c>
    </row>
    <row r="11" spans="1:20" ht="30" x14ac:dyDescent="0.25">
      <c r="A11" s="1" t="s">
        <v>14</v>
      </c>
      <c r="B11" s="4" t="s">
        <v>688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9" t="str">
        <f>IF(Table1[[#This Row],[Buy-now costs]]&gt;0,"X","")</f>
        <v>X</v>
      </c>
      <c r="M11" s="40">
        <v>0</v>
      </c>
      <c r="N11" s="40">
        <v>0</v>
      </c>
      <c r="O11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11" s="49">
        <f>Table1[[#This Row],[Quantity  to  purchase]]+Table1[[#This Row],[quantity on-hand]]+Table1[[#This Row],[Quantity on order]]-Table1[[#This Row],[extended quantity]]</f>
        <v>0</v>
      </c>
      <c r="Q11" s="51">
        <f>IFERROR(Table1[[#This Row],[Quantity  to  purchase]]*(Table1[[#This Row],[Cost ]]+Table1[[#This Row],[shipping]]+Table1[[#This Row],[Tax]]),0)</f>
        <v>76.692399999999992</v>
      </c>
      <c r="R11" s="36">
        <f>IFERROR(Table1[[#This Row],[leftover material]]*(Table1[[#This Row],[Cost ]]+Table1[[#This Row],[shipping]]+Table1[[#This Row],[Tax]]),0)</f>
        <v>0</v>
      </c>
      <c r="S11" s="36"/>
      <c r="T11" s="36">
        <f>IF(ISNA(VLOOKUP(Table1[[#This Row],[Part Number]],'Multi-level BOM'!V$4:V$449,1,FALSE)),0,Table1[[#This Row],[Remaining Extended cost]])</f>
        <v>76.692399999999992</v>
      </c>
    </row>
    <row r="12" spans="1:20" ht="45" x14ac:dyDescent="0.25">
      <c r="A12" s="1" t="s">
        <v>15</v>
      </c>
      <c r="B12" s="16" t="s">
        <v>751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9" t="str">
        <f>IF(Table1[[#This Row],[Buy-now costs]]&gt;0,"X","")</f>
        <v/>
      </c>
      <c r="M12" s="40">
        <v>600</v>
      </c>
      <c r="N12" s="40">
        <v>0</v>
      </c>
      <c r="O12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2" s="49">
        <f>Table1[[#This Row],[Quantity  to  purchase]]+Table1[[#This Row],[quantity on-hand]]+Table1[[#This Row],[Quantity on order]]-Table1[[#This Row],[extended quantity]]</f>
        <v>247</v>
      </c>
      <c r="Q12" s="51">
        <f>IFERROR(Table1[[#This Row],[Quantity  to  purchase]]*(Table1[[#This Row],[Cost ]]+Table1[[#This Row],[shipping]]+Table1[[#This Row],[Tax]]),0)</f>
        <v>0</v>
      </c>
      <c r="R12" s="36">
        <f>IFERROR(Table1[[#This Row],[leftover material]]*(Table1[[#This Row],[Cost ]]+Table1[[#This Row],[shipping]]+Table1[[#This Row],[Tax]]),0)</f>
        <v>9.055102333333334</v>
      </c>
      <c r="S12" s="36" t="s">
        <v>874</v>
      </c>
      <c r="T12" s="36">
        <f>IF(ISNA(VLOOKUP(Table1[[#This Row],[Part Number]],'Multi-level BOM'!V$4:V$449,1,FALSE)),0,Table1[[#This Row],[Remaining Extended cost]])</f>
        <v>0</v>
      </c>
    </row>
    <row r="13" spans="1:20" ht="30" x14ac:dyDescent="0.25">
      <c r="A13" s="1" t="s">
        <v>16</v>
      </c>
      <c r="B13" s="4" t="s">
        <v>742</v>
      </c>
      <c r="C13" s="1" t="s">
        <v>931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960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9" t="str">
        <f>IF(Table1[[#This Row],[Buy-now costs]]&gt;0,"X","")</f>
        <v/>
      </c>
      <c r="M13" s="40">
        <v>0</v>
      </c>
      <c r="N13" s="40">
        <v>4</v>
      </c>
      <c r="O13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3" s="49">
        <f>Table1[[#This Row],[Quantity  to  purchase]]+Table1[[#This Row],[quantity on-hand]]+Table1[[#This Row],[Quantity on order]]-Table1[[#This Row],[extended quantity]]</f>
        <v>0</v>
      </c>
      <c r="Q13" s="51">
        <f>IFERROR(Table1[[#This Row],[Quantity  to  purchase]]*(Table1[[#This Row],[Cost ]]+Table1[[#This Row],[shipping]]+Table1[[#This Row],[Tax]]),0)</f>
        <v>0</v>
      </c>
      <c r="R13" s="36">
        <f>IFERROR(Table1[[#This Row],[leftover material]]*(Table1[[#This Row],[Cost ]]+Table1[[#This Row],[shipping]]+Table1[[#This Row],[Tax]]),0)</f>
        <v>0</v>
      </c>
      <c r="S13" s="3" t="s">
        <v>992</v>
      </c>
      <c r="T13" s="59">
        <f>IF(ISNA(VLOOKUP(Table1[[#This Row],[Part Number]],'Multi-level BOM'!V$4:V$449,1,FALSE)),0,Table1[[#This Row],[Remaining Extended cost]])</f>
        <v>0</v>
      </c>
    </row>
    <row r="14" spans="1:20" ht="45" x14ac:dyDescent="0.25">
      <c r="A14" s="1" t="s">
        <v>17</v>
      </c>
      <c r="B14" s="4" t="s">
        <v>685</v>
      </c>
      <c r="C14" s="1" t="s">
        <v>700</v>
      </c>
      <c r="D14" s="3">
        <v>25.91</v>
      </c>
      <c r="E14" s="3">
        <v>2.99</v>
      </c>
      <c r="F14" s="3">
        <v>0</v>
      </c>
      <c r="G14" s="5" t="s">
        <v>686</v>
      </c>
      <c r="H14" s="2">
        <v>1</v>
      </c>
      <c r="I14" s="1" t="s">
        <v>981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144.5</v>
      </c>
      <c r="L14" s="89" t="str">
        <f>IF(Table1[[#This Row],[Buy-now costs]]&gt;0,"X","")</f>
        <v>X</v>
      </c>
      <c r="M14" s="40">
        <v>3</v>
      </c>
      <c r="N14" s="40">
        <v>0</v>
      </c>
      <c r="O14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14" s="49">
        <f>Table1[[#This Row],[Quantity  to  purchase]]+Table1[[#This Row],[quantity on-hand]]+Table1[[#This Row],[Quantity on order]]-Table1[[#This Row],[extended quantity]]</f>
        <v>0</v>
      </c>
      <c r="Q14" s="51">
        <f>IFERROR(Table1[[#This Row],[Quantity  to  purchase]]*(Table1[[#This Row],[Cost ]]+Table1[[#This Row],[shipping]]+Table1[[#This Row],[Tax]]),0)</f>
        <v>57.8</v>
      </c>
      <c r="R14" s="36">
        <f>IFERROR(Table1[[#This Row],[leftover material]]*(Table1[[#This Row],[Cost ]]+Table1[[#This Row],[shipping]]+Table1[[#This Row],[Tax]]),0)</f>
        <v>0</v>
      </c>
      <c r="S14" s="36" t="s">
        <v>912</v>
      </c>
      <c r="T14" s="36">
        <f>IF(ISNA(VLOOKUP(Table1[[#This Row],[Part Number]],'Multi-level BOM'!V$4:V$449,1,FALSE)),0,Table1[[#This Row],[Remaining Extended cost]])</f>
        <v>57.8</v>
      </c>
    </row>
    <row r="15" spans="1:20" ht="45" x14ac:dyDescent="0.25">
      <c r="A15" s="1" t="s">
        <v>18</v>
      </c>
      <c r="B15" s="4" t="s">
        <v>759</v>
      </c>
      <c r="C15" s="1" t="s">
        <v>931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962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9" t="str">
        <f>IF(Table1[[#This Row],[Buy-now costs]]&gt;0,"X","")</f>
        <v/>
      </c>
      <c r="M15" s="40">
        <v>0</v>
      </c>
      <c r="N15" s="40">
        <v>100</v>
      </c>
      <c r="O15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5" s="49">
        <f>Table1[[#This Row],[Quantity  to  purchase]]+Table1[[#This Row],[quantity on-hand]]+Table1[[#This Row],[Quantity on order]]-Table1[[#This Row],[extended quantity]]</f>
        <v>35</v>
      </c>
      <c r="Q15" s="51">
        <f>IFERROR(Table1[[#This Row],[Quantity  to  purchase]]*(Table1[[#This Row],[Cost ]]+Table1[[#This Row],[shipping]]+Table1[[#This Row],[Tax]]),0)</f>
        <v>0</v>
      </c>
      <c r="R15" s="36">
        <f>IFERROR(Table1[[#This Row],[leftover material]]*(Table1[[#This Row],[Cost ]]+Table1[[#This Row],[shipping]]+Table1[[#This Row],[Tax]]),0)</f>
        <v>4.4065107479710441</v>
      </c>
      <c r="S15" s="3" t="s">
        <v>992</v>
      </c>
      <c r="T15" s="59">
        <f>IF(ISNA(VLOOKUP(Table1[[#This Row],[Part Number]],'Multi-level BOM'!V$4:V$449,1,FALSE)),0,Table1[[#This Row],[Remaining Extended cost]])</f>
        <v>0</v>
      </c>
    </row>
    <row r="16" spans="1:20" ht="45" x14ac:dyDescent="0.25">
      <c r="A16" s="1" t="s">
        <v>19</v>
      </c>
      <c r="B16" s="4" t="s">
        <v>689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690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9" t="str">
        <f>IF(Table1[[#This Row],[Buy-now costs]]&gt;0,"X","")</f>
        <v/>
      </c>
      <c r="M16" s="40">
        <v>0</v>
      </c>
      <c r="N16" s="40">
        <v>4</v>
      </c>
      <c r="O16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6" s="49">
        <f>Table1[[#This Row],[Quantity  to  purchase]]+Table1[[#This Row],[quantity on-hand]]+Table1[[#This Row],[Quantity on order]]-Table1[[#This Row],[extended quantity]]</f>
        <v>2</v>
      </c>
      <c r="Q16" s="51">
        <f>IFERROR(Table1[[#This Row],[Quantity  to  purchase]]*(Table1[[#This Row],[Cost ]]+Table1[[#This Row],[shipping]]+Table1[[#This Row],[Tax]]),0)</f>
        <v>0</v>
      </c>
      <c r="R16" s="36">
        <f>IFERROR(Table1[[#This Row],[leftover material]]*(Table1[[#This Row],[Cost ]]+Table1[[#This Row],[shipping]]+Table1[[#This Row],[Tax]]),0)</f>
        <v>6.2675000000000001</v>
      </c>
      <c r="S16" s="3" t="s">
        <v>997</v>
      </c>
      <c r="T16" s="36">
        <f>IF(ISNA(VLOOKUP(Table1[[#This Row],[Part Number]],'Multi-level BOM'!V$4:V$449,1,FALSE)),0,Table1[[#This Row],[Remaining Extended cost]])</f>
        <v>0</v>
      </c>
    </row>
    <row r="17" spans="1:20" ht="30" x14ac:dyDescent="0.25">
      <c r="A17" s="1" t="s">
        <v>20</v>
      </c>
      <c r="B17" s="4" t="s">
        <v>940</v>
      </c>
      <c r="C17" s="1" t="s">
        <v>694</v>
      </c>
      <c r="D17" s="3">
        <v>38.68</v>
      </c>
      <c r="E17" s="3">
        <f>16.57/3</f>
        <v>5.5233333333333334</v>
      </c>
      <c r="F17" s="3">
        <v>0</v>
      </c>
      <c r="G17" s="1" t="s">
        <v>939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9" t="str">
        <f>IF(Table1[[#This Row],[Buy-now costs]]&gt;0,"X","")</f>
        <v/>
      </c>
      <c r="M17" s="40">
        <v>0</v>
      </c>
      <c r="N17" s="40">
        <v>3</v>
      </c>
      <c r="O17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7" s="49">
        <f>Table1[[#This Row],[Quantity  to  purchase]]+Table1[[#This Row],[quantity on-hand]]+Table1[[#This Row],[Quantity on order]]-Table1[[#This Row],[extended quantity]]</f>
        <v>0</v>
      </c>
      <c r="Q17" s="51">
        <f>IFERROR(Table1[[#This Row],[Quantity  to  purchase]]*(Table1[[#This Row],[Cost ]]+Table1[[#This Row],[shipping]]+Table1[[#This Row],[Tax]]),0)</f>
        <v>0</v>
      </c>
      <c r="R17" s="36">
        <f>IFERROR(Table1[[#This Row],[leftover material]]*(Table1[[#This Row],[Cost ]]+Table1[[#This Row],[shipping]]+Table1[[#This Row],[Tax]]),0)</f>
        <v>0</v>
      </c>
      <c r="S17" s="3" t="s">
        <v>999</v>
      </c>
      <c r="T17" s="36">
        <f>IF(ISNA(VLOOKUP(Table1[[#This Row],[Part Number]],'Multi-level BOM'!V$4:V$449,1,FALSE)),0,Table1[[#This Row],[Remaining Extended cost]])</f>
        <v>0</v>
      </c>
    </row>
    <row r="18" spans="1:20" x14ac:dyDescent="0.25">
      <c r="A18" s="1" t="s">
        <v>21</v>
      </c>
      <c r="B18" s="4" t="s">
        <v>972</v>
      </c>
      <c r="C18" s="1" t="s">
        <v>931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971</v>
      </c>
      <c r="H18" s="2">
        <v>1</v>
      </c>
      <c r="I18" s="1" t="s">
        <v>932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9" t="str">
        <f>IF(Table1[[#This Row],[Buy-now costs]]&gt;0,"X","")</f>
        <v/>
      </c>
      <c r="M18" s="40">
        <v>0</v>
      </c>
      <c r="N18" s="40">
        <v>12</v>
      </c>
      <c r="O1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8" s="49">
        <f>Table1[[#This Row],[Quantity  to  purchase]]+Table1[[#This Row],[quantity on-hand]]+Table1[[#This Row],[Quantity on order]]-Table1[[#This Row],[extended quantity]]</f>
        <v>0</v>
      </c>
      <c r="Q18" s="51">
        <f>IFERROR(Table1[[#This Row],[Quantity  to  purchase]]*(Table1[[#This Row],[Cost ]]+Table1[[#This Row],[shipping]]+Table1[[#This Row],[Tax]]),0)</f>
        <v>0</v>
      </c>
      <c r="R18" s="36">
        <f>IFERROR(Table1[[#This Row],[leftover material]]*(Table1[[#This Row],[Cost ]]+Table1[[#This Row],[shipping]]+Table1[[#This Row],[Tax]]),0)</f>
        <v>0</v>
      </c>
      <c r="S18" s="3" t="s">
        <v>992</v>
      </c>
      <c r="T18" s="59">
        <f>IF(ISNA(VLOOKUP(Table1[[#This Row],[Part Number]],'Multi-level BOM'!V$4:V$449,1,FALSE)),0,Table1[[#This Row],[Remaining Extended cost]])</f>
        <v>0</v>
      </c>
    </row>
    <row r="19" spans="1:20" ht="30" x14ac:dyDescent="0.25">
      <c r="A19" s="1" t="s">
        <v>22</v>
      </c>
      <c r="B19" s="4" t="s">
        <v>699</v>
      </c>
      <c r="C19" s="1" t="s">
        <v>700</v>
      </c>
      <c r="D19" s="3">
        <v>16.989999999999998</v>
      </c>
      <c r="E19" s="3">
        <v>2.99</v>
      </c>
      <c r="F19" s="3">
        <v>0</v>
      </c>
      <c r="G19" s="5" t="s">
        <v>701</v>
      </c>
      <c r="H19" s="2">
        <v>1</v>
      </c>
      <c r="I19" s="1" t="s">
        <v>982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9" t="str">
        <f>IF(Table1[[#This Row],[Buy-now costs]]&gt;0,"X","")</f>
        <v/>
      </c>
      <c r="M19" s="40">
        <v>0</v>
      </c>
      <c r="N19" s="40">
        <v>1</v>
      </c>
      <c r="O19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19" s="49">
        <f>Table1[[#This Row],[Quantity  to  purchase]]+Table1[[#This Row],[quantity on-hand]]+Table1[[#This Row],[Quantity on order]]-Table1[[#This Row],[extended quantity]]</f>
        <v>0</v>
      </c>
      <c r="Q19" s="51">
        <f>IFERROR(Table1[[#This Row],[Quantity  to  purchase]]*(Table1[[#This Row],[Cost ]]+Table1[[#This Row],[shipping]]+Table1[[#This Row],[Tax]]),0)</f>
        <v>0</v>
      </c>
      <c r="R19" s="36">
        <f>IFERROR(Table1[[#This Row],[leftover material]]*(Table1[[#This Row],[Cost ]]+Table1[[#This Row],[shipping]]+Table1[[#This Row],[Tax]]),0)</f>
        <v>0</v>
      </c>
      <c r="S19" s="3" t="s">
        <v>1059</v>
      </c>
      <c r="T19" s="36">
        <f>IF(ISNA(VLOOKUP(Table1[[#This Row],[Part Number]],'Multi-level BOM'!V$4:V$449,1,FALSE)),0,Table1[[#This Row],[Remaining Extended cost]])</f>
        <v>0</v>
      </c>
    </row>
    <row r="20" spans="1:20" x14ac:dyDescent="0.25">
      <c r="A20" s="1" t="s">
        <v>23</v>
      </c>
      <c r="B20" s="4" t="s">
        <v>750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933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9" t="str">
        <f>IF(Table1[[#This Row],[Buy-now costs]]&gt;0,"X","")</f>
        <v/>
      </c>
      <c r="M20" s="40">
        <v>0</v>
      </c>
      <c r="N20" s="40">
        <v>0</v>
      </c>
      <c r="O20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20" s="49">
        <f>Table1[[#This Row],[Quantity  to  purchase]]+Table1[[#This Row],[quantity on-hand]]+Table1[[#This Row],[Quantity on order]]-Table1[[#This Row],[extended quantity]]</f>
        <v>0</v>
      </c>
      <c r="Q20" s="51">
        <f>IFERROR(Table1[[#This Row],[Quantity  to  purchase]]*(Table1[[#This Row],[Cost ]]+Table1[[#This Row],[shipping]]+Table1[[#This Row],[Tax]]),0)</f>
        <v>0</v>
      </c>
      <c r="R20" s="36">
        <f>IFERROR(Table1[[#This Row],[leftover material]]*(Table1[[#This Row],[Cost ]]+Table1[[#This Row],[shipping]]+Table1[[#This Row],[Tax]]),0)</f>
        <v>0</v>
      </c>
      <c r="S20" s="36"/>
      <c r="T20" s="36">
        <f>IF(ISNA(VLOOKUP(Table1[[#This Row],[Part Number]],'Multi-level BOM'!V$4:V$449,1,FALSE)),0,Table1[[#This Row],[Remaining Extended cost]])</f>
        <v>0</v>
      </c>
    </row>
    <row r="21" spans="1:20" ht="30" x14ac:dyDescent="0.25">
      <c r="A21" s="1" t="s">
        <v>24</v>
      </c>
      <c r="B21" s="58" t="s">
        <v>1061</v>
      </c>
      <c r="C21" s="1" t="s">
        <v>1021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1063</v>
      </c>
      <c r="H21" s="2">
        <v>50</v>
      </c>
      <c r="I21" s="1" t="s">
        <v>704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9" t="str">
        <f>IF(Table1[[#This Row],[Buy-now costs]]&gt;0,"X","")</f>
        <v>X</v>
      </c>
      <c r="M21" s="40">
        <v>0</v>
      </c>
      <c r="N21" s="40">
        <v>0</v>
      </c>
      <c r="O21" s="49">
        <f>CEILING((Table1[[#This Row],[extended quantity]]-Table1[[#This Row],[quantity on-hand]]-Table1[[#This Row],[Quantity on order]])/Table1[[#This Row],[Minimum order quantity]],1)*Table1[[#This Row],[Minimum order quantity]]</f>
        <v>50</v>
      </c>
      <c r="P21" s="49">
        <f>Table1[[#This Row],[Quantity  to  purchase]]+Table1[[#This Row],[quantity on-hand]]+Table1[[#This Row],[Quantity on order]]-Table1[[#This Row],[extended quantity]]</f>
        <v>11</v>
      </c>
      <c r="Q21" s="51">
        <f>IFERROR(Table1[[#This Row],[Quantity  to  purchase]]*(Table1[[#This Row],[Cost ]]+Table1[[#This Row],[shipping]]+Table1[[#This Row],[Tax]]),0)</f>
        <v>12.3497</v>
      </c>
      <c r="R21" s="36">
        <f>IFERROR(Table1[[#This Row],[leftover material]]*(Table1[[#This Row],[Cost ]]+Table1[[#This Row],[shipping]]+Table1[[#This Row],[Tax]]),0)</f>
        <v>2.7169339999999997</v>
      </c>
      <c r="S21" s="3"/>
      <c r="T21" s="36">
        <f>IF(ISNA(VLOOKUP(Table1[[#This Row],[Part Number]],'Multi-level BOM'!V$4:V$449,1,FALSE)),0,Table1[[#This Row],[Remaining Extended cost]])</f>
        <v>12.3497</v>
      </c>
    </row>
    <row r="22" spans="1:20" ht="30" x14ac:dyDescent="0.25">
      <c r="A22" s="1" t="s">
        <v>25</v>
      </c>
      <c r="B22" s="4" t="s">
        <v>996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995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9" t="str">
        <f>IF(Table1[[#This Row],[Buy-now costs]]&gt;0,"X","")</f>
        <v/>
      </c>
      <c r="M22" s="40">
        <v>3</v>
      </c>
      <c r="N22" s="40">
        <v>0</v>
      </c>
      <c r="O22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2" s="49">
        <f>Table1[[#This Row],[Quantity  to  purchase]]+Table1[[#This Row],[quantity on-hand]]+Table1[[#This Row],[Quantity on order]]-Table1[[#This Row],[extended quantity]]</f>
        <v>0</v>
      </c>
      <c r="Q22" s="51">
        <f>IFERROR(Table1[[#This Row],[Quantity  to  purchase]]*(Table1[[#This Row],[Cost ]]+Table1[[#This Row],[shipping]]+Table1[[#This Row],[Tax]]),0)</f>
        <v>0</v>
      </c>
      <c r="R22" s="36">
        <f>IFERROR(Table1[[#This Row],[leftover material]]*(Table1[[#This Row],[Cost ]]+Table1[[#This Row],[shipping]]+Table1[[#This Row],[Tax]]),0)</f>
        <v>0</v>
      </c>
      <c r="S22" s="3" t="s">
        <v>998</v>
      </c>
      <c r="T22" s="36">
        <f>IF(ISNA(VLOOKUP(Table1[[#This Row],[Part Number]],'Multi-level BOM'!V$4:V$449,1,FALSE)),0,Table1[[#This Row],[Remaining Extended cost]])</f>
        <v>0</v>
      </c>
    </row>
    <row r="23" spans="1:20" ht="30" x14ac:dyDescent="0.25">
      <c r="A23" s="1" t="s">
        <v>26</v>
      </c>
      <c r="B23" s="4" t="s">
        <v>983</v>
      </c>
      <c r="C23" s="1" t="s">
        <v>967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984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9" t="str">
        <f>IF(Table1[[#This Row],[Buy-now costs]]&gt;0,"X","")</f>
        <v/>
      </c>
      <c r="M23" s="40">
        <v>0</v>
      </c>
      <c r="N23" s="40">
        <v>3</v>
      </c>
      <c r="O23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3" s="49">
        <f>Table1[[#This Row],[Quantity  to  purchase]]+Table1[[#This Row],[quantity on-hand]]+Table1[[#This Row],[Quantity on order]]-Table1[[#This Row],[extended quantity]]</f>
        <v>0</v>
      </c>
      <c r="Q23" s="51">
        <f>IFERROR(Table1[[#This Row],[Quantity  to  purchase]]*(Table1[[#This Row],[Cost ]]+Table1[[#This Row],[shipping]]+Table1[[#This Row],[Tax]]),0)</f>
        <v>0</v>
      </c>
      <c r="R23" s="36">
        <f>IFERROR(Table1[[#This Row],[leftover material]]*(Table1[[#This Row],[Cost ]]+Table1[[#This Row],[shipping]]+Table1[[#This Row],[Tax]]),0)</f>
        <v>0</v>
      </c>
      <c r="S23" s="3" t="s">
        <v>982</v>
      </c>
      <c r="T23" s="36">
        <f>IF(ISNA(VLOOKUP(Table1[[#This Row],[Part Number]],'Multi-level BOM'!V$4:V$449,1,FALSE)),0,Table1[[#This Row],[Remaining Extended cost]])</f>
        <v>0</v>
      </c>
    </row>
    <row r="24" spans="1:20" ht="30" x14ac:dyDescent="0.25">
      <c r="A24" s="1" t="s">
        <v>27</v>
      </c>
      <c r="B24" s="16" t="s">
        <v>727</v>
      </c>
      <c r="C24" s="1" t="s">
        <v>700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728</v>
      </c>
      <c r="H24" s="2">
        <v>1</v>
      </c>
      <c r="I24" s="1" t="s">
        <v>704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11.319500000000001</v>
      </c>
      <c r="L24" s="89" t="str">
        <f>IF(Table1[[#This Row],[Buy-now costs]]&gt;0,"X","")</f>
        <v/>
      </c>
      <c r="M24" s="40">
        <v>0</v>
      </c>
      <c r="N24" s="40">
        <v>1</v>
      </c>
      <c r="O24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4" s="49">
        <f>Table1[[#This Row],[Quantity  to  purchase]]+Table1[[#This Row],[quantity on-hand]]+Table1[[#This Row],[Quantity on order]]-Table1[[#This Row],[extended quantity]]</f>
        <v>0</v>
      </c>
      <c r="Q24" s="51">
        <f>IFERROR(Table1[[#This Row],[Quantity  to  purchase]]*(Table1[[#This Row],[Cost ]]+Table1[[#This Row],[shipping]]+Table1[[#This Row],[Tax]]),0)</f>
        <v>0</v>
      </c>
      <c r="R24" s="36">
        <f>IFERROR(Table1[[#This Row],[leftover material]]*(Table1[[#This Row],[Cost ]]+Table1[[#This Row],[shipping]]+Table1[[#This Row],[Tax]]),0)</f>
        <v>0</v>
      </c>
      <c r="S24" s="3" t="s">
        <v>1059</v>
      </c>
      <c r="T24" s="36">
        <f>IF(ISNA(VLOOKUP(Table1[[#This Row],[Part Number]],'Multi-level BOM'!V$4:V$449,1,FALSE)),0,Table1[[#This Row],[Remaining Extended cost]])</f>
        <v>0</v>
      </c>
    </row>
    <row r="25" spans="1:20" ht="30" x14ac:dyDescent="0.25">
      <c r="A25" s="1" t="s">
        <v>28</v>
      </c>
      <c r="B25" s="17" t="s">
        <v>730</v>
      </c>
      <c r="C25" s="1" t="s">
        <v>931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947</v>
      </c>
      <c r="H25" s="2">
        <v>100</v>
      </c>
      <c r="I25" s="1" t="s">
        <v>731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9" t="str">
        <f>IF(Table1[[#This Row],[Buy-now costs]]&gt;0,"X","")</f>
        <v/>
      </c>
      <c r="M25" s="40">
        <v>0</v>
      </c>
      <c r="N25" s="40">
        <v>100</v>
      </c>
      <c r="O25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5" s="49">
        <f>Table1[[#This Row],[Quantity  to  purchase]]+Table1[[#This Row],[quantity on-hand]]+Table1[[#This Row],[Quantity on order]]-Table1[[#This Row],[extended quantity]]</f>
        <v>78</v>
      </c>
      <c r="Q25" s="51">
        <f>IFERROR(Table1[[#This Row],[Quantity  to  purchase]]*(Table1[[#This Row],[Cost ]]+Table1[[#This Row],[shipping]]+Table1[[#This Row],[Tax]]),0)</f>
        <v>0</v>
      </c>
      <c r="R25" s="36">
        <f>IFERROR(Table1[[#This Row],[leftover material]]*(Table1[[#This Row],[Cost ]]+Table1[[#This Row],[shipping]]+Table1[[#This Row],[Tax]]),0)</f>
        <v>5.3125801710901497</v>
      </c>
      <c r="S25" s="3" t="s">
        <v>992</v>
      </c>
      <c r="T25" s="59">
        <f>IF(ISNA(VLOOKUP(Table1[[#This Row],[Part Number]],'Multi-level BOM'!V$4:V$449,1,FALSE)),0,Table1[[#This Row],[Remaining Extended cost]])</f>
        <v>0</v>
      </c>
    </row>
    <row r="26" spans="1:20" x14ac:dyDescent="0.25">
      <c r="A26" s="42" t="s">
        <v>29</v>
      </c>
      <c r="B26" s="4" t="s">
        <v>985</v>
      </c>
      <c r="C26" s="1" t="s">
        <v>706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707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9" t="str">
        <f>IF(Table1[[#This Row],[Buy-now costs]]&gt;0,"X","")</f>
        <v/>
      </c>
      <c r="M26" s="40">
        <v>3</v>
      </c>
      <c r="N26" s="40">
        <v>0</v>
      </c>
      <c r="O26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6" s="49">
        <f>Table1[[#This Row],[Quantity  to  purchase]]+Table1[[#This Row],[quantity on-hand]]+Table1[[#This Row],[Quantity on order]]-Table1[[#This Row],[extended quantity]]</f>
        <v>1</v>
      </c>
      <c r="Q26" s="51">
        <f>IFERROR(Table1[[#This Row],[Quantity  to  purchase]]*(Table1[[#This Row],[Cost ]]+Table1[[#This Row],[shipping]]+Table1[[#This Row],[Tax]]),0)</f>
        <v>0</v>
      </c>
      <c r="R26" s="36">
        <f>IFERROR(Table1[[#This Row],[leftover material]]*(Table1[[#This Row],[Cost ]]+Table1[[#This Row],[shipping]]+Table1[[#This Row],[Tax]]),0)</f>
        <v>4.7693750000000001</v>
      </c>
      <c r="S26" s="3" t="s">
        <v>916</v>
      </c>
      <c r="T26" s="36">
        <f>IF(ISNA(VLOOKUP(Table1[[#This Row],[Part Number]],'Multi-level BOM'!V$4:V$449,1,FALSE)),0,Table1[[#This Row],[Remaining Extended cost]])</f>
        <v>0</v>
      </c>
    </row>
    <row r="27" spans="1:20" x14ac:dyDescent="0.25">
      <c r="A27" s="1" t="s">
        <v>30</v>
      </c>
      <c r="B27" s="16" t="s">
        <v>878</v>
      </c>
      <c r="C27" s="1" t="s">
        <v>706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704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9" t="str">
        <f>IF(Table1[[#This Row],[Buy-now costs]]&gt;0,"X","")</f>
        <v/>
      </c>
      <c r="M27" s="40">
        <v>0</v>
      </c>
      <c r="N27" s="40">
        <v>0</v>
      </c>
      <c r="O27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7" s="49">
        <f>Table1[[#This Row],[Quantity  to  purchase]]+Table1[[#This Row],[quantity on-hand]]+Table1[[#This Row],[Quantity on order]]-Table1[[#This Row],[extended quantity]]</f>
        <v>0</v>
      </c>
      <c r="Q27" s="51">
        <f>IFERROR(Table1[[#This Row],[Quantity  to  purchase]]*(Table1[[#This Row],[Cost ]]+Table1[[#This Row],[shipping]]+Table1[[#This Row],[Tax]]),0)</f>
        <v>0</v>
      </c>
      <c r="R27" s="36">
        <f>IFERROR(Table1[[#This Row],[leftover material]]*(Table1[[#This Row],[Cost ]]+Table1[[#This Row],[shipping]]+Table1[[#This Row],[Tax]]),0)</f>
        <v>0</v>
      </c>
      <c r="S27" s="3"/>
      <c r="T27" s="36">
        <f>IF(ISNA(VLOOKUP(Table1[[#This Row],[Part Number]],'Multi-level BOM'!V$4:V$449,1,FALSE)),0,Table1[[#This Row],[Remaining Extended cost]])</f>
        <v>0</v>
      </c>
    </row>
    <row r="28" spans="1:20" ht="30" x14ac:dyDescent="0.25">
      <c r="A28" s="1" t="s">
        <v>31</v>
      </c>
      <c r="B28" s="4" t="s">
        <v>907</v>
      </c>
      <c r="C28" s="1" t="s">
        <v>706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718</v>
      </c>
      <c r="H28" s="2">
        <v>2</v>
      </c>
      <c r="I28" s="1" t="s">
        <v>717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9" t="str">
        <f>IF(Table1[[#This Row],[Buy-now costs]]&gt;0,"X","")</f>
        <v/>
      </c>
      <c r="M28" s="40">
        <v>2</v>
      </c>
      <c r="N28" s="40">
        <v>0</v>
      </c>
      <c r="O2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8" s="49">
        <f>Table1[[#This Row],[Quantity  to  purchase]]+Table1[[#This Row],[quantity on-hand]]+Table1[[#This Row],[Quantity on order]]-Table1[[#This Row],[extended quantity]]</f>
        <v>0</v>
      </c>
      <c r="Q28" s="51">
        <f>IFERROR(Table1[[#This Row],[Quantity  to  purchase]]*(Table1[[#This Row],[Cost ]]+Table1[[#This Row],[shipping]]+Table1[[#This Row],[Tax]]),0)</f>
        <v>0</v>
      </c>
      <c r="R28" s="36">
        <f>IFERROR(Table1[[#This Row],[leftover material]]*(Table1[[#This Row],[Cost ]]+Table1[[#This Row],[shipping]]+Table1[[#This Row],[Tax]]),0)</f>
        <v>0</v>
      </c>
      <c r="S28" s="3" t="s">
        <v>999</v>
      </c>
      <c r="T28" s="36">
        <f>IF(ISNA(VLOOKUP(Table1[[#This Row],[Part Number]],'Multi-level BOM'!V$4:V$449,1,FALSE)),0,Table1[[#This Row],[Remaining Extended cost]])</f>
        <v>0</v>
      </c>
    </row>
    <row r="29" spans="1:20" x14ac:dyDescent="0.25">
      <c r="A29" s="1" t="s">
        <v>32</v>
      </c>
      <c r="B29" s="4" t="s">
        <v>963</v>
      </c>
      <c r="C29" s="1" t="s">
        <v>931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950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9" t="str">
        <f>IF(Table1[[#This Row],[Buy-now costs]]&gt;0,"X","")</f>
        <v/>
      </c>
      <c r="M29" s="40">
        <v>0</v>
      </c>
      <c r="N29" s="40">
        <v>8</v>
      </c>
      <c r="O29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29" s="49">
        <f>Table1[[#This Row],[Quantity  to  purchase]]+Table1[[#This Row],[quantity on-hand]]+Table1[[#This Row],[Quantity on order]]-Table1[[#This Row],[extended quantity]]</f>
        <v>0</v>
      </c>
      <c r="Q29" s="51">
        <f>IFERROR(Table1[[#This Row],[Quantity  to  purchase]]*(Table1[[#This Row],[Cost ]]+Table1[[#This Row],[shipping]]+Table1[[#This Row],[Tax]]),0)</f>
        <v>0</v>
      </c>
      <c r="R29" s="36">
        <f>IFERROR(Table1[[#This Row],[leftover material]]*(Table1[[#This Row],[Cost ]]+Table1[[#This Row],[shipping]]+Table1[[#This Row],[Tax]]),0)</f>
        <v>0</v>
      </c>
      <c r="S29" s="3" t="s">
        <v>992</v>
      </c>
      <c r="T29" s="59">
        <f>IF(ISNA(VLOOKUP(Table1[[#This Row],[Part Number]],'Multi-level BOM'!V$4:V$449,1,FALSE)),0,Table1[[#This Row],[Remaining Extended cost]])</f>
        <v>0</v>
      </c>
    </row>
    <row r="30" spans="1:20" ht="30" x14ac:dyDescent="0.25">
      <c r="A30" s="1" t="s">
        <v>33</v>
      </c>
      <c r="B30" s="4" t="s">
        <v>710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711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9" t="str">
        <f>IF(Table1[[#This Row],[Buy-now costs]]&gt;0,"X","")</f>
        <v/>
      </c>
      <c r="M30" s="40">
        <v>0</v>
      </c>
      <c r="N30" s="40">
        <v>26</v>
      </c>
      <c r="O30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0" s="49">
        <f>Table1[[#This Row],[Quantity  to  purchase]]+Table1[[#This Row],[quantity on-hand]]+Table1[[#This Row],[Quantity on order]]-Table1[[#This Row],[extended quantity]]</f>
        <v>17</v>
      </c>
      <c r="Q30" s="51">
        <f>IFERROR(Table1[[#This Row],[Quantity  to  purchase]]*(Table1[[#This Row],[Cost ]]+Table1[[#This Row],[shipping]]+Table1[[#This Row],[Tax]]),0)</f>
        <v>0</v>
      </c>
      <c r="R30" s="36">
        <f>IFERROR(Table1[[#This Row],[leftover material]]*(Table1[[#This Row],[Cost ]]+Table1[[#This Row],[shipping]]+Table1[[#This Row],[Tax]]),0)</f>
        <v>5.7656807692307694</v>
      </c>
      <c r="S30" s="3" t="s">
        <v>997</v>
      </c>
      <c r="T30" s="36">
        <f>IF(ISNA(VLOOKUP(Table1[[#This Row],[Part Number]],'Multi-level BOM'!V$4:V$449,1,FALSE)),0,Table1[[#This Row],[Remaining Extended cost]])</f>
        <v>0</v>
      </c>
    </row>
    <row r="31" spans="1:20" ht="30" x14ac:dyDescent="0.25">
      <c r="A31" s="1" t="s">
        <v>34</v>
      </c>
      <c r="B31" s="4" t="s">
        <v>771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713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9" t="str">
        <f>IF(Table1[[#This Row],[Buy-now costs]]&gt;0,"X","")</f>
        <v/>
      </c>
      <c r="M31" s="40">
        <v>0</v>
      </c>
      <c r="N31" s="40">
        <v>0</v>
      </c>
      <c r="O31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1" s="49">
        <f>Table1[[#This Row],[Quantity  to  purchase]]+Table1[[#This Row],[quantity on-hand]]+Table1[[#This Row],[Quantity on order]]-Table1[[#This Row],[extended quantity]]</f>
        <v>0</v>
      </c>
      <c r="Q31" s="51">
        <f>IFERROR(Table1[[#This Row],[Quantity  to  purchase]]*(Table1[[#This Row],[Cost ]]+Table1[[#This Row],[shipping]]+Table1[[#This Row],[Tax]]),0)</f>
        <v>0</v>
      </c>
      <c r="R31" s="36">
        <f>IFERROR(Table1[[#This Row],[leftover material]]*(Table1[[#This Row],[Cost ]]+Table1[[#This Row],[shipping]]+Table1[[#This Row],[Tax]]),0)</f>
        <v>0</v>
      </c>
      <c r="S31" s="36"/>
      <c r="T31" s="36">
        <f>IF(ISNA(VLOOKUP(Table1[[#This Row],[Part Number]],'Multi-level BOM'!V$4:V$449,1,FALSE)),0,Table1[[#This Row],[Remaining Extended cost]])</f>
        <v>0</v>
      </c>
    </row>
    <row r="32" spans="1:20" ht="30" x14ac:dyDescent="0.25">
      <c r="A32" s="1" t="s">
        <v>35</v>
      </c>
      <c r="B32" s="4" t="s">
        <v>993</v>
      </c>
      <c r="C32" s="1" t="s">
        <v>931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994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9" t="str">
        <f>IF(Table1[[#This Row],[Buy-now costs]]&gt;0,"X","")</f>
        <v/>
      </c>
      <c r="M32" s="40">
        <v>0</v>
      </c>
      <c r="N32" s="40">
        <v>4</v>
      </c>
      <c r="O32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2" s="49">
        <f>Table1[[#This Row],[Quantity  to  purchase]]+Table1[[#This Row],[quantity on-hand]]+Table1[[#This Row],[Quantity on order]]-Table1[[#This Row],[extended quantity]]</f>
        <v>0</v>
      </c>
      <c r="Q32" s="51">
        <f>IFERROR(Table1[[#This Row],[Quantity  to  purchase]]*(Table1[[#This Row],[Cost ]]+Table1[[#This Row],[shipping]]+Table1[[#This Row],[Tax]]),0)</f>
        <v>0</v>
      </c>
      <c r="R32" s="36">
        <f>IFERROR(Table1[[#This Row],[leftover material]]*(Table1[[#This Row],[Cost ]]+Table1[[#This Row],[shipping]]+Table1[[#This Row],[Tax]]),0)</f>
        <v>0</v>
      </c>
      <c r="S32" s="3" t="s">
        <v>992</v>
      </c>
      <c r="T32" s="59">
        <f>IF(ISNA(VLOOKUP(Table1[[#This Row],[Part Number]],'Multi-level BOM'!V$4:V$449,1,FALSE)),0,Table1[[#This Row],[Remaining Extended cost]])</f>
        <v>0</v>
      </c>
    </row>
    <row r="33" spans="1:20" ht="30" x14ac:dyDescent="0.25">
      <c r="A33" s="1" t="s">
        <v>36</v>
      </c>
      <c r="B33" s="4" t="s">
        <v>952</v>
      </c>
      <c r="C33" s="1" t="s">
        <v>931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953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9" t="str">
        <f>IF(Table1[[#This Row],[Buy-now costs]]&gt;0,"X","")</f>
        <v/>
      </c>
      <c r="M33" s="40">
        <v>0</v>
      </c>
      <c r="N33" s="40">
        <v>4</v>
      </c>
      <c r="O33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3" s="49">
        <f>Table1[[#This Row],[Quantity  to  purchase]]+Table1[[#This Row],[quantity on-hand]]+Table1[[#This Row],[Quantity on order]]-Table1[[#This Row],[extended quantity]]</f>
        <v>0</v>
      </c>
      <c r="Q33" s="51">
        <f>IFERROR(Table1[[#This Row],[Quantity  to  purchase]]*(Table1[[#This Row],[Cost ]]+Table1[[#This Row],[shipping]]+Table1[[#This Row],[Tax]]),0)</f>
        <v>0</v>
      </c>
      <c r="R33" s="36">
        <f>IFERROR(Table1[[#This Row],[leftover material]]*(Table1[[#This Row],[Cost ]]+Table1[[#This Row],[shipping]]+Table1[[#This Row],[Tax]]),0)</f>
        <v>0</v>
      </c>
      <c r="S33" s="3" t="s">
        <v>992</v>
      </c>
      <c r="T33" s="59">
        <f>IF(ISNA(VLOOKUP(Table1[[#This Row],[Part Number]],'Multi-level BOM'!V$4:V$449,1,FALSE)),0,Table1[[#This Row],[Remaining Extended cost]])</f>
        <v>0</v>
      </c>
    </row>
    <row r="34" spans="1:20" x14ac:dyDescent="0.25">
      <c r="A34" s="1" t="s">
        <v>37</v>
      </c>
      <c r="B34" s="4" t="s">
        <v>954</v>
      </c>
      <c r="C34" s="1" t="s">
        <v>931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955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9" t="str">
        <f>IF(Table1[[#This Row],[Buy-now costs]]&gt;0,"X","")</f>
        <v/>
      </c>
      <c r="M34" s="40">
        <v>0</v>
      </c>
      <c r="N34" s="40">
        <v>2</v>
      </c>
      <c r="O34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4" s="49">
        <f>Table1[[#This Row],[Quantity  to  purchase]]+Table1[[#This Row],[quantity on-hand]]+Table1[[#This Row],[Quantity on order]]-Table1[[#This Row],[extended quantity]]</f>
        <v>0</v>
      </c>
      <c r="Q34" s="51">
        <f>IFERROR(Table1[[#This Row],[Quantity  to  purchase]]*(Table1[[#This Row],[Cost ]]+Table1[[#This Row],[shipping]]+Table1[[#This Row],[Tax]]),0)</f>
        <v>0</v>
      </c>
      <c r="R34" s="36">
        <f>IFERROR(Table1[[#This Row],[leftover material]]*(Table1[[#This Row],[Cost ]]+Table1[[#This Row],[shipping]]+Table1[[#This Row],[Tax]]),0)</f>
        <v>0</v>
      </c>
      <c r="S34" s="3" t="s">
        <v>992</v>
      </c>
      <c r="T34" s="59">
        <f>IF(ISNA(VLOOKUP(Table1[[#This Row],[Part Number]],'Multi-level BOM'!V$4:V$449,1,FALSE)),0,Table1[[#This Row],[Remaining Extended cost]])</f>
        <v>0</v>
      </c>
    </row>
    <row r="35" spans="1:20" x14ac:dyDescent="0.25">
      <c r="A35" s="1" t="s">
        <v>38</v>
      </c>
      <c r="B35" s="4" t="s">
        <v>964</v>
      </c>
      <c r="C35" s="1" t="s">
        <v>931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956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9" t="str">
        <f>IF(Table1[[#This Row],[Buy-now costs]]&gt;0,"X","")</f>
        <v/>
      </c>
      <c r="M35" s="40">
        <v>0</v>
      </c>
      <c r="N35" s="40">
        <v>2</v>
      </c>
      <c r="O35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5" s="49">
        <f>Table1[[#This Row],[Quantity  to  purchase]]+Table1[[#This Row],[quantity on-hand]]+Table1[[#This Row],[Quantity on order]]-Table1[[#This Row],[extended quantity]]</f>
        <v>0</v>
      </c>
      <c r="Q35" s="51">
        <f>IFERROR(Table1[[#This Row],[Quantity  to  purchase]]*(Table1[[#This Row],[Cost ]]+Table1[[#This Row],[shipping]]+Table1[[#This Row],[Tax]]),0)</f>
        <v>0</v>
      </c>
      <c r="R35" s="36">
        <f>IFERROR(Table1[[#This Row],[leftover material]]*(Table1[[#This Row],[Cost ]]+Table1[[#This Row],[shipping]]+Table1[[#This Row],[Tax]]),0)</f>
        <v>0</v>
      </c>
      <c r="S35" s="3" t="s">
        <v>992</v>
      </c>
      <c r="T35" s="59">
        <f>IF(ISNA(VLOOKUP(Table1[[#This Row],[Part Number]],'Multi-level BOM'!V$4:V$449,1,FALSE)),0,Table1[[#This Row],[Remaining Extended cost]])</f>
        <v>0</v>
      </c>
    </row>
    <row r="36" spans="1:20" ht="45" x14ac:dyDescent="0.25">
      <c r="A36" s="1" t="s">
        <v>39</v>
      </c>
      <c r="B36" s="4" t="s">
        <v>760</v>
      </c>
      <c r="C36" s="1" t="s">
        <v>931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991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9" t="str">
        <f>IF(Table1[[#This Row],[Buy-now costs]]&gt;0,"X","")</f>
        <v/>
      </c>
      <c r="M36" s="40">
        <v>0</v>
      </c>
      <c r="N36" s="40">
        <v>100</v>
      </c>
      <c r="O36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6" s="49">
        <f>Table1[[#This Row],[Quantity  to  purchase]]+Table1[[#This Row],[quantity on-hand]]+Table1[[#This Row],[Quantity on order]]-Table1[[#This Row],[extended quantity]]</f>
        <v>80</v>
      </c>
      <c r="Q36" s="51">
        <f>IFERROR(Table1[[#This Row],[Quantity  to  purchase]]*(Table1[[#This Row],[Cost ]]+Table1[[#This Row],[shipping]]+Table1[[#This Row],[Tax]]),0)</f>
        <v>0</v>
      </c>
      <c r="R36" s="36">
        <f>IFERROR(Table1[[#This Row],[leftover material]]*(Table1[[#This Row],[Cost ]]+Table1[[#This Row],[shipping]]+Table1[[#This Row],[Tax]]),0)</f>
        <v>6.4504987935950853</v>
      </c>
      <c r="S36" s="3" t="s">
        <v>992</v>
      </c>
      <c r="T36" s="59">
        <f>IF(ISNA(VLOOKUP(Table1[[#This Row],[Part Number]],'Multi-level BOM'!V$4:V$449,1,FALSE)),0,Table1[[#This Row],[Remaining Extended cost]])</f>
        <v>0</v>
      </c>
    </row>
    <row r="37" spans="1:20" ht="30" x14ac:dyDescent="0.25">
      <c r="A37" s="1" t="s">
        <v>40</v>
      </c>
      <c r="B37" s="4" t="s">
        <v>761</v>
      </c>
      <c r="C37" s="1" t="s">
        <v>931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948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9" t="str">
        <f>IF(Table1[[#This Row],[Buy-now costs]]&gt;0,"X","")</f>
        <v/>
      </c>
      <c r="M37" s="40">
        <v>0</v>
      </c>
      <c r="N37" s="40">
        <v>100</v>
      </c>
      <c r="O37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7" s="49">
        <f>Table1[[#This Row],[Quantity  to  purchase]]+Table1[[#This Row],[quantity on-hand]]+Table1[[#This Row],[Quantity on order]]-Table1[[#This Row],[extended quantity]]</f>
        <v>54</v>
      </c>
      <c r="Q37" s="51">
        <f>IFERROR(Table1[[#This Row],[Quantity  to  purchase]]*(Table1[[#This Row],[Cost ]]+Table1[[#This Row],[shipping]]+Table1[[#This Row],[Tax]]),0)</f>
        <v>0</v>
      </c>
      <c r="R37" s="36">
        <f>IFERROR(Table1[[#This Row],[leftover material]]*(Table1[[#This Row],[Cost ]]+Table1[[#This Row],[shipping]]+Table1[[#This Row],[Tax]]),0)</f>
        <v>2.3702280763325279</v>
      </c>
      <c r="S37" s="3" t="s">
        <v>992</v>
      </c>
      <c r="T37" s="59">
        <f>IF(ISNA(VLOOKUP(Table1[[#This Row],[Part Number]],'Multi-level BOM'!V$4:V$449,1,FALSE)),0,Table1[[#This Row],[Remaining Extended cost]])</f>
        <v>0</v>
      </c>
    </row>
    <row r="38" spans="1:20" x14ac:dyDescent="0.25">
      <c r="A38" s="1" t="s">
        <v>41</v>
      </c>
      <c r="B38" s="4" t="s">
        <v>762</v>
      </c>
      <c r="C38" s="1" t="s">
        <v>931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958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9" t="str">
        <f>IF(Table1[[#This Row],[Buy-now costs]]&gt;0,"X","")</f>
        <v/>
      </c>
      <c r="M38" s="40">
        <v>0</v>
      </c>
      <c r="N38" s="40">
        <v>100</v>
      </c>
      <c r="O3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38" s="49">
        <f>Table1[[#This Row],[Quantity  to  purchase]]+Table1[[#This Row],[quantity on-hand]]+Table1[[#This Row],[Quantity on order]]-Table1[[#This Row],[extended quantity]]</f>
        <v>54</v>
      </c>
      <c r="Q38" s="51">
        <f>IFERROR(Table1[[#This Row],[Quantity  to  purchase]]*(Table1[[#This Row],[Cost ]]+Table1[[#This Row],[shipping]]+Table1[[#This Row],[Tax]]),0)</f>
        <v>0</v>
      </c>
      <c r="R38" s="36">
        <f>IFERROR(Table1[[#This Row],[leftover material]]*(Table1[[#This Row],[Cost ]]+Table1[[#This Row],[shipping]]+Table1[[#This Row],[Tax]]),0)</f>
        <v>0.81732002632156153</v>
      </c>
      <c r="S38" s="3" t="s">
        <v>992</v>
      </c>
      <c r="T38" s="59">
        <f>IF(ISNA(VLOOKUP(Table1[[#This Row],[Part Number]],'Multi-level BOM'!V$4:V$449,1,FALSE)),0,Table1[[#This Row],[Remaining Extended cost]])</f>
        <v>0</v>
      </c>
    </row>
    <row r="39" spans="1:20" x14ac:dyDescent="0.25">
      <c r="A39" s="1" t="s">
        <v>42</v>
      </c>
      <c r="B39" s="58" t="s">
        <v>768</v>
      </c>
      <c r="C39" s="1" t="s">
        <v>769</v>
      </c>
      <c r="D39" s="3">
        <v>5.69</v>
      </c>
      <c r="E39" s="3">
        <v>1</v>
      </c>
      <c r="F39" s="3">
        <f>9%*Table1[[#This Row],[Cost ]]</f>
        <v>0.5121</v>
      </c>
      <c r="G39" s="1" t="s">
        <v>770</v>
      </c>
      <c r="H39" s="2">
        <v>1</v>
      </c>
      <c r="I39" s="1" t="s">
        <v>779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9" t="str">
        <f>IF(Table1[[#This Row],[Buy-now costs]]&gt;0,"X","")</f>
        <v/>
      </c>
      <c r="M39" s="40">
        <v>0</v>
      </c>
      <c r="N39" s="40">
        <v>0</v>
      </c>
      <c r="O39" s="49">
        <f>CEILING((Table1[[#This Row],[extended quantity]]-Table1[[#This Row],[quantity on-hand]]-Table1[[#This Row],[Quantity on order]])/Table1[[#This Row],[Minimum order quantity]],1)*Table1[[#This Row],[Minimum order quantity]]</f>
        <v>3</v>
      </c>
      <c r="P39" s="49">
        <f>Table1[[#This Row],[Quantity  to  purchase]]+Table1[[#This Row],[quantity on-hand]]+Table1[[#This Row],[Quantity on order]]-Table1[[#This Row],[extended quantity]]</f>
        <v>0</v>
      </c>
      <c r="Q39" s="51">
        <f>IFERROR(Table1[[#This Row],[Quantity  to  purchase]]*(Table1[[#This Row],[Cost ]]+Table1[[#This Row],[shipping]]+Table1[[#This Row],[Tax]]),0)</f>
        <v>21.606300000000001</v>
      </c>
      <c r="R39" s="36">
        <f>IFERROR(Table1[[#This Row],[leftover material]]*(Table1[[#This Row],[Cost ]]+Table1[[#This Row],[shipping]]+Table1[[#This Row],[Tax]]),0)</f>
        <v>0</v>
      </c>
      <c r="S39" s="36"/>
      <c r="T39" s="36">
        <f>IF(ISNA(VLOOKUP(Table1[[#This Row],[Part Number]],'Multi-level BOM'!V$4:V$449,1,FALSE)),0,Table1[[#This Row],[Remaining Extended cost]])</f>
        <v>0</v>
      </c>
    </row>
    <row r="40" spans="1:20" ht="30" x14ac:dyDescent="0.25">
      <c r="A40" s="1" t="s">
        <v>43</v>
      </c>
      <c r="B40" s="4" t="s">
        <v>966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779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9" t="str">
        <f>IF(Table1[[#This Row],[Buy-now costs]]&gt;0,"X","")</f>
        <v/>
      </c>
      <c r="M40" s="40">
        <v>0</v>
      </c>
      <c r="N40" s="40">
        <v>0</v>
      </c>
      <c r="O40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40" s="49">
        <f>Table1[[#This Row],[Quantity  to  purchase]]+Table1[[#This Row],[quantity on-hand]]+Table1[[#This Row],[Quantity on order]]-Table1[[#This Row],[extended quantity]]</f>
        <v>0</v>
      </c>
      <c r="Q40" s="51">
        <f>IFERROR(Table1[[#This Row],[Quantity  to  purchase]]*(Table1[[#This Row],[Cost ]]+Table1[[#This Row],[shipping]]+Table1[[#This Row],[Tax]]),0)</f>
        <v>0</v>
      </c>
      <c r="R40" s="36">
        <f>IFERROR(Table1[[#This Row],[leftover material]]*(Table1[[#This Row],[Cost ]]+Table1[[#This Row],[shipping]]+Table1[[#This Row],[Tax]]),0)</f>
        <v>0</v>
      </c>
      <c r="S40" s="36"/>
      <c r="T40" s="36">
        <f>IF(ISNA(VLOOKUP(Table1[[#This Row],[Part Number]],'Multi-level BOM'!V$4:V$449,1,FALSE)),0,Table1[[#This Row],[Remaining Extended cost]])</f>
        <v>0</v>
      </c>
    </row>
    <row r="41" spans="1:20" x14ac:dyDescent="0.25">
      <c r="A41" s="1" t="s">
        <v>44</v>
      </c>
      <c r="B41" s="4" t="s">
        <v>782</v>
      </c>
      <c r="C41" s="1" t="s">
        <v>783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781</v>
      </c>
      <c r="H41" s="2">
        <v>1</v>
      </c>
      <c r="I41" s="1" t="s">
        <v>800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9" t="str">
        <f>IF(Table1[[#This Row],[Buy-now costs]]&gt;0,"X","")</f>
        <v/>
      </c>
      <c r="M41" s="40">
        <v>0</v>
      </c>
      <c r="N41" s="40">
        <v>0</v>
      </c>
      <c r="O41" s="49">
        <f>CEILING((Table1[[#This Row],[extended quantity]]-Table1[[#This Row],[quantity on-hand]]-Table1[[#This Row],[Quantity on order]])/Table1[[#This Row],[Minimum order quantity]],1)*Table1[[#This Row],[Minimum order quantity]]</f>
        <v>5</v>
      </c>
      <c r="P41" s="49">
        <f>Table1[[#This Row],[Quantity  to  purchase]]+Table1[[#This Row],[quantity on-hand]]+Table1[[#This Row],[Quantity on order]]-Table1[[#This Row],[extended quantity]]</f>
        <v>0</v>
      </c>
      <c r="Q41" s="51">
        <f>IFERROR(Table1[[#This Row],[Quantity  to  purchase]]*(Table1[[#This Row],[Cost ]]+Table1[[#This Row],[shipping]]+Table1[[#This Row],[Tax]]),0)</f>
        <v>36.290000000000006</v>
      </c>
      <c r="R41" s="36">
        <f>IFERROR(Table1[[#This Row],[leftover material]]*(Table1[[#This Row],[Cost ]]+Table1[[#This Row],[shipping]]+Table1[[#This Row],[Tax]]),0)</f>
        <v>0</v>
      </c>
      <c r="S41" s="36"/>
      <c r="T41" s="36">
        <f>IF(ISNA(VLOOKUP(Table1[[#This Row],[Part Number]],'Multi-level BOM'!V$4:V$449,1,FALSE)),0,Table1[[#This Row],[Remaining Extended cost]])</f>
        <v>0</v>
      </c>
    </row>
    <row r="42" spans="1:20" x14ac:dyDescent="0.25">
      <c r="A42" s="1" t="s">
        <v>45</v>
      </c>
      <c r="B42" t="s">
        <v>803</v>
      </c>
      <c r="C42" s="1" t="s">
        <v>804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805</v>
      </c>
      <c r="H42" s="2">
        <v>2</v>
      </c>
      <c r="I42" s="1" t="s">
        <v>810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89" t="str">
        <f>IF(Table1[[#This Row],[Buy-now costs]]&gt;0,"X","")</f>
        <v/>
      </c>
      <c r="M42" s="40">
        <v>0</v>
      </c>
      <c r="N42" s="40">
        <v>0</v>
      </c>
      <c r="O42" s="49">
        <f>CEILING((Table1[[#This Row],[extended quantity]]-Table1[[#This Row],[quantity on-hand]]-Table1[[#This Row],[Quantity on order]])/Table1[[#This Row],[Minimum order quantity]],1)*Table1[[#This Row],[Minimum order quantity]]</f>
        <v>6</v>
      </c>
      <c r="P42" s="49">
        <f>Table1[[#This Row],[Quantity  to  purchase]]+Table1[[#This Row],[quantity on-hand]]+Table1[[#This Row],[Quantity on order]]-Table1[[#This Row],[extended quantity]]</f>
        <v>1</v>
      </c>
      <c r="Q42" s="51">
        <f>IFERROR(Table1[[#This Row],[Quantity  to  purchase]]*(Table1[[#This Row],[Cost ]]+Table1[[#This Row],[shipping]]+Table1[[#This Row],[Tax]]),0)</f>
        <v>111.75</v>
      </c>
      <c r="R42" s="36">
        <f>IFERROR(Table1[[#This Row],[leftover material]]*(Table1[[#This Row],[Cost ]]+Table1[[#This Row],[shipping]]+Table1[[#This Row],[Tax]]),0)</f>
        <v>18.625</v>
      </c>
      <c r="S42" s="36"/>
      <c r="T42" s="36">
        <f>IF(ISNA(VLOOKUP(Table1[[#This Row],[Part Number]],'Multi-level BOM'!V$4:V$449,1,FALSE)),0,Table1[[#This Row],[Remaining Extended cost]])</f>
        <v>0</v>
      </c>
    </row>
    <row r="43" spans="1:20" x14ac:dyDescent="0.25">
      <c r="A43" s="1" t="s">
        <v>46</v>
      </c>
      <c r="B43" s="4" t="s">
        <v>811</v>
      </c>
      <c r="C43" s="1" t="s">
        <v>931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949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9" t="str">
        <f>IF(Table1[[#This Row],[Buy-now costs]]&gt;0,"X","")</f>
        <v/>
      </c>
      <c r="M43" s="40">
        <v>0</v>
      </c>
      <c r="N43" s="40">
        <v>100</v>
      </c>
      <c r="O43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43" s="49">
        <f>Table1[[#This Row],[Quantity  to  purchase]]+Table1[[#This Row],[quantity on-hand]]+Table1[[#This Row],[Quantity on order]]-Table1[[#This Row],[extended quantity]]</f>
        <v>94</v>
      </c>
      <c r="Q43" s="51">
        <f>IFERROR(Table1[[#This Row],[Quantity  to  purchase]]*(Table1[[#This Row],[Cost ]]+Table1[[#This Row],[shipping]]+Table1[[#This Row],[Tax]]),0)</f>
        <v>0</v>
      </c>
      <c r="R43" s="36">
        <f>IFERROR(Table1[[#This Row],[leftover material]]*(Table1[[#This Row],[Cost ]]+Table1[[#This Row],[shipping]]+Table1[[#This Row],[Tax]]),0)</f>
        <v>4.6562474226804111</v>
      </c>
      <c r="S43" s="3" t="s">
        <v>992</v>
      </c>
      <c r="T43" s="59">
        <f>IF(ISNA(VLOOKUP(Table1[[#This Row],[Part Number]],'Multi-level BOM'!V$4:V$449,1,FALSE)),0,Table1[[#This Row],[Remaining Extended cost]])</f>
        <v>0</v>
      </c>
    </row>
    <row r="44" spans="1:20" x14ac:dyDescent="0.25">
      <c r="A44" s="1" t="s">
        <v>47</v>
      </c>
      <c r="B44" s="4" t="s">
        <v>938</v>
      </c>
      <c r="C44" s="1" t="s">
        <v>931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959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9" t="str">
        <f>IF(Table1[[#This Row],[Buy-now costs]]&gt;0,"X","")</f>
        <v/>
      </c>
      <c r="M44" s="40">
        <v>0</v>
      </c>
      <c r="N44" s="40">
        <v>100</v>
      </c>
      <c r="O44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44" s="49">
        <f>Table1[[#This Row],[Quantity  to  purchase]]+Table1[[#This Row],[quantity on-hand]]+Table1[[#This Row],[Quantity on order]]-Table1[[#This Row],[extended quantity]]</f>
        <v>70</v>
      </c>
      <c r="Q44" s="51">
        <f>IFERROR(Table1[[#This Row],[Quantity  to  purchase]]*(Table1[[#This Row],[Cost ]]+Table1[[#This Row],[shipping]]+Table1[[#This Row],[Tax]]),0)</f>
        <v>0</v>
      </c>
      <c r="R44" s="36">
        <f>IFERROR(Table1[[#This Row],[leftover material]]*(Table1[[#This Row],[Cost ]]+Table1[[#This Row],[shipping]]+Table1[[#This Row],[Tax]]),0)</f>
        <v>1.2039646852379906</v>
      </c>
      <c r="S44" s="3" t="s">
        <v>992</v>
      </c>
      <c r="T44" s="59">
        <f>IF(ISNA(VLOOKUP(Table1[[#This Row],[Part Number]],'Multi-level BOM'!V$4:V$449,1,FALSE)),0,Table1[[#This Row],[Remaining Extended cost]])</f>
        <v>0</v>
      </c>
    </row>
    <row r="45" spans="1:20" ht="30" x14ac:dyDescent="0.25">
      <c r="A45" s="1" t="s">
        <v>48</v>
      </c>
      <c r="B45" s="4" t="s">
        <v>819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820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89" t="str">
        <f>IF(Table1[[#This Row],[Buy-now costs]]&gt;0,"X","")</f>
        <v/>
      </c>
      <c r="M45" s="40">
        <v>0</v>
      </c>
      <c r="N45" s="40">
        <v>0</v>
      </c>
      <c r="O45" s="49">
        <f>CEILING((Table1[[#This Row],[extended quantity]]-Table1[[#This Row],[quantity on-hand]]-Table1[[#This Row],[Quantity on order]])/Table1[[#This Row],[Minimum order quantity]],1)*Table1[[#This Row],[Minimum order quantity]]</f>
        <v>8</v>
      </c>
      <c r="P45" s="49">
        <f>Table1[[#This Row],[Quantity  to  purchase]]+Table1[[#This Row],[quantity on-hand]]+Table1[[#This Row],[Quantity on order]]-Table1[[#This Row],[extended quantity]]</f>
        <v>0</v>
      </c>
      <c r="Q45" s="51">
        <f>IFERROR(Table1[[#This Row],[Quantity  to  purchase]]*(Table1[[#This Row],[Cost ]]+Table1[[#This Row],[shipping]]+Table1[[#This Row],[Tax]]),0)</f>
        <v>23.958200000000001</v>
      </c>
      <c r="R45" s="36">
        <f>IFERROR(Table1[[#This Row],[leftover material]]*(Table1[[#This Row],[Cost ]]+Table1[[#This Row],[shipping]]+Table1[[#This Row],[Tax]]),0)</f>
        <v>0</v>
      </c>
      <c r="S45" s="36"/>
      <c r="T45" s="36">
        <f>IF(ISNA(VLOOKUP(Table1[[#This Row],[Part Number]],'Multi-level BOM'!V$4:V$449,1,FALSE)),0,Table1[[#This Row],[Remaining Extended cost]])</f>
        <v>0</v>
      </c>
    </row>
    <row r="46" spans="1:20" x14ac:dyDescent="0.25">
      <c r="A46" s="1" t="s">
        <v>49</v>
      </c>
      <c r="B46" s="4" t="s">
        <v>831</v>
      </c>
      <c r="C46" s="1" t="s">
        <v>694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829</v>
      </c>
      <c r="H46" s="2">
        <v>1</v>
      </c>
      <c r="I46" s="1" t="s">
        <v>779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89" t="str">
        <f>IF(Table1[[#This Row],[Buy-now costs]]&gt;0,"X","")</f>
        <v/>
      </c>
      <c r="M46" s="40">
        <v>0</v>
      </c>
      <c r="N46" s="40">
        <v>0</v>
      </c>
      <c r="O46" s="49">
        <f>CEILING((Table1[[#This Row],[extended quantity]]-Table1[[#This Row],[quantity on-hand]]-Table1[[#This Row],[Quantity on order]])/Table1[[#This Row],[Minimum order quantity]],1)*Table1[[#This Row],[Minimum order quantity]]</f>
        <v>4</v>
      </c>
      <c r="P46" s="49">
        <f>Table1[[#This Row],[Quantity  to  purchase]]+Table1[[#This Row],[quantity on-hand]]+Table1[[#This Row],[Quantity on order]]-Table1[[#This Row],[extended quantity]]</f>
        <v>0</v>
      </c>
      <c r="Q46" s="51">
        <f>IFERROR(Table1[[#This Row],[Quantity  to  purchase]]*(Table1[[#This Row],[Cost ]]+Table1[[#This Row],[shipping]]+Table1[[#This Row],[Tax]]),0)</f>
        <v>20.172800000000002</v>
      </c>
      <c r="R46" s="36">
        <f>IFERROR(Table1[[#This Row],[leftover material]]*(Table1[[#This Row],[Cost ]]+Table1[[#This Row],[shipping]]+Table1[[#This Row],[Tax]]),0)</f>
        <v>0</v>
      </c>
      <c r="S46" s="36"/>
      <c r="T46" s="36">
        <f>IF(ISNA(VLOOKUP(Table1[[#This Row],[Part Number]],'Multi-level BOM'!V$4:V$449,1,FALSE)),0,Table1[[#This Row],[Remaining Extended cost]])</f>
        <v>0</v>
      </c>
    </row>
    <row r="47" spans="1:20" x14ac:dyDescent="0.25">
      <c r="A47" s="1" t="s">
        <v>50</v>
      </c>
      <c r="B47" s="4" t="s">
        <v>832</v>
      </c>
      <c r="C47" s="1" t="s">
        <v>694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829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89" t="str">
        <f>IF(Table1[[#This Row],[Buy-now costs]]&gt;0,"X","")</f>
        <v/>
      </c>
      <c r="M47" s="40">
        <v>0</v>
      </c>
      <c r="N47" s="40">
        <v>0</v>
      </c>
      <c r="O47" s="49">
        <f>CEILING((Table1[[#This Row],[extended quantity]]-Table1[[#This Row],[quantity on-hand]]-Table1[[#This Row],[Quantity on order]])/Table1[[#This Row],[Minimum order quantity]],1)*Table1[[#This Row],[Minimum order quantity]]</f>
        <v>4</v>
      </c>
      <c r="P47" s="49">
        <f>Table1[[#This Row],[Quantity  to  purchase]]+Table1[[#This Row],[quantity on-hand]]+Table1[[#This Row],[Quantity on order]]-Table1[[#This Row],[extended quantity]]</f>
        <v>0</v>
      </c>
      <c r="Q47" s="51">
        <f>IFERROR(Table1[[#This Row],[Quantity  to  purchase]]*(Table1[[#This Row],[Cost ]]+Table1[[#This Row],[shipping]]+Table1[[#This Row],[Tax]]),0)</f>
        <v>20.695999999999998</v>
      </c>
      <c r="R47" s="36">
        <f>IFERROR(Table1[[#This Row],[leftover material]]*(Table1[[#This Row],[Cost ]]+Table1[[#This Row],[shipping]]+Table1[[#This Row],[Tax]]),0)</f>
        <v>0</v>
      </c>
      <c r="S47" s="36"/>
      <c r="T47" s="36">
        <f>IF(ISNA(VLOOKUP(Table1[[#This Row],[Part Number]],'Multi-level BOM'!V$4:V$449,1,FALSE)),0,Table1[[#This Row],[Remaining Extended cost]])</f>
        <v>0</v>
      </c>
    </row>
    <row r="48" spans="1:20" x14ac:dyDescent="0.25">
      <c r="A48" s="1" t="s">
        <v>51</v>
      </c>
      <c r="B48" s="16" t="s">
        <v>914</v>
      </c>
      <c r="C48" s="1" t="s">
        <v>706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915</v>
      </c>
      <c r="H48" s="2">
        <v>3</v>
      </c>
      <c r="I48" s="1" t="s">
        <v>779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9" t="str">
        <f>IF(Table1[[#This Row],[Buy-now costs]]&gt;0,"X","")</f>
        <v/>
      </c>
      <c r="M48" s="40">
        <v>3</v>
      </c>
      <c r="N48" s="40">
        <v>0</v>
      </c>
      <c r="O4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48" s="49">
        <f>Table1[[#This Row],[Quantity  to  purchase]]+Table1[[#This Row],[quantity on-hand]]+Table1[[#This Row],[Quantity on order]]-Table1[[#This Row],[extended quantity]]</f>
        <v>0</v>
      </c>
      <c r="Q48" s="51">
        <f>IFERROR(Table1[[#This Row],[Quantity  to  purchase]]*(Table1[[#This Row],[Cost ]]+Table1[[#This Row],[shipping]]+Table1[[#This Row],[Tax]]),0)</f>
        <v>0</v>
      </c>
      <c r="R48" s="36">
        <f>IFERROR(Table1[[#This Row],[leftover material]]*(Table1[[#This Row],[Cost ]]+Table1[[#This Row],[shipping]]+Table1[[#This Row],[Tax]]),0)</f>
        <v>0</v>
      </c>
      <c r="S48" s="36" t="s">
        <v>916</v>
      </c>
      <c r="T48" s="36">
        <f>IF(ISNA(VLOOKUP(Table1[[#This Row],[Part Number]],'Multi-level BOM'!V$4:V$449,1,FALSE)),0,Table1[[#This Row],[Remaining Extended cost]])</f>
        <v>0</v>
      </c>
    </row>
    <row r="49" spans="1:20" x14ac:dyDescent="0.25">
      <c r="A49" s="1" t="s">
        <v>52</v>
      </c>
      <c r="B49" s="4" t="s">
        <v>830</v>
      </c>
      <c r="C49" s="1" t="s">
        <v>694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829</v>
      </c>
      <c r="H49" s="2">
        <v>1</v>
      </c>
      <c r="I49" s="1" t="s">
        <v>779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89" t="str">
        <f>IF(Table1[[#This Row],[Buy-now costs]]&gt;0,"X","")</f>
        <v/>
      </c>
      <c r="M49" s="40">
        <v>0</v>
      </c>
      <c r="N49" s="40">
        <v>0</v>
      </c>
      <c r="O49" s="49">
        <f>CEILING((Table1[[#This Row],[extended quantity]]-Table1[[#This Row],[quantity on-hand]]-Table1[[#This Row],[Quantity on order]])/Table1[[#This Row],[Minimum order quantity]],1)*Table1[[#This Row],[Minimum order quantity]]</f>
        <v>4</v>
      </c>
      <c r="P49" s="49">
        <f>Table1[[#This Row],[Quantity  to  purchase]]+Table1[[#This Row],[quantity on-hand]]+Table1[[#This Row],[Quantity on order]]-Table1[[#This Row],[extended quantity]]</f>
        <v>0</v>
      </c>
      <c r="Q49" s="51">
        <f>IFERROR(Table1[[#This Row],[Quantity  to  purchase]]*(Table1[[#This Row],[Cost ]]+Table1[[#This Row],[shipping]]+Table1[[#This Row],[Tax]]),0)</f>
        <v>18.210799999999999</v>
      </c>
      <c r="R49" s="36">
        <f>IFERROR(Table1[[#This Row],[leftover material]]*(Table1[[#This Row],[Cost ]]+Table1[[#This Row],[shipping]]+Table1[[#This Row],[Tax]]),0)</f>
        <v>0</v>
      </c>
      <c r="S49" s="36"/>
      <c r="T49" s="36">
        <f>IF(ISNA(VLOOKUP(Table1[[#This Row],[Part Number]],'Multi-level BOM'!V$4:V$449,1,FALSE)),0,Table1[[#This Row],[Remaining Extended cost]])</f>
        <v>0</v>
      </c>
    </row>
    <row r="50" spans="1:20" x14ac:dyDescent="0.25">
      <c r="A50" s="1" t="s">
        <v>53</v>
      </c>
      <c r="B50" t="s">
        <v>833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834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89" t="str">
        <f>IF(Table1[[#This Row],[Buy-now costs]]&gt;0,"X","")</f>
        <v/>
      </c>
      <c r="M50" s="40">
        <v>0</v>
      </c>
      <c r="N50" s="40">
        <v>0</v>
      </c>
      <c r="O50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50" s="49">
        <f>Table1[[#This Row],[Quantity  to  purchase]]+Table1[[#This Row],[quantity on-hand]]+Table1[[#This Row],[Quantity on order]]-Table1[[#This Row],[extended quantity]]</f>
        <v>1</v>
      </c>
      <c r="Q50" s="51">
        <f>IFERROR(Table1[[#This Row],[Quantity  to  purchase]]*(Table1[[#This Row],[Cost ]]+Table1[[#This Row],[shipping]]+Table1[[#This Row],[Tax]]),0)</f>
        <v>74.338000000000008</v>
      </c>
      <c r="R50" s="36">
        <f>IFERROR(Table1[[#This Row],[leftover material]]*(Table1[[#This Row],[Cost ]]+Table1[[#This Row],[shipping]]+Table1[[#This Row],[Tax]]),0)</f>
        <v>37.169000000000004</v>
      </c>
      <c r="S50" s="36"/>
      <c r="T50" s="36">
        <f>IF(ISNA(VLOOKUP(Table1[[#This Row],[Part Number]],'Multi-level BOM'!V$4:V$449,1,FALSE)),0,Table1[[#This Row],[Remaining Extended cost]])</f>
        <v>0</v>
      </c>
    </row>
    <row r="51" spans="1:20" x14ac:dyDescent="0.25">
      <c r="A51" s="1" t="s">
        <v>54</v>
      </c>
      <c r="B51" t="s">
        <v>833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834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89" t="str">
        <f>IF(Table1[[#This Row],[Buy-now costs]]&gt;0,"X","")</f>
        <v/>
      </c>
      <c r="M51" s="40">
        <v>0</v>
      </c>
      <c r="N51" s="40">
        <v>0</v>
      </c>
      <c r="O51" s="49">
        <f>CEILING((Table1[[#This Row],[extended quantity]]-Table1[[#This Row],[quantity on-hand]]-Table1[[#This Row],[Quantity on order]])/Table1[[#This Row],[Minimum order quantity]],1)*Table1[[#This Row],[Minimum order quantity]]</f>
        <v>4</v>
      </c>
      <c r="P51" s="49">
        <f>Table1[[#This Row],[Quantity  to  purchase]]+Table1[[#This Row],[quantity on-hand]]+Table1[[#This Row],[Quantity on order]]-Table1[[#This Row],[extended quantity]]</f>
        <v>0</v>
      </c>
      <c r="Q51" s="51">
        <f>IFERROR(Table1[[#This Row],[Quantity  to  purchase]]*(Table1[[#This Row],[Cost ]]+Table1[[#This Row],[shipping]]+Table1[[#This Row],[Tax]]),0)</f>
        <v>74.338000000000008</v>
      </c>
      <c r="R51" s="36">
        <f>IFERROR(Table1[[#This Row],[leftover material]]*(Table1[[#This Row],[Cost ]]+Table1[[#This Row],[shipping]]+Table1[[#This Row],[Tax]]),0)</f>
        <v>0</v>
      </c>
      <c r="S51" s="36"/>
      <c r="T51" s="36">
        <f>IF(ISNA(VLOOKUP(Table1[[#This Row],[Part Number]],'Multi-level BOM'!V$4:V$449,1,FALSE)),0,Table1[[#This Row],[Remaining Extended cost]])</f>
        <v>0</v>
      </c>
    </row>
    <row r="52" spans="1:20" ht="45" x14ac:dyDescent="0.25">
      <c r="A52" s="1" t="s">
        <v>55</v>
      </c>
      <c r="B52" s="4" t="s">
        <v>835</v>
      </c>
      <c r="C52" s="1" t="s">
        <v>656</v>
      </c>
      <c r="D52" s="3">
        <v>39.99</v>
      </c>
      <c r="E52" s="3">
        <v>0</v>
      </c>
      <c r="F52" s="3">
        <f>9%*Table1[[#This Row],[Cost ]]</f>
        <v>3.5991</v>
      </c>
      <c r="G52" s="5" t="s">
        <v>836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89" t="str">
        <f>IF(Table1[[#This Row],[Buy-now costs]]&gt;0,"X","")</f>
        <v/>
      </c>
      <c r="M52" s="40">
        <v>0</v>
      </c>
      <c r="N52" s="40">
        <v>0</v>
      </c>
      <c r="O52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2" s="49">
        <f>Table1[[#This Row],[Quantity  to  purchase]]+Table1[[#This Row],[quantity on-hand]]+Table1[[#This Row],[Quantity on order]]-Table1[[#This Row],[extended quantity]]</f>
        <v>0</v>
      </c>
      <c r="Q52" s="51">
        <f>IFERROR(Table1[[#This Row],[Quantity  to  purchase]]*(Table1[[#This Row],[Cost ]]+Table1[[#This Row],[shipping]]+Table1[[#This Row],[Tax]]),0)</f>
        <v>43.589100000000002</v>
      </c>
      <c r="R52" s="36">
        <f>IFERROR(Table1[[#This Row],[leftover material]]*(Table1[[#This Row],[Cost ]]+Table1[[#This Row],[shipping]]+Table1[[#This Row],[Tax]]),0)</f>
        <v>0</v>
      </c>
      <c r="S52" s="36"/>
      <c r="T52" s="36">
        <f>IF(ISNA(VLOOKUP(Table1[[#This Row],[Part Number]],'Multi-level BOM'!V$4:V$449,1,FALSE)),0,Table1[[#This Row],[Remaining Extended cost]])</f>
        <v>0</v>
      </c>
    </row>
    <row r="53" spans="1:20" ht="45" x14ac:dyDescent="0.25">
      <c r="A53" s="1" t="s">
        <v>56</v>
      </c>
      <c r="B53" s="4" t="s">
        <v>838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842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9" t="str">
        <f>IF(Table1[[#This Row],[Buy-now costs]]&gt;0,"X","")</f>
        <v/>
      </c>
      <c r="M53" s="40">
        <v>0</v>
      </c>
      <c r="N53" s="40">
        <v>0</v>
      </c>
      <c r="O53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53" s="49">
        <f>Table1[[#This Row],[Quantity  to  purchase]]+Table1[[#This Row],[quantity on-hand]]+Table1[[#This Row],[Quantity on order]]-Table1[[#This Row],[extended quantity]]</f>
        <v>1</v>
      </c>
      <c r="Q53" s="51">
        <f>IFERROR(Table1[[#This Row],[Quantity  to  purchase]]*(Table1[[#This Row],[Cost ]]+Table1[[#This Row],[shipping]]+Table1[[#This Row],[Tax]]),0)</f>
        <v>23.958200000000001</v>
      </c>
      <c r="R53" s="36">
        <f>IFERROR(Table1[[#This Row],[leftover material]]*(Table1[[#This Row],[Cost ]]+Table1[[#This Row],[shipping]]+Table1[[#This Row],[Tax]]),0)</f>
        <v>11.979100000000001</v>
      </c>
      <c r="S53" s="36"/>
      <c r="T53" s="36">
        <f>IF(ISNA(VLOOKUP(Table1[[#This Row],[Part Number]],'Multi-level BOM'!V$4:V$449,1,FALSE)),0,Table1[[#This Row],[Remaining Extended cost]])</f>
        <v>0</v>
      </c>
    </row>
    <row r="54" spans="1:20" x14ac:dyDescent="0.25">
      <c r="A54" s="1" t="s">
        <v>57</v>
      </c>
      <c r="B54" s="16" t="s">
        <v>905</v>
      </c>
      <c r="C54" s="1" t="s">
        <v>849</v>
      </c>
      <c r="D54" s="3">
        <v>46.71</v>
      </c>
      <c r="E54" s="3">
        <v>6</v>
      </c>
      <c r="F54" s="3">
        <f>9%*Table1[[#This Row],[Cost ]]</f>
        <v>4.2039</v>
      </c>
      <c r="G54" s="1" t="s">
        <v>906</v>
      </c>
      <c r="H54" s="2">
        <v>1</v>
      </c>
      <c r="I54" s="1" t="s">
        <v>851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89" t="str">
        <f>IF(Table1[[#This Row],[Buy-now costs]]&gt;0,"X","")</f>
        <v/>
      </c>
      <c r="M54" s="40">
        <v>0</v>
      </c>
      <c r="N54" s="40">
        <v>0</v>
      </c>
      <c r="O54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4" s="49">
        <f>Table1[[#This Row],[Quantity  to  purchase]]+Table1[[#This Row],[quantity on-hand]]+Table1[[#This Row],[Quantity on order]]-Table1[[#This Row],[extended quantity]]</f>
        <v>0</v>
      </c>
      <c r="Q54" s="51">
        <f>IFERROR(Table1[[#This Row],[Quantity  to  purchase]]*(Table1[[#This Row],[Cost ]]+Table1[[#This Row],[shipping]]+Table1[[#This Row],[Tax]]),0)</f>
        <v>56.913899999999998</v>
      </c>
      <c r="R54" s="36">
        <f>IFERROR(Table1[[#This Row],[leftover material]]*(Table1[[#This Row],[Cost ]]+Table1[[#This Row],[shipping]]+Table1[[#This Row],[Tax]]),0)</f>
        <v>0</v>
      </c>
      <c r="S54" s="36"/>
      <c r="T54" s="36">
        <f>IF(ISNA(VLOOKUP(Table1[[#This Row],[Part Number]],'Multi-level BOM'!V$4:V$449,1,FALSE)),0,Table1[[#This Row],[Remaining Extended cost]])</f>
        <v>0</v>
      </c>
    </row>
    <row r="55" spans="1:20" ht="30" x14ac:dyDescent="0.25">
      <c r="A55" s="1" t="s">
        <v>58</v>
      </c>
      <c r="B55" s="4" t="s">
        <v>840</v>
      </c>
      <c r="C55" s="1" t="s">
        <v>656</v>
      </c>
      <c r="D55" s="3">
        <v>22.99</v>
      </c>
      <c r="E55" s="3">
        <v>0</v>
      </c>
      <c r="F55" s="3">
        <f>9%*Table1[[#This Row],[Cost ]]</f>
        <v>2.0690999999999997</v>
      </c>
      <c r="G55" s="1" t="s">
        <v>841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89" t="str">
        <f>IF(Table1[[#This Row],[Buy-now costs]]&gt;0,"X","")</f>
        <v/>
      </c>
      <c r="M55" s="40">
        <v>0</v>
      </c>
      <c r="N55" s="40">
        <v>0</v>
      </c>
      <c r="O55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5" s="49">
        <f>Table1[[#This Row],[Quantity  to  purchase]]+Table1[[#This Row],[quantity on-hand]]+Table1[[#This Row],[Quantity on order]]-Table1[[#This Row],[extended quantity]]</f>
        <v>0</v>
      </c>
      <c r="Q55" s="51">
        <f>IFERROR(Table1[[#This Row],[Quantity  to  purchase]]*(Table1[[#This Row],[Cost ]]+Table1[[#This Row],[shipping]]+Table1[[#This Row],[Tax]]),0)</f>
        <v>25.059099999999997</v>
      </c>
      <c r="R55" s="36">
        <f>IFERROR(Table1[[#This Row],[leftover material]]*(Table1[[#This Row],[Cost ]]+Table1[[#This Row],[shipping]]+Table1[[#This Row],[Tax]]),0)</f>
        <v>0</v>
      </c>
      <c r="S55" s="36"/>
      <c r="T55" s="36">
        <f>IF(ISNA(VLOOKUP(Table1[[#This Row],[Part Number]],'Multi-level BOM'!V$4:V$449,1,FALSE)),0,Table1[[#This Row],[Remaining Extended cost]])</f>
        <v>0</v>
      </c>
    </row>
    <row r="56" spans="1:20" ht="30" x14ac:dyDescent="0.25">
      <c r="A56" s="1" t="s">
        <v>59</v>
      </c>
      <c r="B56" s="4" t="s">
        <v>843</v>
      </c>
      <c r="C56" s="1" t="s">
        <v>656</v>
      </c>
      <c r="D56" s="3">
        <v>8.85</v>
      </c>
      <c r="E56" s="3">
        <v>0</v>
      </c>
      <c r="F56" s="3">
        <f>9%*Table1[[#This Row],[Cost ]]</f>
        <v>0.79649999999999999</v>
      </c>
      <c r="G56" s="5" t="s">
        <v>844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89" t="str">
        <f>IF(Table1[[#This Row],[Buy-now costs]]&gt;0,"X","")</f>
        <v/>
      </c>
      <c r="M56" s="40">
        <v>0</v>
      </c>
      <c r="N56" s="40">
        <v>0</v>
      </c>
      <c r="O56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6" s="49">
        <f>Table1[[#This Row],[Quantity  to  purchase]]+Table1[[#This Row],[quantity on-hand]]+Table1[[#This Row],[Quantity on order]]-Table1[[#This Row],[extended quantity]]</f>
        <v>0</v>
      </c>
      <c r="Q56" s="51">
        <f>IFERROR(Table1[[#This Row],[Quantity  to  purchase]]*(Table1[[#This Row],[Cost ]]+Table1[[#This Row],[shipping]]+Table1[[#This Row],[Tax]]),0)</f>
        <v>9.6464999999999996</v>
      </c>
      <c r="R56" s="36">
        <f>IFERROR(Table1[[#This Row],[leftover material]]*(Table1[[#This Row],[Cost ]]+Table1[[#This Row],[shipping]]+Table1[[#This Row],[Tax]]),0)</f>
        <v>0</v>
      </c>
      <c r="S56" s="36"/>
      <c r="T56" s="36">
        <f>IF(ISNA(VLOOKUP(Table1[[#This Row],[Part Number]],'Multi-level BOM'!V$4:V$449,1,FALSE)),0,Table1[[#This Row],[Remaining Extended cost]])</f>
        <v>0</v>
      </c>
    </row>
    <row r="57" spans="1:20" ht="45" x14ac:dyDescent="0.25">
      <c r="A57" s="1" t="s">
        <v>60</v>
      </c>
      <c r="B57" s="4" t="s">
        <v>848</v>
      </c>
      <c r="C57" s="1" t="s">
        <v>849</v>
      </c>
      <c r="D57" s="3">
        <v>48.96</v>
      </c>
      <c r="E57" s="3">
        <v>10</v>
      </c>
      <c r="F57" s="3">
        <v>0</v>
      </c>
      <c r="G57" s="5" t="s">
        <v>850</v>
      </c>
      <c r="H57" s="2">
        <v>1</v>
      </c>
      <c r="I57" s="1" t="s">
        <v>851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89" t="str">
        <f>IF(Table1[[#This Row],[Buy-now costs]]&gt;0,"X","")</f>
        <v/>
      </c>
      <c r="M57" s="40">
        <v>0</v>
      </c>
      <c r="N57" s="40">
        <v>0</v>
      </c>
      <c r="O57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7" s="49">
        <f>Table1[[#This Row],[Quantity  to  purchase]]+Table1[[#This Row],[quantity on-hand]]+Table1[[#This Row],[Quantity on order]]-Table1[[#This Row],[extended quantity]]</f>
        <v>0</v>
      </c>
      <c r="Q57" s="51">
        <f>IFERROR(Table1[[#This Row],[Quantity  to  purchase]]*(Table1[[#This Row],[Cost ]]+Table1[[#This Row],[shipping]]+Table1[[#This Row],[Tax]]),0)</f>
        <v>58.96</v>
      </c>
      <c r="R57" s="36">
        <f>IFERROR(Table1[[#This Row],[leftover material]]*(Table1[[#This Row],[Cost ]]+Table1[[#This Row],[shipping]]+Table1[[#This Row],[Tax]]),0)</f>
        <v>0</v>
      </c>
      <c r="S57" s="36"/>
      <c r="T57" s="36">
        <f>IF(ISNA(VLOOKUP(Table1[[#This Row],[Part Number]],'Multi-level BOM'!V$4:V$449,1,FALSE)),0,Table1[[#This Row],[Remaining Extended cost]])</f>
        <v>0</v>
      </c>
    </row>
    <row r="58" spans="1:20" ht="45" x14ac:dyDescent="0.25">
      <c r="A58" s="1" t="s">
        <v>61</v>
      </c>
      <c r="B58" s="58" t="s">
        <v>855</v>
      </c>
      <c r="C58" s="1" t="s">
        <v>849</v>
      </c>
      <c r="D58" s="3">
        <v>73.959999999999994</v>
      </c>
      <c r="E58" s="3">
        <v>15</v>
      </c>
      <c r="F58" s="3">
        <v>0</v>
      </c>
      <c r="G58" s="1" t="s">
        <v>854</v>
      </c>
      <c r="H58" s="2">
        <v>1</v>
      </c>
      <c r="I58" s="1" t="s">
        <v>779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9" t="str">
        <f>IF(Table1[[#This Row],[Buy-now costs]]&gt;0,"X","")</f>
        <v/>
      </c>
      <c r="M58" s="40">
        <v>1</v>
      </c>
      <c r="N58" s="40">
        <v>0</v>
      </c>
      <c r="O5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58" s="49">
        <f>Table1[[#This Row],[Quantity  to  purchase]]+Table1[[#This Row],[quantity on-hand]]+Table1[[#This Row],[Quantity on order]]-Table1[[#This Row],[extended quantity]]</f>
        <v>0</v>
      </c>
      <c r="Q58" s="51">
        <f>IFERROR(Table1[[#This Row],[Quantity  to  purchase]]*(Table1[[#This Row],[Cost ]]+Table1[[#This Row],[shipping]]+Table1[[#This Row],[Tax]]),0)</f>
        <v>0</v>
      </c>
      <c r="R58" s="36">
        <f>IFERROR(Table1[[#This Row],[leftover material]]*(Table1[[#This Row],[Cost ]]+Table1[[#This Row],[shipping]]+Table1[[#This Row],[Tax]]),0)</f>
        <v>0</v>
      </c>
      <c r="S58" s="36" t="s">
        <v>875</v>
      </c>
      <c r="T58" s="36">
        <f>IF(ISNA(VLOOKUP(Table1[[#This Row],[Part Number]],'Multi-level BOM'!V$4:V$449,1,FALSE)),0,Table1[[#This Row],[Remaining Extended cost]])</f>
        <v>0</v>
      </c>
    </row>
    <row r="59" spans="1:20" ht="45" x14ac:dyDescent="0.25">
      <c r="A59" s="1" t="s">
        <v>62</v>
      </c>
      <c r="B59" s="4" t="s">
        <v>856</v>
      </c>
      <c r="C59" s="1" t="s">
        <v>849</v>
      </c>
      <c r="D59" s="3">
        <v>69.08</v>
      </c>
      <c r="E59" s="3">
        <v>10</v>
      </c>
      <c r="F59" s="3">
        <v>0</v>
      </c>
      <c r="G59" s="1" t="s">
        <v>852</v>
      </c>
      <c r="H59" s="2">
        <v>1</v>
      </c>
      <c r="I59" s="1" t="s">
        <v>779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89" t="str">
        <f>IF(Table1[[#This Row],[Buy-now costs]]&gt;0,"X","")</f>
        <v/>
      </c>
      <c r="M59" s="40">
        <v>0</v>
      </c>
      <c r="N59" s="40">
        <v>0</v>
      </c>
      <c r="O59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59" s="49">
        <f>Table1[[#This Row],[Quantity  to  purchase]]+Table1[[#This Row],[quantity on-hand]]+Table1[[#This Row],[Quantity on order]]-Table1[[#This Row],[extended quantity]]</f>
        <v>0</v>
      </c>
      <c r="Q59" s="51">
        <f>IFERROR(Table1[[#This Row],[Quantity  to  purchase]]*(Table1[[#This Row],[Cost ]]+Table1[[#This Row],[shipping]]+Table1[[#This Row],[Tax]]),0)</f>
        <v>79.08</v>
      </c>
      <c r="R59" s="36">
        <f>IFERROR(Table1[[#This Row],[leftover material]]*(Table1[[#This Row],[Cost ]]+Table1[[#This Row],[shipping]]+Table1[[#This Row],[Tax]]),0)</f>
        <v>0</v>
      </c>
      <c r="S59" s="36"/>
      <c r="T59" s="36">
        <f>IF(ISNA(VLOOKUP(Table1[[#This Row],[Part Number]],'Multi-level BOM'!V$4:V$449,1,FALSE)),0,Table1[[#This Row],[Remaining Extended cost]])</f>
        <v>0</v>
      </c>
    </row>
    <row r="60" spans="1:20" ht="30" x14ac:dyDescent="0.25">
      <c r="A60" s="1" t="s">
        <v>63</v>
      </c>
      <c r="B60" s="4" t="s">
        <v>859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860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9" t="str">
        <f>IF(Table1[[#This Row],[Buy-now costs]]&gt;0,"X","")</f>
        <v/>
      </c>
      <c r="M60" s="40">
        <v>1</v>
      </c>
      <c r="N60" s="40">
        <v>0</v>
      </c>
      <c r="O60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0" s="49">
        <f>Table1[[#This Row],[Quantity  to  purchase]]+Table1[[#This Row],[quantity on-hand]]+Table1[[#This Row],[Quantity on order]]-Table1[[#This Row],[extended quantity]]</f>
        <v>0</v>
      </c>
      <c r="Q60" s="51">
        <f>IFERROR(Table1[[#This Row],[Quantity  to  purchase]]*(Table1[[#This Row],[Cost ]]+Table1[[#This Row],[shipping]]+Table1[[#This Row],[Tax]]),0)</f>
        <v>0</v>
      </c>
      <c r="R60" s="36">
        <f>IFERROR(Table1[[#This Row],[leftover material]]*(Table1[[#This Row],[Cost ]]+Table1[[#This Row],[shipping]]+Table1[[#This Row],[Tax]]),0)</f>
        <v>0</v>
      </c>
      <c r="S60" s="3" t="s">
        <v>997</v>
      </c>
      <c r="T60" s="36">
        <f>IF(ISNA(VLOOKUP(Table1[[#This Row],[Part Number]],'Multi-level BOM'!V$4:V$449,1,FALSE)),0,Table1[[#This Row],[Remaining Extended cost]])</f>
        <v>0</v>
      </c>
    </row>
    <row r="61" spans="1:20" ht="30" x14ac:dyDescent="0.25">
      <c r="A61" s="1" t="s">
        <v>64</v>
      </c>
      <c r="B61" s="4" t="s">
        <v>978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965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9" t="str">
        <f>IF(Table1[[#This Row],[Buy-now costs]]&gt;0,"X","")</f>
        <v/>
      </c>
      <c r="M61" s="40">
        <v>0</v>
      </c>
      <c r="N61" s="40">
        <v>0</v>
      </c>
      <c r="O61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61" s="49">
        <f>Table1[[#This Row],[Quantity  to  purchase]]+Table1[[#This Row],[quantity on-hand]]+Table1[[#This Row],[Quantity on order]]-Table1[[#This Row],[extended quantity]]</f>
        <v>0</v>
      </c>
      <c r="Q61" s="51">
        <f>IFERROR(Table1[[#This Row],[Quantity  to  purchase]]*(Table1[[#This Row],[Cost ]]+Table1[[#This Row],[shipping]]+Table1[[#This Row],[Tax]]),0)</f>
        <v>15.2491</v>
      </c>
      <c r="R61" s="36">
        <f>IFERROR(Table1[[#This Row],[leftover material]]*(Table1[[#This Row],[Cost ]]+Table1[[#This Row],[shipping]]+Table1[[#This Row],[Tax]]),0)</f>
        <v>0</v>
      </c>
      <c r="S61" s="36"/>
      <c r="T61" s="36">
        <f>IF(ISNA(VLOOKUP(Table1[[#This Row],[Part Number]],'Multi-level BOM'!V$4:V$449,1,FALSE)),0,Table1[[#This Row],[Remaining Extended cost]])</f>
        <v>0</v>
      </c>
    </row>
    <row r="62" spans="1:20" ht="30" x14ac:dyDescent="0.25">
      <c r="A62" s="1" t="s">
        <v>65</v>
      </c>
      <c r="B62" s="4" t="s">
        <v>862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861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9" t="str">
        <f>IF(Table1[[#This Row],[Buy-now costs]]&gt;0,"X","")</f>
        <v/>
      </c>
      <c r="M62" s="40">
        <v>0</v>
      </c>
      <c r="N62" s="40">
        <v>0</v>
      </c>
      <c r="O62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2" s="49">
        <f>Table1[[#This Row],[Quantity  to  purchase]]+Table1[[#This Row],[quantity on-hand]]+Table1[[#This Row],[Quantity on order]]-Table1[[#This Row],[extended quantity]]</f>
        <v>0</v>
      </c>
      <c r="Q62" s="51">
        <f>IFERROR(Table1[[#This Row],[Quantity  to  purchase]]*(Table1[[#This Row],[Cost ]]+Table1[[#This Row],[shipping]]+Table1[[#This Row],[Tax]]),0)</f>
        <v>0</v>
      </c>
      <c r="R62" s="36">
        <f>IFERROR(Table1[[#This Row],[leftover material]]*(Table1[[#This Row],[Cost ]]+Table1[[#This Row],[shipping]]+Table1[[#This Row],[Tax]]),0)</f>
        <v>0</v>
      </c>
      <c r="S62" s="36"/>
      <c r="T62" s="36">
        <f>IF(ISNA(VLOOKUP(Table1[[#This Row],[Part Number]],'Multi-level BOM'!V$4:V$449,1,FALSE)),0,Table1[[#This Row],[Remaining Extended cost]])</f>
        <v>0</v>
      </c>
    </row>
    <row r="63" spans="1:20" ht="30" x14ac:dyDescent="0.25">
      <c r="A63" s="1" t="s">
        <v>66</v>
      </c>
      <c r="B63" s="16" t="s">
        <v>863</v>
      </c>
      <c r="C63" s="1" t="s">
        <v>967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968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9" t="str">
        <f>IF(Table1[[#This Row],[Buy-now costs]]&gt;0,"X","")</f>
        <v/>
      </c>
      <c r="M63" s="40">
        <v>0</v>
      </c>
      <c r="N63" s="40">
        <v>1</v>
      </c>
      <c r="O63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63" s="49">
        <f>Table1[[#This Row],[Quantity  to  purchase]]+Table1[[#This Row],[quantity on-hand]]+Table1[[#This Row],[Quantity on order]]-Table1[[#This Row],[extended quantity]]</f>
        <v>0</v>
      </c>
      <c r="Q63" s="51">
        <f>IFERROR(Table1[[#This Row],[Quantity  to  purchase]]*(Table1[[#This Row],[Cost ]]+Table1[[#This Row],[shipping]]+Table1[[#This Row],[Tax]]),0)</f>
        <v>10.177833333333334</v>
      </c>
      <c r="R63" s="36">
        <f>IFERROR(Table1[[#This Row],[leftover material]]*(Table1[[#This Row],[Cost ]]+Table1[[#This Row],[shipping]]+Table1[[#This Row],[Tax]]),0)</f>
        <v>0</v>
      </c>
      <c r="S63" s="3" t="s">
        <v>982</v>
      </c>
      <c r="T63" s="36">
        <f>IF(ISNA(VLOOKUP(Table1[[#This Row],[Part Number]],'Multi-level BOM'!V$4:V$449,1,FALSE)),0,Table1[[#This Row],[Remaining Extended cost]])</f>
        <v>0</v>
      </c>
    </row>
    <row r="64" spans="1:20" ht="30" x14ac:dyDescent="0.25">
      <c r="A64" s="1" t="s">
        <v>67</v>
      </c>
      <c r="B64" s="4" t="s">
        <v>868</v>
      </c>
      <c r="C64" s="1" t="s">
        <v>931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957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9" t="str">
        <f>IF(Table1[[#This Row],[Buy-now costs]]&gt;0,"X","")</f>
        <v/>
      </c>
      <c r="M64" s="40">
        <v>0</v>
      </c>
      <c r="N64" s="40">
        <v>12</v>
      </c>
      <c r="O64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4" s="49">
        <f>Table1[[#This Row],[Quantity  to  purchase]]+Table1[[#This Row],[quantity on-hand]]+Table1[[#This Row],[Quantity on order]]-Table1[[#This Row],[extended quantity]]</f>
        <v>0</v>
      </c>
      <c r="Q64" s="51">
        <f>IFERROR(Table1[[#This Row],[Quantity  to  purchase]]*(Table1[[#This Row],[Cost ]]+Table1[[#This Row],[shipping]]+Table1[[#This Row],[Tax]]),0)</f>
        <v>0</v>
      </c>
      <c r="R64" s="36">
        <f>IFERROR(Table1[[#This Row],[leftover material]]*(Table1[[#This Row],[Cost ]]+Table1[[#This Row],[shipping]]+Table1[[#This Row],[Tax]]),0)</f>
        <v>0</v>
      </c>
      <c r="S64" s="3" t="s">
        <v>992</v>
      </c>
      <c r="T64" s="59">
        <f>IF(ISNA(VLOOKUP(Table1[[#This Row],[Part Number]],'Multi-level BOM'!V$4:V$449,1,FALSE)),0,Table1[[#This Row],[Remaining Extended cost]])</f>
        <v>0</v>
      </c>
    </row>
    <row r="65" spans="1:20" ht="30" x14ac:dyDescent="0.25">
      <c r="A65" s="1" t="s">
        <v>68</v>
      </c>
      <c r="B65" s="4" t="s">
        <v>871</v>
      </c>
      <c r="C65" s="1" t="s">
        <v>931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961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9" t="str">
        <f>IF(Table1[[#This Row],[Buy-now costs]]&gt;0,"X","")</f>
        <v/>
      </c>
      <c r="M65" s="40">
        <v>0</v>
      </c>
      <c r="N65" s="40">
        <v>100</v>
      </c>
      <c r="O65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5" s="49">
        <f>Table1[[#This Row],[Quantity  to  purchase]]+Table1[[#This Row],[quantity on-hand]]+Table1[[#This Row],[Quantity on order]]-Table1[[#This Row],[extended quantity]]</f>
        <v>91</v>
      </c>
      <c r="Q65" s="51">
        <f>IFERROR(Table1[[#This Row],[Quantity  to  purchase]]*(Table1[[#This Row],[Cost ]]+Table1[[#This Row],[shipping]]+Table1[[#This Row],[Tax]]),0)</f>
        <v>0</v>
      </c>
      <c r="R65" s="36">
        <f>IFERROR(Table1[[#This Row],[leftover material]]*(Table1[[#This Row],[Cost ]]+Table1[[#This Row],[shipping]]+Table1[[#This Row],[Tax]]),0)</f>
        <v>2.2162581925860927</v>
      </c>
      <c r="S65" s="3" t="s">
        <v>992</v>
      </c>
      <c r="T65" s="59">
        <f>IF(ISNA(VLOOKUP(Table1[[#This Row],[Part Number]],'Multi-level BOM'!V$4:V$449,1,FALSE)),0,Table1[[#This Row],[Remaining Extended cost]])</f>
        <v>0</v>
      </c>
    </row>
    <row r="66" spans="1:20" x14ac:dyDescent="0.25">
      <c r="A66" s="1" t="s">
        <v>69</v>
      </c>
      <c r="B66" s="4" t="s">
        <v>882</v>
      </c>
      <c r="C66" s="1" t="s">
        <v>931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951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9" t="str">
        <f>IF(Table1[[#This Row],[Buy-now costs]]&gt;0,"X","")</f>
        <v/>
      </c>
      <c r="M66" s="40">
        <v>0</v>
      </c>
      <c r="N66" s="40">
        <v>8</v>
      </c>
      <c r="O66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6" s="49">
        <f>Table1[[#This Row],[Quantity  to  purchase]]+Table1[[#This Row],[quantity on-hand]]+Table1[[#This Row],[Quantity on order]]-Table1[[#This Row],[extended quantity]]</f>
        <v>0</v>
      </c>
      <c r="Q66" s="51">
        <f>IFERROR(Table1[[#This Row],[Quantity  to  purchase]]*(Table1[[#This Row],[Cost ]]+Table1[[#This Row],[shipping]]+Table1[[#This Row],[Tax]]),0)</f>
        <v>0</v>
      </c>
      <c r="R66" s="36">
        <f>IFERROR(Table1[[#This Row],[leftover material]]*(Table1[[#This Row],[Cost ]]+Table1[[#This Row],[shipping]]+Table1[[#This Row],[Tax]]),0)</f>
        <v>0</v>
      </c>
      <c r="S66" s="3" t="s">
        <v>992</v>
      </c>
      <c r="T66" s="59">
        <f>IF(ISNA(VLOOKUP(Table1[[#This Row],[Part Number]],'Multi-level BOM'!V$4:V$449,1,FALSE)),0,Table1[[#This Row],[Remaining Extended cost]])</f>
        <v>0</v>
      </c>
    </row>
    <row r="67" spans="1:20" x14ac:dyDescent="0.25">
      <c r="A67" s="1" t="s">
        <v>70</v>
      </c>
      <c r="B67" s="16" t="s">
        <v>885</v>
      </c>
      <c r="C67" s="1" t="s">
        <v>706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902</v>
      </c>
      <c r="H67" s="2">
        <v>12</v>
      </c>
      <c r="I67" s="1" t="s">
        <v>903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9" t="str">
        <f>IF(Table1[[#This Row],[Buy-now costs]]&gt;0,"X","")</f>
        <v/>
      </c>
      <c r="M67" s="40">
        <v>12</v>
      </c>
      <c r="N67" s="40">
        <v>0</v>
      </c>
      <c r="O67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7" s="49">
        <f>Table1[[#This Row],[Quantity  to  purchase]]+Table1[[#This Row],[quantity on-hand]]+Table1[[#This Row],[Quantity on order]]-Table1[[#This Row],[extended quantity]]</f>
        <v>4</v>
      </c>
      <c r="Q67" s="51">
        <f>IFERROR(Table1[[#This Row],[Quantity  to  purchase]]*(Table1[[#This Row],[Cost ]]+Table1[[#This Row],[shipping]]+Table1[[#This Row],[Tax]]),0)</f>
        <v>0</v>
      </c>
      <c r="R67" s="36">
        <f>IFERROR(Table1[[#This Row],[leftover material]]*(Table1[[#This Row],[Cost ]]+Table1[[#This Row],[shipping]]+Table1[[#This Row],[Tax]]),0)</f>
        <v>1.5729538461538461</v>
      </c>
      <c r="S67" s="3" t="s">
        <v>916</v>
      </c>
      <c r="T67" s="36">
        <f>IF(ISNA(VLOOKUP(Table1[[#This Row],[Part Number]],'Multi-level BOM'!V$4:V$449,1,FALSE)),0,Table1[[#This Row],[Remaining Extended cost]])</f>
        <v>0</v>
      </c>
    </row>
    <row r="68" spans="1:20" x14ac:dyDescent="0.25">
      <c r="A68" s="1" t="s">
        <v>71</v>
      </c>
      <c r="B68" s="4" t="s">
        <v>904</v>
      </c>
      <c r="C68" s="1" t="s">
        <v>706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779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9" t="str">
        <f>IF(Table1[[#This Row],[Buy-now costs]]&gt;0,"X","")</f>
        <v/>
      </c>
      <c r="M68" s="40">
        <v>0</v>
      </c>
      <c r="N68" s="40">
        <v>0</v>
      </c>
      <c r="O68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8" s="49">
        <f>Table1[[#This Row],[Quantity  to  purchase]]+Table1[[#This Row],[quantity on-hand]]+Table1[[#This Row],[Quantity on order]]-Table1[[#This Row],[extended quantity]]</f>
        <v>0</v>
      </c>
      <c r="Q68" s="51">
        <f>IFERROR(Table1[[#This Row],[Quantity  to  purchase]]*(Table1[[#This Row],[Cost ]]+Table1[[#This Row],[shipping]]+Table1[[#This Row],[Tax]]),0)</f>
        <v>0</v>
      </c>
      <c r="R68" s="36">
        <f>IFERROR(Table1[[#This Row],[leftover material]]*(Table1[[#This Row],[Cost ]]+Table1[[#This Row],[shipping]]+Table1[[#This Row],[Tax]]),0)</f>
        <v>0</v>
      </c>
      <c r="S68" s="36"/>
      <c r="T68" s="36">
        <f>IF(ISNA(VLOOKUP(Table1[[#This Row],[Part Number]],'Multi-level BOM'!V$4:V$449,1,FALSE)),0,Table1[[#This Row],[Remaining Extended cost]])</f>
        <v>0</v>
      </c>
    </row>
    <row r="69" spans="1:20" ht="30" x14ac:dyDescent="0.25">
      <c r="A69" s="1" t="s">
        <v>72</v>
      </c>
      <c r="B69" s="4" t="s">
        <v>890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891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9" t="str">
        <f>IF(Table1[[#This Row],[Buy-now costs]]&gt;0,"X","")</f>
        <v/>
      </c>
      <c r="M69" s="40">
        <v>0</v>
      </c>
      <c r="N69" s="40">
        <v>0</v>
      </c>
      <c r="O69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69" s="49">
        <f>Table1[[#This Row],[Quantity  to  purchase]]+Table1[[#This Row],[quantity on-hand]]+Table1[[#This Row],[Quantity on order]]-Table1[[#This Row],[extended quantity]]</f>
        <v>0</v>
      </c>
      <c r="Q69" s="51">
        <f>IFERROR(Table1[[#This Row],[Quantity  to  purchase]]*(Table1[[#This Row],[Cost ]]+Table1[[#This Row],[shipping]]+Table1[[#This Row],[Tax]]),0)</f>
        <v>0</v>
      </c>
      <c r="R69" s="36">
        <f>IFERROR(Table1[[#This Row],[leftover material]]*(Table1[[#This Row],[Cost ]]+Table1[[#This Row],[shipping]]+Table1[[#This Row],[Tax]]),0)</f>
        <v>0</v>
      </c>
      <c r="S69" s="36"/>
      <c r="T69" s="36">
        <f>IF(ISNA(VLOOKUP(Table1[[#This Row],[Part Number]],'Multi-level BOM'!V$4:V$449,1,FALSE)),0,Table1[[#This Row],[Remaining Extended cost]])</f>
        <v>0</v>
      </c>
    </row>
    <row r="70" spans="1:20" x14ac:dyDescent="0.25">
      <c r="A70" s="1" t="s">
        <v>73</v>
      </c>
      <c r="B70" s="16" t="s">
        <v>901</v>
      </c>
      <c r="C70" s="1" t="s">
        <v>706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779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9" t="str">
        <f>IF(Table1[[#This Row],[Buy-now costs]]&gt;0,"X","")</f>
        <v/>
      </c>
      <c r="M70" s="40">
        <v>0</v>
      </c>
      <c r="N70" s="40">
        <v>0</v>
      </c>
      <c r="O70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70" s="49">
        <f>Table1[[#This Row],[Quantity  to  purchase]]+Table1[[#This Row],[quantity on-hand]]+Table1[[#This Row],[Quantity on order]]-Table1[[#This Row],[extended quantity]]</f>
        <v>0</v>
      </c>
      <c r="Q70" s="51">
        <f>IFERROR(Table1[[#This Row],[Quantity  to  purchase]]*(Table1[[#This Row],[Cost ]]+Table1[[#This Row],[shipping]]+Table1[[#This Row],[Tax]]),0)</f>
        <v>0</v>
      </c>
      <c r="R70" s="36">
        <f>IFERROR(Table1[[#This Row],[leftover material]]*(Table1[[#This Row],[Cost ]]+Table1[[#This Row],[shipping]]+Table1[[#This Row],[Tax]]),0)</f>
        <v>0</v>
      </c>
      <c r="S70" s="36"/>
      <c r="T70" s="36">
        <f>IF(ISNA(VLOOKUP(Table1[[#This Row],[Part Number]],'Multi-level BOM'!V$4:V$449,1,FALSE)),0,Table1[[#This Row],[Remaining Extended cost]])</f>
        <v>0</v>
      </c>
    </row>
    <row r="71" spans="1:20" x14ac:dyDescent="0.25">
      <c r="A71" s="1" t="s">
        <v>74</v>
      </c>
      <c r="B71" s="4" t="s">
        <v>920</v>
      </c>
      <c r="C71" s="1" t="s">
        <v>706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9" t="str">
        <f>IF(Table1[[#This Row],[Buy-now costs]]&gt;0,"X","")</f>
        <v/>
      </c>
      <c r="M71" s="40">
        <v>12</v>
      </c>
      <c r="N71" s="40">
        <v>0</v>
      </c>
      <c r="O71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71" s="49">
        <f>Table1[[#This Row],[Quantity  to  purchase]]+Table1[[#This Row],[quantity on-hand]]+Table1[[#This Row],[Quantity on order]]-Table1[[#This Row],[extended quantity]]</f>
        <v>9</v>
      </c>
      <c r="Q71" s="51">
        <f>IFERROR(Table1[[#This Row],[Quantity  to  purchase]]*(Table1[[#This Row],[Cost ]]+Table1[[#This Row],[shipping]]+Table1[[#This Row],[Tax]]),0)</f>
        <v>0</v>
      </c>
      <c r="R71" s="36">
        <f>IFERROR(Table1[[#This Row],[leftover material]]*(Table1[[#This Row],[Cost ]]+Table1[[#This Row],[shipping]]+Table1[[#This Row],[Tax]]),0)</f>
        <v>0</v>
      </c>
      <c r="S71" s="3" t="s">
        <v>916</v>
      </c>
      <c r="T71" s="36">
        <f>IF(ISNA(VLOOKUP(Table1[[#This Row],[Part Number]],'Multi-level BOM'!V$4:V$449,1,FALSE)),0,Table1[[#This Row],[Remaining Extended cost]])</f>
        <v>0</v>
      </c>
    </row>
    <row r="72" spans="1:20" x14ac:dyDescent="0.25">
      <c r="A72" s="1" t="s">
        <v>75</v>
      </c>
      <c r="B72" t="s">
        <v>928</v>
      </c>
      <c r="C72" s="1" t="s">
        <v>849</v>
      </c>
      <c r="D72" s="3">
        <v>1.49</v>
      </c>
      <c r="E72" s="3">
        <v>5</v>
      </c>
      <c r="F72" s="3">
        <f>9%*Table1[[#This Row],[Cost ]]</f>
        <v>0.1341</v>
      </c>
      <c r="G72" s="1" t="s">
        <v>929</v>
      </c>
      <c r="H72" s="2">
        <v>1</v>
      </c>
      <c r="I72" s="1" t="s">
        <v>930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9" t="str">
        <f>IF(Table1[[#This Row],[Buy-now costs]]&gt;0,"X","")</f>
        <v/>
      </c>
      <c r="M72" s="40">
        <v>0</v>
      </c>
      <c r="N72" s="40">
        <v>0</v>
      </c>
      <c r="O72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72" s="49">
        <f>Table1[[#This Row],[Quantity  to  purchase]]+Table1[[#This Row],[quantity on-hand]]+Table1[[#This Row],[Quantity on order]]-Table1[[#This Row],[extended quantity]]</f>
        <v>0</v>
      </c>
      <c r="Q72" s="51">
        <f>IFERROR(Table1[[#This Row],[Quantity  to  purchase]]*(Table1[[#This Row],[Cost ]]+Table1[[#This Row],[shipping]]+Table1[[#This Row],[Tax]]),0)</f>
        <v>0</v>
      </c>
      <c r="R72" s="36">
        <f>IFERROR(Table1[[#This Row],[leftover material]]*(Table1[[#This Row],[Cost ]]+Table1[[#This Row],[shipping]]+Table1[[#This Row],[Tax]]),0)</f>
        <v>0</v>
      </c>
      <c r="S72" s="36"/>
      <c r="T72" s="36">
        <f>IF(ISNA(VLOOKUP(Table1[[#This Row],[Part Number]],'Multi-level BOM'!V$4:V$449,1,FALSE)),0,Table1[[#This Row],[Remaining Extended cost]])</f>
        <v>0</v>
      </c>
    </row>
    <row r="73" spans="1:20" ht="30" x14ac:dyDescent="0.25">
      <c r="A73" s="1" t="s">
        <v>76</v>
      </c>
      <c r="B73" s="4" t="s">
        <v>935</v>
      </c>
      <c r="C73" s="1" t="s">
        <v>936</v>
      </c>
      <c r="D73" s="3">
        <f>10.97/10</f>
        <v>1.097</v>
      </c>
      <c r="E73" s="3">
        <f>2.5/10</f>
        <v>0.25</v>
      </c>
      <c r="F73" s="3">
        <v>0</v>
      </c>
      <c r="G73" s="1" t="s">
        <v>934</v>
      </c>
      <c r="H73" s="2">
        <v>10</v>
      </c>
      <c r="I73" s="1" t="s">
        <v>779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9" t="str">
        <f>IF(Table1[[#This Row],[Buy-now costs]]&gt;0,"X","")</f>
        <v/>
      </c>
      <c r="M73" s="40">
        <v>0</v>
      </c>
      <c r="N73" s="40">
        <v>0</v>
      </c>
      <c r="O73" s="49">
        <f>CEILING((Table1[[#This Row],[extended quantity]]-Table1[[#This Row],[quantity on-hand]]-Table1[[#This Row],[Quantity on order]])/Table1[[#This Row],[Minimum order quantity]],1)*Table1[[#This Row],[Minimum order quantity]]</f>
        <v>40</v>
      </c>
      <c r="P73" s="49">
        <f>Table1[[#This Row],[Quantity  to  purchase]]+Table1[[#This Row],[quantity on-hand]]+Table1[[#This Row],[Quantity on order]]-Table1[[#This Row],[extended quantity]]</f>
        <v>4</v>
      </c>
      <c r="Q73" s="51">
        <f>IFERROR(Table1[[#This Row],[Quantity  to  purchase]]*(Table1[[#This Row],[Cost ]]+Table1[[#This Row],[shipping]]+Table1[[#This Row],[Tax]]),0)</f>
        <v>53.879999999999995</v>
      </c>
      <c r="R73" s="36">
        <f>IFERROR(Table1[[#This Row],[leftover material]]*(Table1[[#This Row],[Cost ]]+Table1[[#This Row],[shipping]]+Table1[[#This Row],[Tax]]),0)</f>
        <v>5.3879999999999999</v>
      </c>
      <c r="S73" s="36"/>
      <c r="T73" s="36">
        <f>IF(ISNA(VLOOKUP(Table1[[#This Row],[Part Number]],'Multi-level BOM'!V$4:V$449,1,FALSE)),0,Table1[[#This Row],[Remaining Extended cost]])</f>
        <v>0</v>
      </c>
    </row>
    <row r="74" spans="1:20" x14ac:dyDescent="0.25">
      <c r="A74" s="1" t="s">
        <v>77</v>
      </c>
      <c r="B74" s="4" t="s">
        <v>977</v>
      </c>
      <c r="C74" s="1" t="s">
        <v>931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976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9" t="str">
        <f>IF(Table1[[#This Row],[Buy-now costs]]&gt;0,"X","")</f>
        <v/>
      </c>
      <c r="M74" s="40">
        <v>0</v>
      </c>
      <c r="N74" s="40">
        <v>12</v>
      </c>
      <c r="O74" s="49">
        <f>CEILING((Table1[[#This Row],[extended quantity]]-Table1[[#This Row],[quantity on-hand]]-Table1[[#This Row],[Quantity on order]])/Table1[[#This Row],[Minimum order quantity]],1)*Table1[[#This Row],[Minimum order quantity]]</f>
        <v>0</v>
      </c>
      <c r="P74" s="49">
        <f>Table1[[#This Row],[Quantity  to  purchase]]+Table1[[#This Row],[quantity on-hand]]+Table1[[#This Row],[Quantity on order]]-Table1[[#This Row],[extended quantity]]</f>
        <v>0</v>
      </c>
      <c r="Q74" s="51">
        <f>IFERROR(Table1[[#This Row],[Quantity  to  purchase]]*(Table1[[#This Row],[Cost ]]+Table1[[#This Row],[shipping]]+Table1[[#This Row],[Tax]]),0)</f>
        <v>0</v>
      </c>
      <c r="R74" s="36">
        <f>IFERROR(Table1[[#This Row],[leftover material]]*(Table1[[#This Row],[Cost ]]+Table1[[#This Row],[shipping]]+Table1[[#This Row],[Tax]]),0)</f>
        <v>0</v>
      </c>
      <c r="S74" s="3" t="s">
        <v>992</v>
      </c>
      <c r="T74" s="59">
        <f>IF(ISNA(VLOOKUP(Table1[[#This Row],[Part Number]],'Multi-level BOM'!V$4:V$449,1,FALSE)),0,Table1[[#This Row],[Remaining Extended cost]])</f>
        <v>0</v>
      </c>
    </row>
    <row r="75" spans="1:20" x14ac:dyDescent="0.25">
      <c r="A75" s="1" t="s">
        <v>78</v>
      </c>
      <c r="B75" s="4" t="s">
        <v>1006</v>
      </c>
      <c r="C75" s="1" t="s">
        <v>1004</v>
      </c>
      <c r="D75" s="3">
        <v>1.33</v>
      </c>
      <c r="E75" s="3">
        <v>0</v>
      </c>
      <c r="F75" s="3">
        <f>9%*Table1[[#This Row],[Cost ]]</f>
        <v>0.1197</v>
      </c>
      <c r="G75" s="1" t="s">
        <v>1005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9" t="str">
        <f>IF(Table1[[#This Row],[Buy-now costs]]&gt;0,"X","")</f>
        <v/>
      </c>
      <c r="M75" s="40">
        <v>0</v>
      </c>
      <c r="N75" s="40">
        <v>0</v>
      </c>
      <c r="O75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75" s="49">
        <f>Table1[[#This Row],[Quantity  to  purchase]]+Table1[[#This Row],[quantity on-hand]]+Table1[[#This Row],[Quantity on order]]-Table1[[#This Row],[extended quantity]]</f>
        <v>0</v>
      </c>
      <c r="Q75" s="51">
        <f>IFERROR(Table1[[#This Row],[Quantity  to  purchase]]*(Table1[[#This Row],[Cost ]]+Table1[[#This Row],[shipping]]+Table1[[#This Row],[Tax]]),0)</f>
        <v>1.4497</v>
      </c>
      <c r="R75" s="36">
        <f>IFERROR(Table1[[#This Row],[leftover material]]*(Table1[[#This Row],[Cost ]]+Table1[[#This Row],[shipping]]+Table1[[#This Row],[Tax]]),0)</f>
        <v>0</v>
      </c>
      <c r="S75" s="36"/>
      <c r="T75" s="36">
        <f>IF(ISNA(VLOOKUP(Table1[[#This Row],[Part Number]],'Multi-level BOM'!V$4:V$449,1,FALSE)),0,Table1[[#This Row],[Remaining Extended cost]])</f>
        <v>0</v>
      </c>
    </row>
    <row r="76" spans="1:20" x14ac:dyDescent="0.25">
      <c r="A76" s="1" t="s">
        <v>79</v>
      </c>
      <c r="B76" s="63" t="s">
        <v>1000</v>
      </c>
      <c r="C76" s="1" t="s">
        <v>849</v>
      </c>
      <c r="D76" s="3">
        <v>63.64</v>
      </c>
      <c r="E76" s="3">
        <v>0</v>
      </c>
      <c r="F76" s="3">
        <v>0</v>
      </c>
      <c r="G76" s="1" t="s">
        <v>1001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9" t="str">
        <f>IF(Table1[[#This Row],[Buy-now costs]]&gt;0,"X","")</f>
        <v/>
      </c>
      <c r="M76" s="40">
        <v>0</v>
      </c>
      <c r="N76" s="40">
        <v>0</v>
      </c>
      <c r="O76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76" s="49">
        <f>Table1[[#This Row],[Quantity  to  purchase]]+Table1[[#This Row],[quantity on-hand]]+Table1[[#This Row],[Quantity on order]]-Table1[[#This Row],[extended quantity]]</f>
        <v>0</v>
      </c>
      <c r="Q76" s="51">
        <f>IFERROR(Table1[[#This Row],[Quantity  to  purchase]]*(Table1[[#This Row],[Cost ]]+Table1[[#This Row],[shipping]]+Table1[[#This Row],[Tax]]),0)</f>
        <v>63.64</v>
      </c>
      <c r="R76" s="36">
        <f>IFERROR(Table1[[#This Row],[leftover material]]*(Table1[[#This Row],[Cost ]]+Table1[[#This Row],[shipping]]+Table1[[#This Row],[Tax]]),0)</f>
        <v>0</v>
      </c>
      <c r="S76" s="36"/>
      <c r="T76" s="36">
        <f>IF(ISNA(VLOOKUP(Table1[[#This Row],[Part Number]],'Multi-level BOM'!V$4:V$449,1,FALSE)),0,Table1[[#This Row],[Remaining Extended cost]])</f>
        <v>0</v>
      </c>
    </row>
    <row r="77" spans="1:20" ht="30" x14ac:dyDescent="0.25">
      <c r="A77" s="1" t="s">
        <v>80</v>
      </c>
      <c r="B77" s="4" t="s">
        <v>1002</v>
      </c>
      <c r="C77" s="1" t="s">
        <v>1004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1003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9" t="str">
        <f>IF(Table1[[#This Row],[Buy-now costs]]&gt;0,"X","")</f>
        <v/>
      </c>
      <c r="M77" s="40">
        <v>0</v>
      </c>
      <c r="N77" s="40">
        <v>0</v>
      </c>
      <c r="O77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77" s="49">
        <f>Table1[[#This Row],[Quantity  to  purchase]]+Table1[[#This Row],[quantity on-hand]]+Table1[[#This Row],[Quantity on order]]-Table1[[#This Row],[extended quantity]]</f>
        <v>0</v>
      </c>
      <c r="Q77" s="51">
        <f>IFERROR(Table1[[#This Row],[Quantity  to  purchase]]*(Table1[[#This Row],[Cost ]]+Table1[[#This Row],[shipping]]+Table1[[#This Row],[Tax]]),0)</f>
        <v>3.2808999999999999</v>
      </c>
      <c r="R77" s="36">
        <f>IFERROR(Table1[[#This Row],[leftover material]]*(Table1[[#This Row],[Cost ]]+Table1[[#This Row],[shipping]]+Table1[[#This Row],[Tax]]),0)</f>
        <v>0</v>
      </c>
      <c r="S77" s="36"/>
      <c r="T77" s="36">
        <f>IF(ISNA(VLOOKUP(Table1[[#This Row],[Part Number]],'Multi-level BOM'!V$4:V$449,1,FALSE)),0,Table1[[#This Row],[Remaining Extended cost]])</f>
        <v>0</v>
      </c>
    </row>
    <row r="78" spans="1:20" x14ac:dyDescent="0.25">
      <c r="A78" s="1" t="s">
        <v>81</v>
      </c>
      <c r="B78" s="4" t="s">
        <v>1007</v>
      </c>
      <c r="C78" s="1" t="s">
        <v>1004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1008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9" t="str">
        <f>IF(Table1[[#This Row],[Buy-now costs]]&gt;0,"X","")</f>
        <v/>
      </c>
      <c r="M78" s="40">
        <v>0</v>
      </c>
      <c r="N78" s="40">
        <v>0</v>
      </c>
      <c r="O78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78" s="49">
        <f>Table1[[#This Row],[Quantity  to  purchase]]+Table1[[#This Row],[quantity on-hand]]+Table1[[#This Row],[Quantity on order]]-Table1[[#This Row],[extended quantity]]</f>
        <v>0</v>
      </c>
      <c r="Q78" s="51">
        <f>IFERROR(Table1[[#This Row],[Quantity  to  purchase]]*(Table1[[#This Row],[Cost ]]+Table1[[#This Row],[shipping]]+Table1[[#This Row],[Tax]]),0)</f>
        <v>5.5589999999999993</v>
      </c>
      <c r="R78" s="36">
        <f>IFERROR(Table1[[#This Row],[leftover material]]*(Table1[[#This Row],[Cost ]]+Table1[[#This Row],[shipping]]+Table1[[#This Row],[Tax]]),0)</f>
        <v>0</v>
      </c>
      <c r="S78" s="36"/>
      <c r="T78" s="36">
        <f>IF(ISNA(VLOOKUP(Table1[[#This Row],[Part Number]],'Multi-level BOM'!V$4:V$449,1,FALSE)),0,Table1[[#This Row],[Remaining Extended cost]])</f>
        <v>0</v>
      </c>
    </row>
    <row r="79" spans="1:20" x14ac:dyDescent="0.25">
      <c r="A79" s="1" t="s">
        <v>82</v>
      </c>
      <c r="B79" s="58" t="s">
        <v>1060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9" t="str">
        <f>IF(Table1[[#This Row],[Buy-now costs]]&gt;0,"X","")</f>
        <v/>
      </c>
      <c r="M79" s="40">
        <v>0</v>
      </c>
      <c r="N79" s="40">
        <v>0</v>
      </c>
      <c r="O79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79" s="49">
        <f>Table1[[#This Row],[Quantity  to  purchase]]+Table1[[#This Row],[quantity on-hand]]+Table1[[#This Row],[Quantity on order]]-Table1[[#This Row],[extended quantity]]</f>
        <v>0</v>
      </c>
      <c r="Q79" s="51">
        <f>IFERROR(Table1[[#This Row],[Quantity  to  purchase]]*(Table1[[#This Row],[Cost ]]+Table1[[#This Row],[shipping]]+Table1[[#This Row],[Tax]]),0)</f>
        <v>0</v>
      </c>
      <c r="R79" s="36">
        <f>IFERROR(Table1[[#This Row],[leftover material]]*(Table1[[#This Row],[Cost ]]+Table1[[#This Row],[shipping]]+Table1[[#This Row],[Tax]]),0)</f>
        <v>0</v>
      </c>
      <c r="S79" s="36"/>
      <c r="T79" s="36">
        <f>IF(ISNA(VLOOKUP(Table1[[#This Row],[Part Number]],'Multi-level BOM'!V$4:V$449,1,FALSE)),0,Table1[[#This Row],[Remaining Extended cost]])</f>
        <v>0</v>
      </c>
    </row>
    <row r="80" spans="1:20" x14ac:dyDescent="0.25">
      <c r="A80" s="1" t="s">
        <v>83</v>
      </c>
      <c r="B80" s="4" t="s">
        <v>1011</v>
      </c>
      <c r="C80" s="1" t="s">
        <v>1004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1010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9" t="str">
        <f>IF(Table1[[#This Row],[Buy-now costs]]&gt;0,"X","")</f>
        <v/>
      </c>
      <c r="M80" s="40">
        <v>0</v>
      </c>
      <c r="N80" s="40">
        <v>0</v>
      </c>
      <c r="O80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80" s="49">
        <f>Table1[[#This Row],[Quantity  to  purchase]]+Table1[[#This Row],[quantity on-hand]]+Table1[[#This Row],[Quantity on order]]-Table1[[#This Row],[extended quantity]]</f>
        <v>0</v>
      </c>
      <c r="Q80" s="51">
        <f>IFERROR(Table1[[#This Row],[Quantity  to  purchase]]*(Table1[[#This Row],[Cost ]]+Table1[[#This Row],[shipping]]+Table1[[#This Row],[Tax]]),0)</f>
        <v>1.1990000000000001</v>
      </c>
      <c r="R80" s="36">
        <f>IFERROR(Table1[[#This Row],[leftover material]]*(Table1[[#This Row],[Cost ]]+Table1[[#This Row],[shipping]]+Table1[[#This Row],[Tax]]),0)</f>
        <v>0</v>
      </c>
      <c r="S80" s="36"/>
      <c r="T80" s="36">
        <f>IF(ISNA(VLOOKUP(Table1[[#This Row],[Part Number]],'Multi-level BOM'!V$4:V$449,1,FALSE)),0,Table1[[#This Row],[Remaining Extended cost]])</f>
        <v>0</v>
      </c>
    </row>
    <row r="81" spans="1:20" x14ac:dyDescent="0.25">
      <c r="A81" s="1" t="s">
        <v>84</v>
      </c>
      <c r="B81" s="58" t="s">
        <v>1012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1013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9" t="str">
        <f>IF(Table1[[#This Row],[Buy-now costs]]&gt;0,"X","")</f>
        <v/>
      </c>
      <c r="M81" s="40">
        <v>0</v>
      </c>
      <c r="N81" s="40">
        <v>0</v>
      </c>
      <c r="O81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81" s="49">
        <f>Table1[[#This Row],[Quantity  to  purchase]]+Table1[[#This Row],[quantity on-hand]]+Table1[[#This Row],[Quantity on order]]-Table1[[#This Row],[extended quantity]]</f>
        <v>0</v>
      </c>
      <c r="Q81" s="51">
        <f>IFERROR(Table1[[#This Row],[Quantity  to  purchase]]*(Table1[[#This Row],[Cost ]]+Table1[[#This Row],[shipping]]+Table1[[#This Row],[Tax]]),0)</f>
        <v>19.598200000000002</v>
      </c>
      <c r="R81" s="36">
        <f>IFERROR(Table1[[#This Row],[leftover material]]*(Table1[[#This Row],[Cost ]]+Table1[[#This Row],[shipping]]+Table1[[#This Row],[Tax]]),0)</f>
        <v>0</v>
      </c>
      <c r="S81" s="36"/>
      <c r="T81" s="36">
        <f>IF(ISNA(VLOOKUP(Table1[[#This Row],[Part Number]],'Multi-level BOM'!V$4:V$449,1,FALSE)),0,Table1[[#This Row],[Remaining Extended cost]])</f>
        <v>0</v>
      </c>
    </row>
    <row r="82" spans="1:20" ht="30" x14ac:dyDescent="0.25">
      <c r="A82" s="1" t="s">
        <v>85</v>
      </c>
      <c r="B82" s="58" t="s">
        <v>1015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1014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9" t="str">
        <f>IF(Table1[[#This Row],[Buy-now costs]]&gt;0,"X","")</f>
        <v/>
      </c>
      <c r="M82" s="40">
        <v>0</v>
      </c>
      <c r="N82" s="40">
        <v>0</v>
      </c>
      <c r="O82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82" s="49">
        <f>Table1[[#This Row],[Quantity  to  purchase]]+Table1[[#This Row],[quantity on-hand]]+Table1[[#This Row],[Quantity on order]]-Table1[[#This Row],[extended quantity]]</f>
        <v>1</v>
      </c>
      <c r="Q82" s="51">
        <f>IFERROR(Table1[[#This Row],[Quantity  to  purchase]]*(Table1[[#This Row],[Cost ]]+Table1[[#This Row],[shipping]]+Table1[[#This Row],[Tax]]),0)</f>
        <v>11.979100000000001</v>
      </c>
      <c r="R82" s="36">
        <f>IFERROR(Table1[[#This Row],[leftover material]]*(Table1[[#This Row],[Cost ]]+Table1[[#This Row],[shipping]]+Table1[[#This Row],[Tax]]),0)</f>
        <v>5.9895500000000004</v>
      </c>
      <c r="S82" s="36"/>
      <c r="T82" s="36">
        <f>IF(ISNA(VLOOKUP(Table1[[#This Row],[Part Number]],'Multi-level BOM'!V$4:V$449,1,FALSE)),0,Table1[[#This Row],[Remaining Extended cost]])</f>
        <v>0</v>
      </c>
    </row>
    <row r="83" spans="1:20" ht="30" x14ac:dyDescent="0.25">
      <c r="A83" s="1" t="s">
        <v>86</v>
      </c>
      <c r="B83" s="58" t="s">
        <v>1016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1017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9" t="str">
        <f>IF(Table1[[#This Row],[Buy-now costs]]&gt;0,"X","")</f>
        <v/>
      </c>
      <c r="M83" s="40">
        <v>0</v>
      </c>
      <c r="N83" s="40">
        <v>0</v>
      </c>
      <c r="O83" s="49">
        <f>CEILING((Table1[[#This Row],[extended quantity]]-Table1[[#This Row],[quantity on-hand]]-Table1[[#This Row],[Quantity on order]])/Table1[[#This Row],[Minimum order quantity]],1)*Table1[[#This Row],[Minimum order quantity]]</f>
        <v>2</v>
      </c>
      <c r="P83" s="49">
        <f>Table1[[#This Row],[Quantity  to  purchase]]+Table1[[#This Row],[quantity on-hand]]+Table1[[#This Row],[Quantity on order]]-Table1[[#This Row],[extended quantity]]</f>
        <v>1</v>
      </c>
      <c r="Q83" s="51">
        <f>IFERROR(Table1[[#This Row],[Quantity  to  purchase]]*(Table1[[#This Row],[Cost ]]+Table1[[#This Row],[shipping]]+Table1[[#This Row],[Tax]]),0)</f>
        <v>10.235100000000001</v>
      </c>
      <c r="R83" s="36">
        <f>IFERROR(Table1[[#This Row],[leftover material]]*(Table1[[#This Row],[Cost ]]+Table1[[#This Row],[shipping]]+Table1[[#This Row],[Tax]]),0)</f>
        <v>5.1175500000000005</v>
      </c>
      <c r="S83" s="36"/>
      <c r="T83" s="36">
        <f>IF(ISNA(VLOOKUP(Table1[[#This Row],[Part Number]],'Multi-level BOM'!V$4:V$449,1,FALSE)),0,Table1[[#This Row],[Remaining Extended cost]])</f>
        <v>0</v>
      </c>
    </row>
    <row r="84" spans="1:20" x14ac:dyDescent="0.25">
      <c r="A84" s="1" t="s">
        <v>87</v>
      </c>
      <c r="B84" s="4" t="s">
        <v>1018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9" t="str">
        <f>IF(Table1[[#This Row],[Buy-now costs]]&gt;0,"X","")</f>
        <v/>
      </c>
      <c r="M84" s="40">
        <v>0</v>
      </c>
      <c r="N84" s="40">
        <v>0</v>
      </c>
      <c r="O84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84" s="49">
        <f>Table1[[#This Row],[Quantity  to  purchase]]+Table1[[#This Row],[quantity on-hand]]+Table1[[#This Row],[Quantity on order]]-Table1[[#This Row],[extended quantity]]</f>
        <v>0</v>
      </c>
      <c r="Q84" s="51">
        <f>IFERROR(Table1[[#This Row],[Quantity  to  purchase]]*(Table1[[#This Row],[Cost ]]+Table1[[#This Row],[shipping]]+Table1[[#This Row],[Tax]]),0)</f>
        <v>0</v>
      </c>
      <c r="R84" s="36">
        <f>IFERROR(Table1[[#This Row],[leftover material]]*(Table1[[#This Row],[Cost ]]+Table1[[#This Row],[shipping]]+Table1[[#This Row],[Tax]]),0)</f>
        <v>0</v>
      </c>
      <c r="S84" s="36"/>
      <c r="T84" s="36">
        <f>IF(ISNA(VLOOKUP(Table1[[#This Row],[Part Number]],'Multi-level BOM'!V$4:V$449,1,FALSE)),0,Table1[[#This Row],[Remaining Extended cost]])</f>
        <v>0</v>
      </c>
    </row>
    <row r="85" spans="1:20" x14ac:dyDescent="0.25">
      <c r="A85" s="1" t="s">
        <v>88</v>
      </c>
      <c r="B85" s="4" t="s">
        <v>1019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9" t="str">
        <f>IF(Table1[[#This Row],[Buy-now costs]]&gt;0,"X","")</f>
        <v/>
      </c>
      <c r="M85" s="40">
        <v>0</v>
      </c>
      <c r="N85" s="40">
        <v>0</v>
      </c>
      <c r="O85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85" s="49">
        <f>Table1[[#This Row],[Quantity  to  purchase]]+Table1[[#This Row],[quantity on-hand]]+Table1[[#This Row],[Quantity on order]]-Table1[[#This Row],[extended quantity]]</f>
        <v>0</v>
      </c>
      <c r="Q85" s="51">
        <f>IFERROR(Table1[[#This Row],[Quantity  to  purchase]]*(Table1[[#This Row],[Cost ]]+Table1[[#This Row],[shipping]]+Table1[[#This Row],[Tax]]),0)</f>
        <v>0</v>
      </c>
      <c r="R85" s="36">
        <f>IFERROR(Table1[[#This Row],[leftover material]]*(Table1[[#This Row],[Cost ]]+Table1[[#This Row],[shipping]]+Table1[[#This Row],[Tax]]),0)</f>
        <v>0</v>
      </c>
      <c r="S85" s="36"/>
      <c r="T85" s="36">
        <f>IF(ISNA(VLOOKUP(Table1[[#This Row],[Part Number]],'Multi-level BOM'!V$4:V$449,1,FALSE)),0,Table1[[#This Row],[Remaining Extended cost]])</f>
        <v>0</v>
      </c>
    </row>
    <row r="86" spans="1:20" x14ac:dyDescent="0.25">
      <c r="A86" s="1" t="s">
        <v>89</v>
      </c>
      <c r="B86" s="61" t="s">
        <v>1020</v>
      </c>
      <c r="C86" s="1" t="s">
        <v>1021</v>
      </c>
      <c r="D86" s="3">
        <v>14.99</v>
      </c>
      <c r="E86" s="3">
        <v>0</v>
      </c>
      <c r="F86" s="3">
        <f>9%*Table1[[#This Row],[Cost ]]</f>
        <v>1.3491</v>
      </c>
      <c r="G86" s="1" t="s">
        <v>1022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9" t="str">
        <f>IF(Table1[[#This Row],[Buy-now costs]]&gt;0,"X","")</f>
        <v>X</v>
      </c>
      <c r="M86" s="40">
        <v>0</v>
      </c>
      <c r="N86" s="40">
        <v>0</v>
      </c>
      <c r="O86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86" s="49">
        <f>Table1[[#This Row],[Quantity  to  purchase]]+Table1[[#This Row],[quantity on-hand]]+Table1[[#This Row],[Quantity on order]]-Table1[[#This Row],[extended quantity]]</f>
        <v>0</v>
      </c>
      <c r="Q86" s="51">
        <f>IFERROR(Table1[[#This Row],[Quantity  to  purchase]]*(Table1[[#This Row],[Cost ]]+Table1[[#This Row],[shipping]]+Table1[[#This Row],[Tax]]),0)</f>
        <v>16.339100000000002</v>
      </c>
      <c r="R86" s="36">
        <f>IFERROR(Table1[[#This Row],[leftover material]]*(Table1[[#This Row],[Cost ]]+Table1[[#This Row],[shipping]]+Table1[[#This Row],[Tax]]),0)</f>
        <v>0</v>
      </c>
      <c r="S86" s="36"/>
      <c r="T86" s="36">
        <f>IF(ISNA(VLOOKUP(Table1[[#This Row],[Part Number]],'Multi-level BOM'!V$4:V$449,1,FALSE)),0,Table1[[#This Row],[Remaining Extended cost]])</f>
        <v>16.339100000000002</v>
      </c>
    </row>
    <row r="87" spans="1:20" x14ac:dyDescent="0.25">
      <c r="A87" s="1" t="s">
        <v>90</v>
      </c>
      <c r="B87" s="4" t="s">
        <v>1023</v>
      </c>
      <c r="C87" s="1" t="s">
        <v>1021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1024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9" t="str">
        <f>IF(Table1[[#This Row],[Buy-now costs]]&gt;0,"X","")</f>
        <v>X</v>
      </c>
      <c r="M87" s="40">
        <v>0</v>
      </c>
      <c r="N87" s="40">
        <v>0</v>
      </c>
      <c r="O87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87" s="49">
        <f>Table1[[#This Row],[Quantity  to  purchase]]+Table1[[#This Row],[quantity on-hand]]+Table1[[#This Row],[Quantity on order]]-Table1[[#This Row],[extended quantity]]</f>
        <v>0</v>
      </c>
      <c r="Q87" s="51">
        <f>IFERROR(Table1[[#This Row],[Quantity  to  purchase]]*(Table1[[#This Row],[Cost ]]+Table1[[#This Row],[shipping]]+Table1[[#This Row],[Tax]]),0)</f>
        <v>6.7035</v>
      </c>
      <c r="R87" s="36">
        <f>IFERROR(Table1[[#This Row],[leftover material]]*(Table1[[#This Row],[Cost ]]+Table1[[#This Row],[shipping]]+Table1[[#This Row],[Tax]]),0)</f>
        <v>0</v>
      </c>
      <c r="S87" s="36"/>
      <c r="T87" s="36">
        <f>IF(ISNA(VLOOKUP(Table1[[#This Row],[Part Number]],'Multi-level BOM'!V$4:V$449,1,FALSE)),0,Table1[[#This Row],[Remaining Extended cost]])</f>
        <v>6.7035</v>
      </c>
    </row>
    <row r="88" spans="1:20" ht="30" x14ac:dyDescent="0.25">
      <c r="A88" s="1" t="s">
        <v>91</v>
      </c>
      <c r="B88" s="58" t="s">
        <v>1026</v>
      </c>
      <c r="C88" s="1" t="s">
        <v>1021</v>
      </c>
      <c r="D88" s="3">
        <f>8.99/5</f>
        <v>1.798</v>
      </c>
      <c r="E88" s="3">
        <v>0</v>
      </c>
      <c r="F88" s="3">
        <f>9%*Table1[[#This Row],[Cost ]]</f>
        <v>0.16181999999999999</v>
      </c>
      <c r="G88" s="1" t="s">
        <v>1025</v>
      </c>
      <c r="H88" s="35">
        <v>5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1.9598200000000001</v>
      </c>
      <c r="L88" s="89" t="str">
        <f>IF(Table1[[#This Row],[Buy-now costs]]&gt;0,"X","")</f>
        <v>X</v>
      </c>
      <c r="M88" s="40">
        <v>0</v>
      </c>
      <c r="N88" s="40">
        <v>0</v>
      </c>
      <c r="O88" s="49">
        <f>CEILING((Table1[[#This Row],[extended quantity]]-Table1[[#This Row],[quantity on-hand]]-Table1[[#This Row],[Quantity on order]])/Table1[[#This Row],[Minimum order quantity]],1)*Table1[[#This Row],[Minimum order quantity]]</f>
        <v>5</v>
      </c>
      <c r="P88" s="49">
        <f>Table1[[#This Row],[Quantity  to  purchase]]+Table1[[#This Row],[quantity on-hand]]+Table1[[#This Row],[Quantity on order]]-Table1[[#This Row],[extended quantity]]</f>
        <v>4</v>
      </c>
      <c r="Q88" s="51">
        <f>IFERROR(Table1[[#This Row],[Quantity  to  purchase]]*(Table1[[#This Row],[Cost ]]+Table1[[#This Row],[shipping]]+Table1[[#This Row],[Tax]]),0)</f>
        <v>9.799100000000001</v>
      </c>
      <c r="R88" s="36">
        <f>IFERROR(Table1[[#This Row],[leftover material]]*(Table1[[#This Row],[Cost ]]+Table1[[#This Row],[shipping]]+Table1[[#This Row],[Tax]]),0)</f>
        <v>7.8392800000000005</v>
      </c>
      <c r="S88" s="36"/>
      <c r="T88" s="36">
        <f>IF(ISNA(VLOOKUP(Table1[[#This Row],[Part Number]],'Multi-level BOM'!V$4:V$449,1,FALSE)),0,Table1[[#This Row],[Remaining Extended cost]])</f>
        <v>9.799100000000001</v>
      </c>
    </row>
    <row r="89" spans="1:20" x14ac:dyDescent="0.25">
      <c r="A89" s="1" t="s">
        <v>92</v>
      </c>
      <c r="B89" s="4" t="s">
        <v>1028</v>
      </c>
      <c r="C89" s="1" t="s">
        <v>1004</v>
      </c>
      <c r="D89" s="3">
        <v>2.84</v>
      </c>
      <c r="E89" s="3">
        <v>0</v>
      </c>
      <c r="F89" s="3">
        <f>9%*Table1[[#This Row],[Cost ]]</f>
        <v>0.25559999999999999</v>
      </c>
      <c r="G89" s="1" t="s">
        <v>1027</v>
      </c>
      <c r="H89" s="2">
        <v>1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12.382399999999999</v>
      </c>
      <c r="L89" s="89" t="str">
        <f>IF(Table1[[#This Row],[Buy-now costs]]&gt;0,"X","")</f>
        <v>X</v>
      </c>
      <c r="M89" s="40">
        <v>0</v>
      </c>
      <c r="N89" s="40">
        <v>0</v>
      </c>
      <c r="O89" s="49">
        <f>CEILING((Table1[[#This Row],[extended quantity]]-Table1[[#This Row],[quantity on-hand]]-Table1[[#This Row],[Quantity on order]])/Table1[[#This Row],[Minimum order quantity]],1)*Table1[[#This Row],[Minimum order quantity]]</f>
        <v>4</v>
      </c>
      <c r="P89" s="49">
        <f>Table1[[#This Row],[Quantity  to  purchase]]+Table1[[#This Row],[quantity on-hand]]+Table1[[#This Row],[Quantity on order]]-Table1[[#This Row],[extended quantity]]</f>
        <v>0</v>
      </c>
      <c r="Q89" s="51">
        <f>IFERROR(Table1[[#This Row],[Quantity  to  purchase]]*(Table1[[#This Row],[Cost ]]+Table1[[#This Row],[shipping]]+Table1[[#This Row],[Tax]]),0)</f>
        <v>12.382399999999999</v>
      </c>
      <c r="R89" s="36">
        <f>IFERROR(Table1[[#This Row],[leftover material]]*(Table1[[#This Row],[Cost ]]+Table1[[#This Row],[shipping]]+Table1[[#This Row],[Tax]]),0)</f>
        <v>0</v>
      </c>
      <c r="S89" s="36"/>
      <c r="T89" s="36">
        <f>IF(ISNA(VLOOKUP(Table1[[#This Row],[Part Number]],'Multi-level BOM'!V$4:V$449,1,FALSE)),0,Table1[[#This Row],[Remaining Extended cost]])</f>
        <v>12.382399999999999</v>
      </c>
    </row>
    <row r="90" spans="1:20" ht="30" x14ac:dyDescent="0.25">
      <c r="A90" s="1" t="s">
        <v>93</v>
      </c>
      <c r="B90" s="4" t="s">
        <v>1029</v>
      </c>
      <c r="C90" s="1" t="s">
        <v>1004</v>
      </c>
      <c r="D90" s="3">
        <f>2.76/10</f>
        <v>0.27599999999999997</v>
      </c>
      <c r="E90" s="3">
        <v>0</v>
      </c>
      <c r="F90" s="3">
        <f>9%*Table1[[#This Row],[Cost ]]</f>
        <v>2.4839999999999997E-2</v>
      </c>
      <c r="G90" s="1" t="s">
        <v>1030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3.0083999999999995</v>
      </c>
      <c r="L90" s="89" t="str">
        <f>IF(Table1[[#This Row],[Buy-now costs]]&gt;0,"X","")</f>
        <v>X</v>
      </c>
      <c r="M90" s="40">
        <v>0</v>
      </c>
      <c r="N90" s="40">
        <v>0</v>
      </c>
      <c r="O90" s="49">
        <f>CEILING((Table1[[#This Row],[extended quantity]]-Table1[[#This Row],[quantity on-hand]]-Table1[[#This Row],[Quantity on order]])/Table1[[#This Row],[Minimum order quantity]],1)*Table1[[#This Row],[Minimum order quantity]]</f>
        <v>10</v>
      </c>
      <c r="P90" s="49">
        <f>Table1[[#This Row],[Quantity  to  purchase]]+Table1[[#This Row],[quantity on-hand]]+Table1[[#This Row],[Quantity on order]]-Table1[[#This Row],[extended quantity]]</f>
        <v>0</v>
      </c>
      <c r="Q90" s="51">
        <f>IFERROR(Table1[[#This Row],[Quantity  to  purchase]]*(Table1[[#This Row],[Cost ]]+Table1[[#This Row],[shipping]]+Table1[[#This Row],[Tax]]),0)</f>
        <v>3.0083999999999995</v>
      </c>
      <c r="R90" s="36">
        <f>IFERROR(Table1[[#This Row],[leftover material]]*(Table1[[#This Row],[Cost ]]+Table1[[#This Row],[shipping]]+Table1[[#This Row],[Tax]]),0)</f>
        <v>0</v>
      </c>
      <c r="S90" s="36"/>
      <c r="T90" s="36">
        <f>IF(ISNA(VLOOKUP(Table1[[#This Row],[Part Number]],'Multi-level BOM'!V$4:V$449,1,FALSE)),0,Table1[[#This Row],[Remaining Extended cost]])</f>
        <v>3.0083999999999995</v>
      </c>
    </row>
    <row r="91" spans="1:20" x14ac:dyDescent="0.25">
      <c r="A91" s="1" t="s">
        <v>94</v>
      </c>
      <c r="B91" s="4" t="s">
        <v>1031</v>
      </c>
      <c r="C91" s="1" t="s">
        <v>1004</v>
      </c>
      <c r="D91" s="3">
        <f>1.7/10</f>
        <v>0.16999999999999998</v>
      </c>
      <c r="E91" s="3">
        <v>0</v>
      </c>
      <c r="F91" s="3">
        <f>9%*Table1[[#This Row],[Cost ]]</f>
        <v>1.5299999999999998E-2</v>
      </c>
      <c r="G91" s="1" t="s">
        <v>1032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1.853</v>
      </c>
      <c r="L91" s="89" t="str">
        <f>IF(Table1[[#This Row],[Buy-now costs]]&gt;0,"X","")</f>
        <v>X</v>
      </c>
      <c r="M91" s="40">
        <v>0</v>
      </c>
      <c r="N91" s="40">
        <v>0</v>
      </c>
      <c r="O91" s="49">
        <f>CEILING((Table1[[#This Row],[extended quantity]]-Table1[[#This Row],[quantity on-hand]]-Table1[[#This Row],[Quantity on order]])/Table1[[#This Row],[Minimum order quantity]],1)*Table1[[#This Row],[Minimum order quantity]]</f>
        <v>10</v>
      </c>
      <c r="P91" s="49">
        <f>Table1[[#This Row],[Quantity  to  purchase]]+Table1[[#This Row],[quantity on-hand]]+Table1[[#This Row],[Quantity on order]]-Table1[[#This Row],[extended quantity]]</f>
        <v>0</v>
      </c>
      <c r="Q91" s="51">
        <f>IFERROR(Table1[[#This Row],[Quantity  to  purchase]]*(Table1[[#This Row],[Cost ]]+Table1[[#This Row],[shipping]]+Table1[[#This Row],[Tax]]),0)</f>
        <v>1.853</v>
      </c>
      <c r="R91" s="36">
        <f>IFERROR(Table1[[#This Row],[leftover material]]*(Table1[[#This Row],[Cost ]]+Table1[[#This Row],[shipping]]+Table1[[#This Row],[Tax]]),0)</f>
        <v>0</v>
      </c>
      <c r="S91" s="36"/>
      <c r="T91" s="36">
        <f>IF(ISNA(VLOOKUP(Table1[[#This Row],[Part Number]],'Multi-level BOM'!V$4:V$449,1,FALSE)),0,Table1[[#This Row],[Remaining Extended cost]])</f>
        <v>1.853</v>
      </c>
    </row>
    <row r="92" spans="1:20" ht="30" x14ac:dyDescent="0.25">
      <c r="A92" s="1" t="s">
        <v>95</v>
      </c>
      <c r="B92" s="4" t="s">
        <v>1033</v>
      </c>
      <c r="C92" s="1" t="s">
        <v>1021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1037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9" t="str">
        <f>IF(Table1[[#This Row],[Buy-now costs]]&gt;0,"X","")</f>
        <v>X</v>
      </c>
      <c r="M92" s="40">
        <v>0</v>
      </c>
      <c r="N92" s="40">
        <v>0</v>
      </c>
      <c r="O92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92" s="49">
        <f>Table1[[#This Row],[Quantity  to  purchase]]+Table1[[#This Row],[quantity on-hand]]+Table1[[#This Row],[Quantity on order]]-Table1[[#This Row],[extended quantity]]</f>
        <v>0</v>
      </c>
      <c r="Q92" s="51">
        <f>IFERROR(Table1[[#This Row],[Quantity  to  purchase]]*(Table1[[#This Row],[Cost ]]+Table1[[#This Row],[shipping]]+Table1[[#This Row],[Tax]]),0)</f>
        <v>7.5073749999999997</v>
      </c>
      <c r="R92" s="36">
        <f>IFERROR(Table1[[#This Row],[leftover material]]*(Table1[[#This Row],[Cost ]]+Table1[[#This Row],[shipping]]+Table1[[#This Row],[Tax]]),0)</f>
        <v>0</v>
      </c>
      <c r="S92" s="36"/>
      <c r="T92" s="36">
        <f>IF(ISNA(VLOOKUP(Table1[[#This Row],[Part Number]],'Multi-level BOM'!V$4:V$449,1,FALSE)),0,Table1[[#This Row],[Remaining Extended cost]])</f>
        <v>7.5073749999999997</v>
      </c>
    </row>
    <row r="93" spans="1:20" ht="30" x14ac:dyDescent="0.25">
      <c r="A93" s="1" t="s">
        <v>96</v>
      </c>
      <c r="B93" s="4" t="s">
        <v>1034</v>
      </c>
      <c r="C93" s="1" t="s">
        <v>1021</v>
      </c>
      <c r="D93" s="3">
        <f t="shared" ref="D93:D95" si="6">27.55/4</f>
        <v>6.8875000000000002</v>
      </c>
      <c r="E93" s="3">
        <v>0</v>
      </c>
      <c r="F93" s="3">
        <f>9%*Table1[[#This Row],[Cost ]]</f>
        <v>0.61987499999999995</v>
      </c>
      <c r="G93" s="1" t="s">
        <v>1037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9" t="str">
        <f>IF(Table1[[#This Row],[Buy-now costs]]&gt;0,"X","")</f>
        <v>X</v>
      </c>
      <c r="M93" s="40">
        <v>0</v>
      </c>
      <c r="N93" s="40">
        <v>0</v>
      </c>
      <c r="O93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93" s="49">
        <f>Table1[[#This Row],[Quantity  to  purchase]]+Table1[[#This Row],[quantity on-hand]]+Table1[[#This Row],[Quantity on order]]-Table1[[#This Row],[extended quantity]]</f>
        <v>0</v>
      </c>
      <c r="Q93" s="51">
        <f>IFERROR(Table1[[#This Row],[Quantity  to  purchase]]*(Table1[[#This Row],[Cost ]]+Table1[[#This Row],[shipping]]+Table1[[#This Row],[Tax]]),0)</f>
        <v>7.5073749999999997</v>
      </c>
      <c r="R93" s="36">
        <f>IFERROR(Table1[[#This Row],[leftover material]]*(Table1[[#This Row],[Cost ]]+Table1[[#This Row],[shipping]]+Table1[[#This Row],[Tax]]),0)</f>
        <v>0</v>
      </c>
      <c r="S93" s="36"/>
      <c r="T93" s="36">
        <f>IF(ISNA(VLOOKUP(Table1[[#This Row],[Part Number]],'Multi-level BOM'!V$4:V$449,1,FALSE)),0,Table1[[#This Row],[Remaining Extended cost]])</f>
        <v>7.5073749999999997</v>
      </c>
    </row>
    <row r="94" spans="1:20" ht="30" x14ac:dyDescent="0.25">
      <c r="A94" s="1" t="s">
        <v>97</v>
      </c>
      <c r="B94" s="4" t="s">
        <v>1035</v>
      </c>
      <c r="C94" s="1" t="s">
        <v>1021</v>
      </c>
      <c r="D94" s="3">
        <f t="shared" si="6"/>
        <v>6.8875000000000002</v>
      </c>
      <c r="E94" s="3">
        <v>0</v>
      </c>
      <c r="F94" s="3">
        <f>9%*Table1[[#This Row],[Cost ]]</f>
        <v>0.61987499999999995</v>
      </c>
      <c r="G94" s="1" t="s">
        <v>1037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9" t="str">
        <f>IF(Table1[[#This Row],[Buy-now costs]]&gt;0,"X","")</f>
        <v>X</v>
      </c>
      <c r="M94" s="40">
        <v>0</v>
      </c>
      <c r="N94" s="40">
        <v>0</v>
      </c>
      <c r="O94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94" s="49">
        <f>Table1[[#This Row],[Quantity  to  purchase]]+Table1[[#This Row],[quantity on-hand]]+Table1[[#This Row],[Quantity on order]]-Table1[[#This Row],[extended quantity]]</f>
        <v>0</v>
      </c>
      <c r="Q94" s="51">
        <f>IFERROR(Table1[[#This Row],[Quantity  to  purchase]]*(Table1[[#This Row],[Cost ]]+Table1[[#This Row],[shipping]]+Table1[[#This Row],[Tax]]),0)</f>
        <v>7.5073749999999997</v>
      </c>
      <c r="R94" s="36">
        <f>IFERROR(Table1[[#This Row],[leftover material]]*(Table1[[#This Row],[Cost ]]+Table1[[#This Row],[shipping]]+Table1[[#This Row],[Tax]]),0)</f>
        <v>0</v>
      </c>
      <c r="S94" s="36"/>
      <c r="T94" s="36">
        <f>IF(ISNA(VLOOKUP(Table1[[#This Row],[Part Number]],'Multi-level BOM'!V$4:V$449,1,FALSE)),0,Table1[[#This Row],[Remaining Extended cost]])</f>
        <v>7.5073749999999997</v>
      </c>
    </row>
    <row r="95" spans="1:20" ht="30" x14ac:dyDescent="0.25">
      <c r="A95" s="1" t="s">
        <v>98</v>
      </c>
      <c r="B95" s="4" t="s">
        <v>1036</v>
      </c>
      <c r="C95" s="1" t="s">
        <v>1021</v>
      </c>
      <c r="D95" s="3">
        <f t="shared" si="6"/>
        <v>6.8875000000000002</v>
      </c>
      <c r="E95" s="3">
        <v>0</v>
      </c>
      <c r="F95" s="3">
        <f>9%*Table1[[#This Row],[Cost ]]</f>
        <v>0.61987499999999995</v>
      </c>
      <c r="G95" s="1" t="s">
        <v>1037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9" t="str">
        <f>IF(Table1[[#This Row],[Buy-now costs]]&gt;0,"X","")</f>
        <v>X</v>
      </c>
      <c r="M95" s="40">
        <v>0</v>
      </c>
      <c r="N95" s="40">
        <v>0</v>
      </c>
      <c r="O95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95" s="49">
        <f>Table1[[#This Row],[Quantity  to  purchase]]+Table1[[#This Row],[quantity on-hand]]+Table1[[#This Row],[Quantity on order]]-Table1[[#This Row],[extended quantity]]</f>
        <v>0</v>
      </c>
      <c r="Q95" s="51">
        <f>IFERROR(Table1[[#This Row],[Quantity  to  purchase]]*(Table1[[#This Row],[Cost ]]+Table1[[#This Row],[shipping]]+Table1[[#This Row],[Tax]]),0)</f>
        <v>7.5073749999999997</v>
      </c>
      <c r="R95" s="36">
        <f>IFERROR(Table1[[#This Row],[leftover material]]*(Table1[[#This Row],[Cost ]]+Table1[[#This Row],[shipping]]+Table1[[#This Row],[Tax]]),0)</f>
        <v>0</v>
      </c>
      <c r="S95" s="36"/>
      <c r="T95" s="36">
        <f>IF(ISNA(VLOOKUP(Table1[[#This Row],[Part Number]],'Multi-level BOM'!V$4:V$449,1,FALSE)),0,Table1[[#This Row],[Remaining Extended cost]])</f>
        <v>7.5073749999999997</v>
      </c>
    </row>
    <row r="96" spans="1:20" x14ac:dyDescent="0.25">
      <c r="A96" s="1" t="s">
        <v>99</v>
      </c>
      <c r="B96" s="63" t="s">
        <v>1038</v>
      </c>
      <c r="C96" s="62" t="s">
        <v>1039</v>
      </c>
      <c r="D96" s="3">
        <v>9.02</v>
      </c>
      <c r="E96" s="3">
        <v>0</v>
      </c>
      <c r="F96" s="3">
        <f>9%*Table1[[#This Row],[Cost ]]</f>
        <v>0.81179999999999997</v>
      </c>
      <c r="G96" s="1" t="s">
        <v>1040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9.8317999999999994</v>
      </c>
      <c r="L96" s="89" t="str">
        <f>IF(Table1[[#This Row],[Buy-now costs]]&gt;0,"X","")</f>
        <v>X</v>
      </c>
      <c r="M96" s="40">
        <v>0</v>
      </c>
      <c r="N96" s="40">
        <v>0</v>
      </c>
      <c r="O96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96" s="49">
        <f>Table1[[#This Row],[Quantity  to  purchase]]+Table1[[#This Row],[quantity on-hand]]+Table1[[#This Row],[Quantity on order]]-Table1[[#This Row],[extended quantity]]</f>
        <v>0</v>
      </c>
      <c r="Q96" s="51">
        <f>IFERROR(Table1[[#This Row],[Quantity  to  purchase]]*(Table1[[#This Row],[Cost ]]+Table1[[#This Row],[shipping]]+Table1[[#This Row],[Tax]]),0)</f>
        <v>9.8317999999999994</v>
      </c>
      <c r="R96" s="36">
        <f>IFERROR(Table1[[#This Row],[leftover material]]*(Table1[[#This Row],[Cost ]]+Table1[[#This Row],[shipping]]+Table1[[#This Row],[Tax]]),0)</f>
        <v>0</v>
      </c>
      <c r="S96" s="36"/>
      <c r="T96" s="36">
        <f>IF(ISNA(VLOOKUP(Table1[[#This Row],[Part Number]],'Multi-level BOM'!V$4:V$449,1,FALSE)),0,Table1[[#This Row],[Remaining Extended cost]])</f>
        <v>9.8317999999999994</v>
      </c>
    </row>
    <row r="97" spans="1:20" x14ac:dyDescent="0.25">
      <c r="A97" s="1" t="s">
        <v>100</v>
      </c>
      <c r="B97" s="4" t="s">
        <v>1041</v>
      </c>
      <c r="C97" s="1" t="s">
        <v>1021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1042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9" t="str">
        <f>IF(Table1[[#This Row],[Buy-now costs]]&gt;0,"X","")</f>
        <v/>
      </c>
      <c r="M97" s="40">
        <v>0</v>
      </c>
      <c r="N97" s="40">
        <v>0</v>
      </c>
      <c r="O97" s="49">
        <f>CEILING((Table1[[#This Row],[extended quantity]]-Table1[[#This Row],[quantity on-hand]]-Table1[[#This Row],[Quantity on order]])/Table1[[#This Row],[Minimum order quantity]],1)*Table1[[#This Row],[Minimum order quantity]]</f>
        <v>200</v>
      </c>
      <c r="P97" s="49">
        <f>Table1[[#This Row],[Quantity  to  purchase]]+Table1[[#This Row],[quantity on-hand]]+Table1[[#This Row],[Quantity on order]]-Table1[[#This Row],[extended quantity]]</f>
        <v>199</v>
      </c>
      <c r="Q97" s="51">
        <f>IFERROR(Table1[[#This Row],[Quantity  to  purchase]]*(Table1[[#This Row],[Cost ]]+Table1[[#This Row],[shipping]]+Table1[[#This Row],[Tax]]),0)</f>
        <v>6.5291000000000006</v>
      </c>
      <c r="R97" s="36">
        <f>IFERROR(Table1[[#This Row],[leftover material]]*(Table1[[#This Row],[Cost ]]+Table1[[#This Row],[shipping]]+Table1[[#This Row],[Tax]]),0)</f>
        <v>6.4964545000000005</v>
      </c>
      <c r="S97" s="36"/>
      <c r="T97" s="36">
        <f>IF(ISNA(VLOOKUP(Table1[[#This Row],[Part Number]],'Multi-level BOM'!V$4:V$449,1,FALSE)),0,Table1[[#This Row],[Remaining Extended cost]])</f>
        <v>0</v>
      </c>
    </row>
    <row r="98" spans="1:20" ht="30" x14ac:dyDescent="0.25">
      <c r="A98" s="1" t="s">
        <v>101</v>
      </c>
      <c r="B98" s="4" t="s">
        <v>1043</v>
      </c>
      <c r="C98" s="1" t="s">
        <v>1021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1044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9" t="str">
        <f>IF(Table1[[#This Row],[Buy-now costs]]&gt;0,"X","")</f>
        <v/>
      </c>
      <c r="M98" s="40">
        <v>0</v>
      </c>
      <c r="N98" s="40">
        <v>0</v>
      </c>
      <c r="O98" s="49">
        <f>CEILING((Table1[[#This Row],[extended quantity]]-Table1[[#This Row],[quantity on-hand]]-Table1[[#This Row],[Quantity on order]])/Table1[[#This Row],[Minimum order quantity]],1)*Table1[[#This Row],[Minimum order quantity]]</f>
        <v>100</v>
      </c>
      <c r="P98" s="49">
        <f>Table1[[#This Row],[Quantity  to  purchase]]+Table1[[#This Row],[quantity on-hand]]+Table1[[#This Row],[Quantity on order]]-Table1[[#This Row],[extended quantity]]</f>
        <v>99</v>
      </c>
      <c r="Q98" s="51">
        <f>IFERROR(Table1[[#This Row],[Quantity  to  purchase]]*(Table1[[#This Row],[Cost ]]+Table1[[#This Row],[shipping]]+Table1[[#This Row],[Tax]]),0)</f>
        <v>9.799100000000001</v>
      </c>
      <c r="R98" s="36">
        <f>IFERROR(Table1[[#This Row],[leftover material]]*(Table1[[#This Row],[Cost ]]+Table1[[#This Row],[shipping]]+Table1[[#This Row],[Tax]]),0)</f>
        <v>9.7011090000000006</v>
      </c>
      <c r="S98" s="36"/>
      <c r="T98" s="36">
        <f>IF(ISNA(VLOOKUP(Table1[[#This Row],[Part Number]],'Multi-level BOM'!V$4:V$449,1,FALSE)),0,Table1[[#This Row],[Remaining Extended cost]])</f>
        <v>0</v>
      </c>
    </row>
    <row r="99" spans="1:20" x14ac:dyDescent="0.25">
      <c r="A99" s="1" t="s">
        <v>102</v>
      </c>
      <c r="B99" s="4" t="s">
        <v>1048</v>
      </c>
      <c r="C99" s="1" t="s">
        <v>1021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1045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9" t="str">
        <f>IF(Table1[[#This Row],[Buy-now costs]]&gt;0,"X","")</f>
        <v/>
      </c>
      <c r="M99" s="40">
        <v>0</v>
      </c>
      <c r="N99" s="40">
        <v>0</v>
      </c>
      <c r="O99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99" s="49">
        <f>Table1[[#This Row],[Quantity  to  purchase]]+Table1[[#This Row],[quantity on-hand]]+Table1[[#This Row],[Quantity on order]]-Table1[[#This Row],[extended quantity]]</f>
        <v>0</v>
      </c>
      <c r="Q99" s="51">
        <f>IFERROR(Table1[[#This Row],[Quantity  to  purchase]]*(Table1[[#This Row],[Cost ]]+Table1[[#This Row],[shipping]]+Table1[[#This Row],[Tax]]),0)</f>
        <v>7.4228999999999994</v>
      </c>
      <c r="R99" s="36">
        <f>IFERROR(Table1[[#This Row],[leftover material]]*(Table1[[#This Row],[Cost ]]+Table1[[#This Row],[shipping]]+Table1[[#This Row],[Tax]]),0)</f>
        <v>0</v>
      </c>
      <c r="S99" s="36"/>
      <c r="T99" s="36">
        <f>IF(ISNA(VLOOKUP(Table1[[#This Row],[Part Number]],'Multi-level BOM'!V$4:V$449,1,FALSE)),0,Table1[[#This Row],[Remaining Extended cost]])</f>
        <v>0</v>
      </c>
    </row>
    <row r="100" spans="1:20" x14ac:dyDescent="0.25">
      <c r="A100" s="1" t="s">
        <v>103</v>
      </c>
      <c r="B100" s="4" t="s">
        <v>1049</v>
      </c>
      <c r="C100" s="1" t="s">
        <v>1021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1057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9" t="str">
        <f>IF(Table1[[#This Row],[Buy-now costs]]&gt;0,"X","")</f>
        <v/>
      </c>
      <c r="M100" s="40">
        <v>0</v>
      </c>
      <c r="N100" s="40">
        <v>0</v>
      </c>
      <c r="O100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100" s="49">
        <f>Table1[[#This Row],[Quantity  to  purchase]]+Table1[[#This Row],[quantity on-hand]]+Table1[[#This Row],[Quantity on order]]-Table1[[#This Row],[extended quantity]]</f>
        <v>0</v>
      </c>
      <c r="Q100" s="51">
        <f>IFERROR(Table1[[#This Row],[Quantity  to  purchase]]*(Table1[[#This Row],[Cost ]]+Table1[[#This Row],[shipping]]+Table1[[#This Row],[Tax]]),0)</f>
        <v>7.5536999999999992</v>
      </c>
      <c r="R100" s="36">
        <f>IFERROR(Table1[[#This Row],[leftover material]]*(Table1[[#This Row],[Cost ]]+Table1[[#This Row],[shipping]]+Table1[[#This Row],[Tax]]),0)</f>
        <v>0</v>
      </c>
      <c r="S100" s="36"/>
      <c r="T100" s="36">
        <f>IF(ISNA(VLOOKUP(Table1[[#This Row],[Part Number]],'Multi-level BOM'!V$4:V$449,1,FALSE)),0,Table1[[#This Row],[Remaining Extended cost]])</f>
        <v>0</v>
      </c>
    </row>
    <row r="101" spans="1:20" x14ac:dyDescent="0.25">
      <c r="A101" s="1" t="s">
        <v>104</v>
      </c>
      <c r="B101" s="58" t="s">
        <v>1046</v>
      </c>
      <c r="C101" s="1" t="s">
        <v>1021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1047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9" t="str">
        <f>IF(Table1[[#This Row],[Buy-now costs]]&gt;0,"X","")</f>
        <v/>
      </c>
      <c r="M101" s="40">
        <v>0</v>
      </c>
      <c r="N101" s="40">
        <v>0</v>
      </c>
      <c r="O101" s="49">
        <f>CEILING((Table1[[#This Row],[extended quantity]]-Table1[[#This Row],[quantity on-hand]]-Table1[[#This Row],[Quantity on order]])/Table1[[#This Row],[Minimum order quantity]],1)*Table1[[#This Row],[Minimum order quantity]]</f>
        <v>1</v>
      </c>
      <c r="P101" s="49">
        <f>Table1[[#This Row],[Quantity  to  purchase]]+Table1[[#This Row],[quantity on-hand]]+Table1[[#This Row],[Quantity on order]]-Table1[[#This Row],[extended quantity]]</f>
        <v>0</v>
      </c>
      <c r="Q101" s="51">
        <f>IFERROR(Table1[[#This Row],[Quantity  to  purchase]]*(Table1[[#This Row],[Cost ]]+Table1[[#This Row],[shipping]]+Table1[[#This Row],[Tax]]),0)</f>
        <v>9.4829999999999988</v>
      </c>
      <c r="R101" s="36">
        <f>IFERROR(Table1[[#This Row],[leftover material]]*(Table1[[#This Row],[Cost ]]+Table1[[#This Row],[shipping]]+Table1[[#This Row],[Tax]]),0)</f>
        <v>0</v>
      </c>
      <c r="S101" s="36"/>
      <c r="T101" s="36">
        <f>IF(ISNA(VLOOKUP(Table1[[#This Row],[Part Number]],'Multi-level BOM'!V$4:V$449,1,FALSE)),0,Table1[[#This Row],[Remaining Extended cost]])</f>
        <v>0</v>
      </c>
    </row>
    <row r="102" spans="1:20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9" t="str">
        <f>IF(Table1[[#This Row],[Buy-now costs]]&gt;0,"X","")</f>
        <v/>
      </c>
      <c r="M102" s="40">
        <v>0</v>
      </c>
      <c r="N102" s="40">
        <v>0</v>
      </c>
      <c r="O10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2" s="49" t="e">
        <f>Table1[[#This Row],[Quantity  to  purchase]]+Table1[[#This Row],[quantity on-hand]]+Table1[[#This Row],[Quantity on order]]-Table1[[#This Row],[extended quantity]]</f>
        <v>#DIV/0!</v>
      </c>
      <c r="Q102" s="51">
        <f>IFERROR(Table1[[#This Row],[Quantity  to  purchase]]*(Table1[[#This Row],[Cost ]]+Table1[[#This Row],[shipping]]+Table1[[#This Row],[Tax]]),0)</f>
        <v>0</v>
      </c>
      <c r="R102" s="36">
        <f>IFERROR(Table1[[#This Row],[leftover material]]*(Table1[[#This Row],[Cost ]]+Table1[[#This Row],[shipping]]+Table1[[#This Row],[Tax]]),0)</f>
        <v>0</v>
      </c>
      <c r="S102" s="36"/>
      <c r="T102" s="36">
        <f>IF(ISNA(VLOOKUP(Table1[[#This Row],[Part Number]],'Multi-level BOM'!V$4:V$449,1,FALSE)),0,Table1[[#This Row],[Remaining Extended cost]])</f>
        <v>0</v>
      </c>
    </row>
    <row r="103" spans="1:20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9" t="str">
        <f>IF(Table1[[#This Row],[Buy-now costs]]&gt;0,"X","")</f>
        <v/>
      </c>
      <c r="M103" s="40">
        <v>0</v>
      </c>
      <c r="N103" s="40">
        <v>0</v>
      </c>
      <c r="O10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3" s="49" t="e">
        <f>Table1[[#This Row],[Quantity  to  purchase]]+Table1[[#This Row],[quantity on-hand]]+Table1[[#This Row],[Quantity on order]]-Table1[[#This Row],[extended quantity]]</f>
        <v>#DIV/0!</v>
      </c>
      <c r="Q103" s="51">
        <f>IFERROR(Table1[[#This Row],[Quantity  to  purchase]]*(Table1[[#This Row],[Cost ]]+Table1[[#This Row],[shipping]]+Table1[[#This Row],[Tax]]),0)</f>
        <v>0</v>
      </c>
      <c r="R103" s="36">
        <f>IFERROR(Table1[[#This Row],[leftover material]]*(Table1[[#This Row],[Cost ]]+Table1[[#This Row],[shipping]]+Table1[[#This Row],[Tax]]),0)</f>
        <v>0</v>
      </c>
      <c r="S103" s="36"/>
      <c r="T103" s="36">
        <f>IF(ISNA(VLOOKUP(Table1[[#This Row],[Part Number]],'Multi-level BOM'!V$4:V$449,1,FALSE)),0,Table1[[#This Row],[Remaining Extended cost]])</f>
        <v>0</v>
      </c>
    </row>
    <row r="104" spans="1:20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9" t="str">
        <f>IF(Table1[[#This Row],[Buy-now costs]]&gt;0,"X","")</f>
        <v/>
      </c>
      <c r="M104" s="40">
        <v>0</v>
      </c>
      <c r="N104" s="40">
        <v>0</v>
      </c>
      <c r="O10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4" s="49" t="e">
        <f>Table1[[#This Row],[Quantity  to  purchase]]+Table1[[#This Row],[quantity on-hand]]+Table1[[#This Row],[Quantity on order]]-Table1[[#This Row],[extended quantity]]</f>
        <v>#DIV/0!</v>
      </c>
      <c r="Q104" s="51">
        <f>IFERROR(Table1[[#This Row],[Quantity  to  purchase]]*(Table1[[#This Row],[Cost ]]+Table1[[#This Row],[shipping]]+Table1[[#This Row],[Tax]]),0)</f>
        <v>0</v>
      </c>
      <c r="R104" s="36">
        <f>IFERROR(Table1[[#This Row],[leftover material]]*(Table1[[#This Row],[Cost ]]+Table1[[#This Row],[shipping]]+Table1[[#This Row],[Tax]]),0)</f>
        <v>0</v>
      </c>
      <c r="S104" s="36"/>
      <c r="T104" s="36">
        <f>IF(ISNA(VLOOKUP(Table1[[#This Row],[Part Number]],'Multi-level BOM'!V$4:V$449,1,FALSE)),0,Table1[[#This Row],[Remaining Extended cost]])</f>
        <v>0</v>
      </c>
    </row>
    <row r="105" spans="1:20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9" t="str">
        <f>IF(Table1[[#This Row],[Buy-now costs]]&gt;0,"X","")</f>
        <v/>
      </c>
      <c r="M105" s="40">
        <v>0</v>
      </c>
      <c r="N105" s="40">
        <v>0</v>
      </c>
      <c r="O10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5" s="49" t="e">
        <f>Table1[[#This Row],[Quantity  to  purchase]]+Table1[[#This Row],[quantity on-hand]]+Table1[[#This Row],[Quantity on order]]-Table1[[#This Row],[extended quantity]]</f>
        <v>#DIV/0!</v>
      </c>
      <c r="Q105" s="51">
        <f>IFERROR(Table1[[#This Row],[Quantity  to  purchase]]*(Table1[[#This Row],[Cost ]]+Table1[[#This Row],[shipping]]+Table1[[#This Row],[Tax]]),0)</f>
        <v>0</v>
      </c>
      <c r="R105" s="36">
        <f>IFERROR(Table1[[#This Row],[leftover material]]*(Table1[[#This Row],[Cost ]]+Table1[[#This Row],[shipping]]+Table1[[#This Row],[Tax]]),0)</f>
        <v>0</v>
      </c>
      <c r="S105" s="36"/>
      <c r="T105" s="36">
        <f>IF(ISNA(VLOOKUP(Table1[[#This Row],[Part Number]],'Multi-level BOM'!V$4:V$449,1,FALSE)),0,Table1[[#This Row],[Remaining Extended cost]])</f>
        <v>0</v>
      </c>
    </row>
    <row r="106" spans="1:20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9" t="str">
        <f>IF(Table1[[#This Row],[Buy-now costs]]&gt;0,"X","")</f>
        <v/>
      </c>
      <c r="M106" s="40">
        <v>0</v>
      </c>
      <c r="N106" s="40">
        <v>0</v>
      </c>
      <c r="O10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6" s="49" t="e">
        <f>Table1[[#This Row],[Quantity  to  purchase]]+Table1[[#This Row],[quantity on-hand]]+Table1[[#This Row],[Quantity on order]]-Table1[[#This Row],[extended quantity]]</f>
        <v>#DIV/0!</v>
      </c>
      <c r="Q106" s="51">
        <f>IFERROR(Table1[[#This Row],[Quantity  to  purchase]]*(Table1[[#This Row],[Cost ]]+Table1[[#This Row],[shipping]]+Table1[[#This Row],[Tax]]),0)</f>
        <v>0</v>
      </c>
      <c r="R106" s="36">
        <f>IFERROR(Table1[[#This Row],[leftover material]]*(Table1[[#This Row],[Cost ]]+Table1[[#This Row],[shipping]]+Table1[[#This Row],[Tax]]),0)</f>
        <v>0</v>
      </c>
      <c r="S106" s="36"/>
      <c r="T106" s="36">
        <f>IF(ISNA(VLOOKUP(Table1[[#This Row],[Part Number]],'Multi-level BOM'!V$4:V$449,1,FALSE)),0,Table1[[#This Row],[Remaining Extended cost]])</f>
        <v>0</v>
      </c>
    </row>
    <row r="107" spans="1:20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9" t="str">
        <f>IF(Table1[[#This Row],[Buy-now costs]]&gt;0,"X","")</f>
        <v/>
      </c>
      <c r="M107" s="40">
        <v>0</v>
      </c>
      <c r="N107" s="40">
        <v>0</v>
      </c>
      <c r="O10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7" s="49" t="e">
        <f>Table1[[#This Row],[Quantity  to  purchase]]+Table1[[#This Row],[quantity on-hand]]+Table1[[#This Row],[Quantity on order]]-Table1[[#This Row],[extended quantity]]</f>
        <v>#DIV/0!</v>
      </c>
      <c r="Q107" s="51">
        <f>IFERROR(Table1[[#This Row],[Quantity  to  purchase]]*(Table1[[#This Row],[Cost ]]+Table1[[#This Row],[shipping]]+Table1[[#This Row],[Tax]]),0)</f>
        <v>0</v>
      </c>
      <c r="R107" s="36">
        <f>IFERROR(Table1[[#This Row],[leftover material]]*(Table1[[#This Row],[Cost ]]+Table1[[#This Row],[shipping]]+Table1[[#This Row],[Tax]]),0)</f>
        <v>0</v>
      </c>
      <c r="S107" s="36"/>
      <c r="T107" s="36">
        <f>IF(ISNA(VLOOKUP(Table1[[#This Row],[Part Number]],'Multi-level BOM'!V$4:V$449,1,FALSE)),0,Table1[[#This Row],[Remaining Extended cost]])</f>
        <v>0</v>
      </c>
    </row>
    <row r="108" spans="1:20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9" t="str">
        <f>IF(Table1[[#This Row],[Buy-now costs]]&gt;0,"X","")</f>
        <v/>
      </c>
      <c r="M108" s="40">
        <v>0</v>
      </c>
      <c r="N108" s="40">
        <v>0</v>
      </c>
      <c r="O10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8" s="49" t="e">
        <f>Table1[[#This Row],[Quantity  to  purchase]]+Table1[[#This Row],[quantity on-hand]]+Table1[[#This Row],[Quantity on order]]-Table1[[#This Row],[extended quantity]]</f>
        <v>#DIV/0!</v>
      </c>
      <c r="Q108" s="51">
        <f>IFERROR(Table1[[#This Row],[Quantity  to  purchase]]*(Table1[[#This Row],[Cost ]]+Table1[[#This Row],[shipping]]+Table1[[#This Row],[Tax]]),0)</f>
        <v>0</v>
      </c>
      <c r="R108" s="36">
        <f>IFERROR(Table1[[#This Row],[leftover material]]*(Table1[[#This Row],[Cost ]]+Table1[[#This Row],[shipping]]+Table1[[#This Row],[Tax]]),0)</f>
        <v>0</v>
      </c>
      <c r="S108" s="36"/>
      <c r="T108" s="36">
        <f>IF(ISNA(VLOOKUP(Table1[[#This Row],[Part Number]],'Multi-level BOM'!V$4:V$449,1,FALSE)),0,Table1[[#This Row],[Remaining Extended cost]])</f>
        <v>0</v>
      </c>
    </row>
    <row r="109" spans="1:20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9" t="str">
        <f>IF(Table1[[#This Row],[Buy-now costs]]&gt;0,"X","")</f>
        <v/>
      </c>
      <c r="M109" s="40">
        <v>0</v>
      </c>
      <c r="N109" s="40">
        <v>0</v>
      </c>
      <c r="O10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09" s="49" t="e">
        <f>Table1[[#This Row],[Quantity  to  purchase]]+Table1[[#This Row],[quantity on-hand]]+Table1[[#This Row],[Quantity on order]]-Table1[[#This Row],[extended quantity]]</f>
        <v>#DIV/0!</v>
      </c>
      <c r="Q109" s="51">
        <f>IFERROR(Table1[[#This Row],[Quantity  to  purchase]]*(Table1[[#This Row],[Cost ]]+Table1[[#This Row],[shipping]]+Table1[[#This Row],[Tax]]),0)</f>
        <v>0</v>
      </c>
      <c r="R109" s="36">
        <f>IFERROR(Table1[[#This Row],[leftover material]]*(Table1[[#This Row],[Cost ]]+Table1[[#This Row],[shipping]]+Table1[[#This Row],[Tax]]),0)</f>
        <v>0</v>
      </c>
      <c r="S109" s="36"/>
      <c r="T109" s="36">
        <f>IF(ISNA(VLOOKUP(Table1[[#This Row],[Part Number]],'Multi-level BOM'!V$4:V$449,1,FALSE)),0,Table1[[#This Row],[Remaining Extended cost]])</f>
        <v>0</v>
      </c>
    </row>
    <row r="110" spans="1:20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9" t="str">
        <f>IF(Table1[[#This Row],[Buy-now costs]]&gt;0,"X","")</f>
        <v/>
      </c>
      <c r="M110" s="40">
        <v>0</v>
      </c>
      <c r="N110" s="40">
        <v>0</v>
      </c>
      <c r="O11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0" s="49" t="e">
        <f>Table1[[#This Row],[Quantity  to  purchase]]+Table1[[#This Row],[quantity on-hand]]+Table1[[#This Row],[Quantity on order]]-Table1[[#This Row],[extended quantity]]</f>
        <v>#DIV/0!</v>
      </c>
      <c r="Q110" s="51">
        <f>IFERROR(Table1[[#This Row],[Quantity  to  purchase]]*(Table1[[#This Row],[Cost ]]+Table1[[#This Row],[shipping]]+Table1[[#This Row],[Tax]]),0)</f>
        <v>0</v>
      </c>
      <c r="R110" s="36">
        <f>IFERROR(Table1[[#This Row],[leftover material]]*(Table1[[#This Row],[Cost ]]+Table1[[#This Row],[shipping]]+Table1[[#This Row],[Tax]]),0)</f>
        <v>0</v>
      </c>
      <c r="S110" s="36"/>
      <c r="T110" s="36">
        <f>IF(ISNA(VLOOKUP(Table1[[#This Row],[Part Number]],'Multi-level BOM'!V$4:V$449,1,FALSE)),0,Table1[[#This Row],[Remaining Extended cost]])</f>
        <v>0</v>
      </c>
    </row>
    <row r="111" spans="1:20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9" t="str">
        <f>IF(Table1[[#This Row],[Buy-now costs]]&gt;0,"X","")</f>
        <v/>
      </c>
      <c r="M111" s="40">
        <v>0</v>
      </c>
      <c r="N111" s="40">
        <v>0</v>
      </c>
      <c r="O11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1" s="49" t="e">
        <f>Table1[[#This Row],[Quantity  to  purchase]]+Table1[[#This Row],[quantity on-hand]]+Table1[[#This Row],[Quantity on order]]-Table1[[#This Row],[extended quantity]]</f>
        <v>#DIV/0!</v>
      </c>
      <c r="Q111" s="51">
        <f>IFERROR(Table1[[#This Row],[Quantity  to  purchase]]*(Table1[[#This Row],[Cost ]]+Table1[[#This Row],[shipping]]+Table1[[#This Row],[Tax]]),0)</f>
        <v>0</v>
      </c>
      <c r="R111" s="36">
        <f>IFERROR(Table1[[#This Row],[leftover material]]*(Table1[[#This Row],[Cost ]]+Table1[[#This Row],[shipping]]+Table1[[#This Row],[Tax]]),0)</f>
        <v>0</v>
      </c>
      <c r="S111" s="36"/>
      <c r="T111" s="36">
        <f>IF(ISNA(VLOOKUP(Table1[[#This Row],[Part Number]],'Multi-level BOM'!V$4:V$449,1,FALSE)),0,Table1[[#This Row],[Remaining Extended cost]])</f>
        <v>0</v>
      </c>
    </row>
    <row r="112" spans="1:20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9" t="str">
        <f>IF(Table1[[#This Row],[Buy-now costs]]&gt;0,"X","")</f>
        <v/>
      </c>
      <c r="M112" s="40">
        <v>0</v>
      </c>
      <c r="N112" s="40">
        <v>0</v>
      </c>
      <c r="O11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2" s="49" t="e">
        <f>Table1[[#This Row],[Quantity  to  purchase]]+Table1[[#This Row],[quantity on-hand]]+Table1[[#This Row],[Quantity on order]]-Table1[[#This Row],[extended quantity]]</f>
        <v>#DIV/0!</v>
      </c>
      <c r="Q112" s="51">
        <f>IFERROR(Table1[[#This Row],[Quantity  to  purchase]]*(Table1[[#This Row],[Cost ]]+Table1[[#This Row],[shipping]]+Table1[[#This Row],[Tax]]),0)</f>
        <v>0</v>
      </c>
      <c r="R112" s="36">
        <f>IFERROR(Table1[[#This Row],[leftover material]]*(Table1[[#This Row],[Cost ]]+Table1[[#This Row],[shipping]]+Table1[[#This Row],[Tax]]),0)</f>
        <v>0</v>
      </c>
      <c r="S112" s="36"/>
      <c r="T112" s="36">
        <f>IF(ISNA(VLOOKUP(Table1[[#This Row],[Part Number]],'Multi-level BOM'!V$4:V$449,1,FALSE)),0,Table1[[#This Row],[Remaining Extended cost]])</f>
        <v>0</v>
      </c>
    </row>
    <row r="113" spans="1:20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9" t="str">
        <f>IF(Table1[[#This Row],[Buy-now costs]]&gt;0,"X","")</f>
        <v/>
      </c>
      <c r="M113" s="40">
        <v>0</v>
      </c>
      <c r="N113" s="40">
        <v>0</v>
      </c>
      <c r="O11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3" s="49" t="e">
        <f>Table1[[#This Row],[Quantity  to  purchase]]+Table1[[#This Row],[quantity on-hand]]+Table1[[#This Row],[Quantity on order]]-Table1[[#This Row],[extended quantity]]</f>
        <v>#DIV/0!</v>
      </c>
      <c r="Q113" s="51">
        <f>IFERROR(Table1[[#This Row],[Quantity  to  purchase]]*(Table1[[#This Row],[Cost ]]+Table1[[#This Row],[shipping]]+Table1[[#This Row],[Tax]]),0)</f>
        <v>0</v>
      </c>
      <c r="R113" s="36">
        <f>IFERROR(Table1[[#This Row],[leftover material]]*(Table1[[#This Row],[Cost ]]+Table1[[#This Row],[shipping]]+Table1[[#This Row],[Tax]]),0)</f>
        <v>0</v>
      </c>
      <c r="S113" s="36"/>
      <c r="T113" s="36">
        <f>IF(ISNA(VLOOKUP(Table1[[#This Row],[Part Number]],'Multi-level BOM'!V$4:V$449,1,FALSE)),0,Table1[[#This Row],[Remaining Extended cost]])</f>
        <v>0</v>
      </c>
    </row>
    <row r="114" spans="1:20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9" t="str">
        <f>IF(Table1[[#This Row],[Buy-now costs]]&gt;0,"X","")</f>
        <v/>
      </c>
      <c r="M114" s="40">
        <v>0</v>
      </c>
      <c r="N114" s="40">
        <v>0</v>
      </c>
      <c r="O11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4" s="49" t="e">
        <f>Table1[[#This Row],[Quantity  to  purchase]]+Table1[[#This Row],[quantity on-hand]]+Table1[[#This Row],[Quantity on order]]-Table1[[#This Row],[extended quantity]]</f>
        <v>#DIV/0!</v>
      </c>
      <c r="Q114" s="51">
        <f>IFERROR(Table1[[#This Row],[Quantity  to  purchase]]*(Table1[[#This Row],[Cost ]]+Table1[[#This Row],[shipping]]+Table1[[#This Row],[Tax]]),0)</f>
        <v>0</v>
      </c>
      <c r="R114" s="36">
        <f>IFERROR(Table1[[#This Row],[leftover material]]*(Table1[[#This Row],[Cost ]]+Table1[[#This Row],[shipping]]+Table1[[#This Row],[Tax]]),0)</f>
        <v>0</v>
      </c>
      <c r="S114" s="36"/>
      <c r="T114" s="36">
        <f>IF(ISNA(VLOOKUP(Table1[[#This Row],[Part Number]],'Multi-level BOM'!V$4:V$449,1,FALSE)),0,Table1[[#This Row],[Remaining Extended cost]])</f>
        <v>0</v>
      </c>
    </row>
    <row r="115" spans="1:20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9" t="str">
        <f>IF(Table1[[#This Row],[Buy-now costs]]&gt;0,"X","")</f>
        <v/>
      </c>
      <c r="M115" s="40">
        <v>0</v>
      </c>
      <c r="N115" s="40">
        <v>0</v>
      </c>
      <c r="O11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5" s="49" t="e">
        <f>Table1[[#This Row],[Quantity  to  purchase]]+Table1[[#This Row],[quantity on-hand]]+Table1[[#This Row],[Quantity on order]]-Table1[[#This Row],[extended quantity]]</f>
        <v>#DIV/0!</v>
      </c>
      <c r="Q115" s="51">
        <f>IFERROR(Table1[[#This Row],[Quantity  to  purchase]]*(Table1[[#This Row],[Cost ]]+Table1[[#This Row],[shipping]]+Table1[[#This Row],[Tax]]),0)</f>
        <v>0</v>
      </c>
      <c r="R115" s="36">
        <f>IFERROR(Table1[[#This Row],[leftover material]]*(Table1[[#This Row],[Cost ]]+Table1[[#This Row],[shipping]]+Table1[[#This Row],[Tax]]),0)</f>
        <v>0</v>
      </c>
      <c r="S115" s="36"/>
      <c r="T115" s="36">
        <f>IF(ISNA(VLOOKUP(Table1[[#This Row],[Part Number]],'Multi-level BOM'!V$4:V$449,1,FALSE)),0,Table1[[#This Row],[Remaining Extended cost]])</f>
        <v>0</v>
      </c>
    </row>
    <row r="116" spans="1:20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9" t="str">
        <f>IF(Table1[[#This Row],[Buy-now costs]]&gt;0,"X","")</f>
        <v/>
      </c>
      <c r="M116" s="40">
        <v>0</v>
      </c>
      <c r="N116" s="40">
        <v>0</v>
      </c>
      <c r="O11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6" s="49" t="e">
        <f>Table1[[#This Row],[Quantity  to  purchase]]+Table1[[#This Row],[quantity on-hand]]+Table1[[#This Row],[Quantity on order]]-Table1[[#This Row],[extended quantity]]</f>
        <v>#DIV/0!</v>
      </c>
      <c r="Q116" s="51">
        <f>IFERROR(Table1[[#This Row],[Quantity  to  purchase]]*(Table1[[#This Row],[Cost ]]+Table1[[#This Row],[shipping]]+Table1[[#This Row],[Tax]]),0)</f>
        <v>0</v>
      </c>
      <c r="R116" s="36">
        <f>IFERROR(Table1[[#This Row],[leftover material]]*(Table1[[#This Row],[Cost ]]+Table1[[#This Row],[shipping]]+Table1[[#This Row],[Tax]]),0)</f>
        <v>0</v>
      </c>
      <c r="S116" s="36"/>
      <c r="T116" s="36">
        <f>IF(ISNA(VLOOKUP(Table1[[#This Row],[Part Number]],'Multi-level BOM'!V$4:V$449,1,FALSE)),0,Table1[[#This Row],[Remaining Extended cost]])</f>
        <v>0</v>
      </c>
    </row>
    <row r="117" spans="1:20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9" t="str">
        <f>IF(Table1[[#This Row],[Buy-now costs]]&gt;0,"X","")</f>
        <v/>
      </c>
      <c r="M117" s="40">
        <v>0</v>
      </c>
      <c r="N117" s="40">
        <v>0</v>
      </c>
      <c r="O11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7" s="49" t="e">
        <f>Table1[[#This Row],[Quantity  to  purchase]]+Table1[[#This Row],[quantity on-hand]]+Table1[[#This Row],[Quantity on order]]-Table1[[#This Row],[extended quantity]]</f>
        <v>#DIV/0!</v>
      </c>
      <c r="Q117" s="51">
        <f>IFERROR(Table1[[#This Row],[Quantity  to  purchase]]*(Table1[[#This Row],[Cost ]]+Table1[[#This Row],[shipping]]+Table1[[#This Row],[Tax]]),0)</f>
        <v>0</v>
      </c>
      <c r="R117" s="36">
        <f>IFERROR(Table1[[#This Row],[leftover material]]*(Table1[[#This Row],[Cost ]]+Table1[[#This Row],[shipping]]+Table1[[#This Row],[Tax]]),0)</f>
        <v>0</v>
      </c>
      <c r="S117" s="36"/>
      <c r="T117" s="36">
        <f>IF(ISNA(VLOOKUP(Table1[[#This Row],[Part Number]],'Multi-level BOM'!V$4:V$449,1,FALSE)),0,Table1[[#This Row],[Remaining Extended cost]])</f>
        <v>0</v>
      </c>
    </row>
    <row r="118" spans="1:20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9" t="str">
        <f>IF(Table1[[#This Row],[Buy-now costs]]&gt;0,"X","")</f>
        <v/>
      </c>
      <c r="M118" s="40">
        <v>0</v>
      </c>
      <c r="N118" s="40">
        <v>0</v>
      </c>
      <c r="O11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8" s="49" t="e">
        <f>Table1[[#This Row],[Quantity  to  purchase]]+Table1[[#This Row],[quantity on-hand]]+Table1[[#This Row],[Quantity on order]]-Table1[[#This Row],[extended quantity]]</f>
        <v>#DIV/0!</v>
      </c>
      <c r="Q118" s="51">
        <f>IFERROR(Table1[[#This Row],[Quantity  to  purchase]]*(Table1[[#This Row],[Cost ]]+Table1[[#This Row],[shipping]]+Table1[[#This Row],[Tax]]),0)</f>
        <v>0</v>
      </c>
      <c r="R118" s="36">
        <f>IFERROR(Table1[[#This Row],[leftover material]]*(Table1[[#This Row],[Cost ]]+Table1[[#This Row],[shipping]]+Table1[[#This Row],[Tax]]),0)</f>
        <v>0</v>
      </c>
      <c r="S118" s="36"/>
      <c r="T118" s="36">
        <f>IF(ISNA(VLOOKUP(Table1[[#This Row],[Part Number]],'Multi-level BOM'!V$4:V$449,1,FALSE)),0,Table1[[#This Row],[Remaining Extended cost]])</f>
        <v>0</v>
      </c>
    </row>
    <row r="119" spans="1:20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9" t="str">
        <f>IF(Table1[[#This Row],[Buy-now costs]]&gt;0,"X","")</f>
        <v/>
      </c>
      <c r="M119" s="40">
        <v>0</v>
      </c>
      <c r="N119" s="40">
        <v>0</v>
      </c>
      <c r="O11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19" s="49" t="e">
        <f>Table1[[#This Row],[Quantity  to  purchase]]+Table1[[#This Row],[quantity on-hand]]+Table1[[#This Row],[Quantity on order]]-Table1[[#This Row],[extended quantity]]</f>
        <v>#DIV/0!</v>
      </c>
      <c r="Q119" s="51">
        <f>IFERROR(Table1[[#This Row],[Quantity  to  purchase]]*(Table1[[#This Row],[Cost ]]+Table1[[#This Row],[shipping]]+Table1[[#This Row],[Tax]]),0)</f>
        <v>0</v>
      </c>
      <c r="R119" s="36">
        <f>IFERROR(Table1[[#This Row],[leftover material]]*(Table1[[#This Row],[Cost ]]+Table1[[#This Row],[shipping]]+Table1[[#This Row],[Tax]]),0)</f>
        <v>0</v>
      </c>
      <c r="S119" s="36"/>
      <c r="T119" s="36">
        <f>IF(ISNA(VLOOKUP(Table1[[#This Row],[Part Number]],'Multi-level BOM'!V$4:V$449,1,FALSE)),0,Table1[[#This Row],[Remaining Extended cost]])</f>
        <v>0</v>
      </c>
    </row>
    <row r="120" spans="1:20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9" t="str">
        <f>IF(Table1[[#This Row],[Buy-now costs]]&gt;0,"X","")</f>
        <v/>
      </c>
      <c r="M120" s="40">
        <v>0</v>
      </c>
      <c r="N120" s="40">
        <v>0</v>
      </c>
      <c r="O12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0" s="49" t="e">
        <f>Table1[[#This Row],[Quantity  to  purchase]]+Table1[[#This Row],[quantity on-hand]]+Table1[[#This Row],[Quantity on order]]-Table1[[#This Row],[extended quantity]]</f>
        <v>#DIV/0!</v>
      </c>
      <c r="Q120" s="51">
        <f>IFERROR(Table1[[#This Row],[Quantity  to  purchase]]*(Table1[[#This Row],[Cost ]]+Table1[[#This Row],[shipping]]+Table1[[#This Row],[Tax]]),0)</f>
        <v>0</v>
      </c>
      <c r="R120" s="36">
        <f>IFERROR(Table1[[#This Row],[leftover material]]*(Table1[[#This Row],[Cost ]]+Table1[[#This Row],[shipping]]+Table1[[#This Row],[Tax]]),0)</f>
        <v>0</v>
      </c>
      <c r="S120" s="36"/>
      <c r="T120" s="36">
        <f>IF(ISNA(VLOOKUP(Table1[[#This Row],[Part Number]],'Multi-level BOM'!V$4:V$449,1,FALSE)),0,Table1[[#This Row],[Remaining Extended cost]])</f>
        <v>0</v>
      </c>
    </row>
    <row r="121" spans="1:20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9" t="str">
        <f>IF(Table1[[#This Row],[Buy-now costs]]&gt;0,"X","")</f>
        <v/>
      </c>
      <c r="M121" s="40">
        <v>0</v>
      </c>
      <c r="N121" s="40">
        <v>0</v>
      </c>
      <c r="O12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1" s="49" t="e">
        <f>Table1[[#This Row],[Quantity  to  purchase]]+Table1[[#This Row],[quantity on-hand]]+Table1[[#This Row],[Quantity on order]]-Table1[[#This Row],[extended quantity]]</f>
        <v>#DIV/0!</v>
      </c>
      <c r="Q121" s="51">
        <f>IFERROR(Table1[[#This Row],[Quantity  to  purchase]]*(Table1[[#This Row],[Cost ]]+Table1[[#This Row],[shipping]]+Table1[[#This Row],[Tax]]),0)</f>
        <v>0</v>
      </c>
      <c r="R121" s="36">
        <f>IFERROR(Table1[[#This Row],[leftover material]]*(Table1[[#This Row],[Cost ]]+Table1[[#This Row],[shipping]]+Table1[[#This Row],[Tax]]),0)</f>
        <v>0</v>
      </c>
      <c r="S121" s="36"/>
      <c r="T121" s="36">
        <f>IF(ISNA(VLOOKUP(Table1[[#This Row],[Part Number]],'Multi-level BOM'!V$4:V$449,1,FALSE)),0,Table1[[#This Row],[Remaining Extended cost]])</f>
        <v>0</v>
      </c>
    </row>
    <row r="122" spans="1:20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9" t="str">
        <f>IF(Table1[[#This Row],[Buy-now costs]]&gt;0,"X","")</f>
        <v/>
      </c>
      <c r="M122" s="40">
        <v>0</v>
      </c>
      <c r="N122" s="40">
        <v>0</v>
      </c>
      <c r="O12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2" s="49" t="e">
        <f>Table1[[#This Row],[Quantity  to  purchase]]+Table1[[#This Row],[quantity on-hand]]+Table1[[#This Row],[Quantity on order]]-Table1[[#This Row],[extended quantity]]</f>
        <v>#DIV/0!</v>
      </c>
      <c r="Q122" s="51">
        <f>IFERROR(Table1[[#This Row],[Quantity  to  purchase]]*(Table1[[#This Row],[Cost ]]+Table1[[#This Row],[shipping]]+Table1[[#This Row],[Tax]]),0)</f>
        <v>0</v>
      </c>
      <c r="R122" s="36">
        <f>IFERROR(Table1[[#This Row],[leftover material]]*(Table1[[#This Row],[Cost ]]+Table1[[#This Row],[shipping]]+Table1[[#This Row],[Tax]]),0)</f>
        <v>0</v>
      </c>
      <c r="S122" s="36"/>
      <c r="T122" s="36">
        <f>IF(ISNA(VLOOKUP(Table1[[#This Row],[Part Number]],'Multi-level BOM'!V$4:V$449,1,FALSE)),0,Table1[[#This Row],[Remaining Extended cost]])</f>
        <v>0</v>
      </c>
    </row>
    <row r="123" spans="1:20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9" t="str">
        <f>IF(Table1[[#This Row],[Buy-now costs]]&gt;0,"X","")</f>
        <v/>
      </c>
      <c r="M123" s="40">
        <v>0</v>
      </c>
      <c r="N123" s="40">
        <v>0</v>
      </c>
      <c r="O12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3" s="49" t="e">
        <f>Table1[[#This Row],[Quantity  to  purchase]]+Table1[[#This Row],[quantity on-hand]]+Table1[[#This Row],[Quantity on order]]-Table1[[#This Row],[extended quantity]]</f>
        <v>#DIV/0!</v>
      </c>
      <c r="Q123" s="51">
        <f>IFERROR(Table1[[#This Row],[Quantity  to  purchase]]*(Table1[[#This Row],[Cost ]]+Table1[[#This Row],[shipping]]+Table1[[#This Row],[Tax]]),0)</f>
        <v>0</v>
      </c>
      <c r="R123" s="36">
        <f>IFERROR(Table1[[#This Row],[leftover material]]*(Table1[[#This Row],[Cost ]]+Table1[[#This Row],[shipping]]+Table1[[#This Row],[Tax]]),0)</f>
        <v>0</v>
      </c>
      <c r="S123" s="36"/>
      <c r="T123" s="36">
        <f>IF(ISNA(VLOOKUP(Table1[[#This Row],[Part Number]],'Multi-level BOM'!V$4:V$449,1,FALSE)),0,Table1[[#This Row],[Remaining Extended cost]])</f>
        <v>0</v>
      </c>
    </row>
    <row r="124" spans="1:20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9" t="str">
        <f>IF(Table1[[#This Row],[Buy-now costs]]&gt;0,"X","")</f>
        <v/>
      </c>
      <c r="M124" s="40">
        <v>0</v>
      </c>
      <c r="N124" s="40">
        <v>0</v>
      </c>
      <c r="O12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4" s="49" t="e">
        <f>Table1[[#This Row],[Quantity  to  purchase]]+Table1[[#This Row],[quantity on-hand]]+Table1[[#This Row],[Quantity on order]]-Table1[[#This Row],[extended quantity]]</f>
        <v>#DIV/0!</v>
      </c>
      <c r="Q124" s="51">
        <f>IFERROR(Table1[[#This Row],[Quantity  to  purchase]]*(Table1[[#This Row],[Cost ]]+Table1[[#This Row],[shipping]]+Table1[[#This Row],[Tax]]),0)</f>
        <v>0</v>
      </c>
      <c r="R124" s="36">
        <f>IFERROR(Table1[[#This Row],[leftover material]]*(Table1[[#This Row],[Cost ]]+Table1[[#This Row],[shipping]]+Table1[[#This Row],[Tax]]),0)</f>
        <v>0</v>
      </c>
      <c r="S124" s="36"/>
      <c r="T124" s="36">
        <f>IF(ISNA(VLOOKUP(Table1[[#This Row],[Part Number]],'Multi-level BOM'!V$4:V$449,1,FALSE)),0,Table1[[#This Row],[Remaining Extended cost]])</f>
        <v>0</v>
      </c>
    </row>
    <row r="125" spans="1:20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9" t="str">
        <f>IF(Table1[[#This Row],[Buy-now costs]]&gt;0,"X","")</f>
        <v/>
      </c>
      <c r="M125" s="40">
        <v>0</v>
      </c>
      <c r="N125" s="40">
        <v>0</v>
      </c>
      <c r="O12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5" s="49" t="e">
        <f>Table1[[#This Row],[Quantity  to  purchase]]+Table1[[#This Row],[quantity on-hand]]+Table1[[#This Row],[Quantity on order]]-Table1[[#This Row],[extended quantity]]</f>
        <v>#DIV/0!</v>
      </c>
      <c r="Q125" s="51">
        <f>IFERROR(Table1[[#This Row],[Quantity  to  purchase]]*(Table1[[#This Row],[Cost ]]+Table1[[#This Row],[shipping]]+Table1[[#This Row],[Tax]]),0)</f>
        <v>0</v>
      </c>
      <c r="R125" s="36">
        <f>IFERROR(Table1[[#This Row],[leftover material]]*(Table1[[#This Row],[Cost ]]+Table1[[#This Row],[shipping]]+Table1[[#This Row],[Tax]]),0)</f>
        <v>0</v>
      </c>
      <c r="S125" s="36"/>
      <c r="T125" s="36">
        <f>IF(ISNA(VLOOKUP(Table1[[#This Row],[Part Number]],'Multi-level BOM'!V$4:V$449,1,FALSE)),0,Table1[[#This Row],[Remaining Extended cost]])</f>
        <v>0</v>
      </c>
    </row>
    <row r="126" spans="1:20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9" t="str">
        <f>IF(Table1[[#This Row],[Buy-now costs]]&gt;0,"X","")</f>
        <v/>
      </c>
      <c r="M126" s="40">
        <v>0</v>
      </c>
      <c r="N126" s="40">
        <v>0</v>
      </c>
      <c r="O12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6" s="49" t="e">
        <f>Table1[[#This Row],[Quantity  to  purchase]]+Table1[[#This Row],[quantity on-hand]]+Table1[[#This Row],[Quantity on order]]-Table1[[#This Row],[extended quantity]]</f>
        <v>#DIV/0!</v>
      </c>
      <c r="Q126" s="51">
        <f>IFERROR(Table1[[#This Row],[Quantity  to  purchase]]*(Table1[[#This Row],[Cost ]]+Table1[[#This Row],[shipping]]+Table1[[#This Row],[Tax]]),0)</f>
        <v>0</v>
      </c>
      <c r="R126" s="36">
        <f>IFERROR(Table1[[#This Row],[leftover material]]*(Table1[[#This Row],[Cost ]]+Table1[[#This Row],[shipping]]+Table1[[#This Row],[Tax]]),0)</f>
        <v>0</v>
      </c>
      <c r="S126" s="36"/>
      <c r="T126" s="36">
        <f>IF(ISNA(VLOOKUP(Table1[[#This Row],[Part Number]],'Multi-level BOM'!V$4:V$449,1,FALSE)),0,Table1[[#This Row],[Remaining Extended cost]])</f>
        <v>0</v>
      </c>
    </row>
    <row r="127" spans="1:20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9" t="str">
        <f>IF(Table1[[#This Row],[Buy-now costs]]&gt;0,"X","")</f>
        <v/>
      </c>
      <c r="M127" s="40">
        <v>0</v>
      </c>
      <c r="N127" s="40">
        <v>0</v>
      </c>
      <c r="O12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7" s="49" t="e">
        <f>Table1[[#This Row],[Quantity  to  purchase]]+Table1[[#This Row],[quantity on-hand]]+Table1[[#This Row],[Quantity on order]]-Table1[[#This Row],[extended quantity]]</f>
        <v>#DIV/0!</v>
      </c>
      <c r="Q127" s="51">
        <f>IFERROR(Table1[[#This Row],[Quantity  to  purchase]]*(Table1[[#This Row],[Cost ]]+Table1[[#This Row],[shipping]]+Table1[[#This Row],[Tax]]),0)</f>
        <v>0</v>
      </c>
      <c r="R127" s="36">
        <f>IFERROR(Table1[[#This Row],[leftover material]]*(Table1[[#This Row],[Cost ]]+Table1[[#This Row],[shipping]]+Table1[[#This Row],[Tax]]),0)</f>
        <v>0</v>
      </c>
      <c r="S127" s="36"/>
      <c r="T127" s="36">
        <f>IF(ISNA(VLOOKUP(Table1[[#This Row],[Part Number]],'Multi-level BOM'!V$4:V$449,1,FALSE)),0,Table1[[#This Row],[Remaining Extended cost]])</f>
        <v>0</v>
      </c>
    </row>
    <row r="128" spans="1:20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9" t="str">
        <f>IF(Table1[[#This Row],[Buy-now costs]]&gt;0,"X","")</f>
        <v/>
      </c>
      <c r="M128" s="40">
        <v>0</v>
      </c>
      <c r="N128" s="40">
        <v>0</v>
      </c>
      <c r="O12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8" s="49" t="e">
        <f>Table1[[#This Row],[Quantity  to  purchase]]+Table1[[#This Row],[quantity on-hand]]+Table1[[#This Row],[Quantity on order]]-Table1[[#This Row],[extended quantity]]</f>
        <v>#DIV/0!</v>
      </c>
      <c r="Q128" s="51">
        <f>IFERROR(Table1[[#This Row],[Quantity  to  purchase]]*(Table1[[#This Row],[Cost ]]+Table1[[#This Row],[shipping]]+Table1[[#This Row],[Tax]]),0)</f>
        <v>0</v>
      </c>
      <c r="R128" s="36">
        <f>IFERROR(Table1[[#This Row],[leftover material]]*(Table1[[#This Row],[Cost ]]+Table1[[#This Row],[shipping]]+Table1[[#This Row],[Tax]]),0)</f>
        <v>0</v>
      </c>
      <c r="S128" s="36"/>
      <c r="T128" s="36">
        <f>IF(ISNA(VLOOKUP(Table1[[#This Row],[Part Number]],'Multi-level BOM'!V$4:V$449,1,FALSE)),0,Table1[[#This Row],[Remaining Extended cost]])</f>
        <v>0</v>
      </c>
    </row>
    <row r="129" spans="1:20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9" t="str">
        <f>IF(Table1[[#This Row],[Buy-now costs]]&gt;0,"X","")</f>
        <v/>
      </c>
      <c r="M129" s="40">
        <v>0</v>
      </c>
      <c r="N129" s="40">
        <v>0</v>
      </c>
      <c r="O12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29" s="49" t="e">
        <f>Table1[[#This Row],[Quantity  to  purchase]]+Table1[[#This Row],[quantity on-hand]]+Table1[[#This Row],[Quantity on order]]-Table1[[#This Row],[extended quantity]]</f>
        <v>#DIV/0!</v>
      </c>
      <c r="Q129" s="51">
        <f>IFERROR(Table1[[#This Row],[Quantity  to  purchase]]*(Table1[[#This Row],[Cost ]]+Table1[[#This Row],[shipping]]+Table1[[#This Row],[Tax]]),0)</f>
        <v>0</v>
      </c>
      <c r="R129" s="36">
        <f>IFERROR(Table1[[#This Row],[leftover material]]*(Table1[[#This Row],[Cost ]]+Table1[[#This Row],[shipping]]+Table1[[#This Row],[Tax]]),0)</f>
        <v>0</v>
      </c>
      <c r="S129" s="36"/>
      <c r="T129" s="36">
        <f>IF(ISNA(VLOOKUP(Table1[[#This Row],[Part Number]],'Multi-level BOM'!V$4:V$449,1,FALSE)),0,Table1[[#This Row],[Remaining Extended cost]])</f>
        <v>0</v>
      </c>
    </row>
    <row r="130" spans="1:20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9" t="str">
        <f>IF(Table1[[#This Row],[Buy-now costs]]&gt;0,"X","")</f>
        <v/>
      </c>
      <c r="M130" s="40">
        <v>0</v>
      </c>
      <c r="N130" s="40">
        <v>0</v>
      </c>
      <c r="O13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0" s="49" t="e">
        <f>Table1[[#This Row],[Quantity  to  purchase]]+Table1[[#This Row],[quantity on-hand]]+Table1[[#This Row],[Quantity on order]]-Table1[[#This Row],[extended quantity]]</f>
        <v>#DIV/0!</v>
      </c>
      <c r="Q130" s="51">
        <f>IFERROR(Table1[[#This Row],[Quantity  to  purchase]]*(Table1[[#This Row],[Cost ]]+Table1[[#This Row],[shipping]]+Table1[[#This Row],[Tax]]),0)</f>
        <v>0</v>
      </c>
      <c r="R130" s="36">
        <f>IFERROR(Table1[[#This Row],[leftover material]]*(Table1[[#This Row],[Cost ]]+Table1[[#This Row],[shipping]]+Table1[[#This Row],[Tax]]),0)</f>
        <v>0</v>
      </c>
      <c r="S130" s="36"/>
      <c r="T130" s="36">
        <f>IF(ISNA(VLOOKUP(Table1[[#This Row],[Part Number]],'Multi-level BOM'!V$4:V$449,1,FALSE)),0,Table1[[#This Row],[Remaining Extended cost]])</f>
        <v>0</v>
      </c>
    </row>
    <row r="131" spans="1:20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9" t="str">
        <f>IF(Table1[[#This Row],[Buy-now costs]]&gt;0,"X","")</f>
        <v/>
      </c>
      <c r="M131" s="40">
        <v>0</v>
      </c>
      <c r="N131" s="40">
        <v>0</v>
      </c>
      <c r="O13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1" s="49" t="e">
        <f>Table1[[#This Row],[Quantity  to  purchase]]+Table1[[#This Row],[quantity on-hand]]+Table1[[#This Row],[Quantity on order]]-Table1[[#This Row],[extended quantity]]</f>
        <v>#DIV/0!</v>
      </c>
      <c r="Q131" s="51">
        <f>IFERROR(Table1[[#This Row],[Quantity  to  purchase]]*(Table1[[#This Row],[Cost ]]+Table1[[#This Row],[shipping]]+Table1[[#This Row],[Tax]]),0)</f>
        <v>0</v>
      </c>
      <c r="R131" s="36">
        <f>IFERROR(Table1[[#This Row],[leftover material]]*(Table1[[#This Row],[Cost ]]+Table1[[#This Row],[shipping]]+Table1[[#This Row],[Tax]]),0)</f>
        <v>0</v>
      </c>
      <c r="S131" s="36"/>
      <c r="T131" s="36">
        <f>IF(ISNA(VLOOKUP(Table1[[#This Row],[Part Number]],'Multi-level BOM'!V$4:V$449,1,FALSE)),0,Table1[[#This Row],[Remaining Extended cost]])</f>
        <v>0</v>
      </c>
    </row>
    <row r="132" spans="1:20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9" t="str">
        <f>IF(Table1[[#This Row],[Buy-now costs]]&gt;0,"X","")</f>
        <v/>
      </c>
      <c r="M132" s="40">
        <v>0</v>
      </c>
      <c r="N132" s="40">
        <v>0</v>
      </c>
      <c r="O13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2" s="49" t="e">
        <f>Table1[[#This Row],[Quantity  to  purchase]]+Table1[[#This Row],[quantity on-hand]]+Table1[[#This Row],[Quantity on order]]-Table1[[#This Row],[extended quantity]]</f>
        <v>#DIV/0!</v>
      </c>
      <c r="Q132" s="51">
        <f>IFERROR(Table1[[#This Row],[Quantity  to  purchase]]*(Table1[[#This Row],[Cost ]]+Table1[[#This Row],[shipping]]+Table1[[#This Row],[Tax]]),0)</f>
        <v>0</v>
      </c>
      <c r="R132" s="36">
        <f>IFERROR(Table1[[#This Row],[leftover material]]*(Table1[[#This Row],[Cost ]]+Table1[[#This Row],[shipping]]+Table1[[#This Row],[Tax]]),0)</f>
        <v>0</v>
      </c>
      <c r="S132" s="36"/>
      <c r="T132" s="36">
        <f>IF(ISNA(VLOOKUP(Table1[[#This Row],[Part Number]],'Multi-level BOM'!V$4:V$449,1,FALSE)),0,Table1[[#This Row],[Remaining Extended cost]])</f>
        <v>0</v>
      </c>
    </row>
    <row r="133" spans="1:20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9" t="str">
        <f>IF(Table1[[#This Row],[Buy-now costs]]&gt;0,"X","")</f>
        <v/>
      </c>
      <c r="M133" s="40">
        <v>0</v>
      </c>
      <c r="N133" s="40">
        <v>0</v>
      </c>
      <c r="O13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3" s="49" t="e">
        <f>Table1[[#This Row],[Quantity  to  purchase]]+Table1[[#This Row],[quantity on-hand]]+Table1[[#This Row],[Quantity on order]]-Table1[[#This Row],[extended quantity]]</f>
        <v>#DIV/0!</v>
      </c>
      <c r="Q133" s="51">
        <f>IFERROR(Table1[[#This Row],[Quantity  to  purchase]]*(Table1[[#This Row],[Cost ]]+Table1[[#This Row],[shipping]]+Table1[[#This Row],[Tax]]),0)</f>
        <v>0</v>
      </c>
      <c r="R133" s="36">
        <f>IFERROR(Table1[[#This Row],[leftover material]]*(Table1[[#This Row],[Cost ]]+Table1[[#This Row],[shipping]]+Table1[[#This Row],[Tax]]),0)</f>
        <v>0</v>
      </c>
      <c r="S133" s="36"/>
      <c r="T133" s="36">
        <f>IF(ISNA(VLOOKUP(Table1[[#This Row],[Part Number]],'Multi-level BOM'!V$4:V$449,1,FALSE)),0,Table1[[#This Row],[Remaining Extended cost]])</f>
        <v>0</v>
      </c>
    </row>
    <row r="134" spans="1:20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9" t="str">
        <f>IF(Table1[[#This Row],[Buy-now costs]]&gt;0,"X","")</f>
        <v/>
      </c>
      <c r="M134" s="40">
        <v>0</v>
      </c>
      <c r="N134" s="40">
        <v>0</v>
      </c>
      <c r="O13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4" s="49" t="e">
        <f>Table1[[#This Row],[Quantity  to  purchase]]+Table1[[#This Row],[quantity on-hand]]+Table1[[#This Row],[Quantity on order]]-Table1[[#This Row],[extended quantity]]</f>
        <v>#DIV/0!</v>
      </c>
      <c r="Q134" s="51">
        <f>IFERROR(Table1[[#This Row],[Quantity  to  purchase]]*(Table1[[#This Row],[Cost ]]+Table1[[#This Row],[shipping]]+Table1[[#This Row],[Tax]]),0)</f>
        <v>0</v>
      </c>
      <c r="R134" s="36">
        <f>IFERROR(Table1[[#This Row],[leftover material]]*(Table1[[#This Row],[Cost ]]+Table1[[#This Row],[shipping]]+Table1[[#This Row],[Tax]]),0)</f>
        <v>0</v>
      </c>
      <c r="S134" s="36"/>
      <c r="T134" s="36">
        <f>IF(ISNA(VLOOKUP(Table1[[#This Row],[Part Number]],'Multi-level BOM'!V$4:V$449,1,FALSE)),0,Table1[[#This Row],[Remaining Extended cost]])</f>
        <v>0</v>
      </c>
    </row>
    <row r="135" spans="1:20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9" t="str">
        <f>IF(Table1[[#This Row],[Buy-now costs]]&gt;0,"X","")</f>
        <v/>
      </c>
      <c r="M135" s="40">
        <v>0</v>
      </c>
      <c r="N135" s="40">
        <v>0</v>
      </c>
      <c r="O13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5" s="49" t="e">
        <f>Table1[[#This Row],[Quantity  to  purchase]]+Table1[[#This Row],[quantity on-hand]]+Table1[[#This Row],[Quantity on order]]-Table1[[#This Row],[extended quantity]]</f>
        <v>#DIV/0!</v>
      </c>
      <c r="Q135" s="51">
        <f>IFERROR(Table1[[#This Row],[Quantity  to  purchase]]*(Table1[[#This Row],[Cost ]]+Table1[[#This Row],[shipping]]+Table1[[#This Row],[Tax]]),0)</f>
        <v>0</v>
      </c>
      <c r="R135" s="36">
        <f>IFERROR(Table1[[#This Row],[leftover material]]*(Table1[[#This Row],[Cost ]]+Table1[[#This Row],[shipping]]+Table1[[#This Row],[Tax]]),0)</f>
        <v>0</v>
      </c>
      <c r="S135" s="36"/>
      <c r="T135" s="36">
        <f>IF(ISNA(VLOOKUP(Table1[[#This Row],[Part Number]],'Multi-level BOM'!V$4:V$449,1,FALSE)),0,Table1[[#This Row],[Remaining Extended cost]])</f>
        <v>0</v>
      </c>
    </row>
    <row r="136" spans="1:20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9" t="str">
        <f>IF(Table1[[#This Row],[Buy-now costs]]&gt;0,"X","")</f>
        <v/>
      </c>
      <c r="M136" s="40">
        <v>0</v>
      </c>
      <c r="N136" s="40">
        <v>0</v>
      </c>
      <c r="O13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6" s="49" t="e">
        <f>Table1[[#This Row],[Quantity  to  purchase]]+Table1[[#This Row],[quantity on-hand]]+Table1[[#This Row],[Quantity on order]]-Table1[[#This Row],[extended quantity]]</f>
        <v>#DIV/0!</v>
      </c>
      <c r="Q136" s="51">
        <f>IFERROR(Table1[[#This Row],[Quantity  to  purchase]]*(Table1[[#This Row],[Cost ]]+Table1[[#This Row],[shipping]]+Table1[[#This Row],[Tax]]),0)</f>
        <v>0</v>
      </c>
      <c r="R136" s="36">
        <f>IFERROR(Table1[[#This Row],[leftover material]]*(Table1[[#This Row],[Cost ]]+Table1[[#This Row],[shipping]]+Table1[[#This Row],[Tax]]),0)</f>
        <v>0</v>
      </c>
      <c r="S136" s="36"/>
      <c r="T136" s="36">
        <f>IF(ISNA(VLOOKUP(Table1[[#This Row],[Part Number]],'Multi-level BOM'!V$4:V$449,1,FALSE)),0,Table1[[#This Row],[Remaining Extended cost]])</f>
        <v>0</v>
      </c>
    </row>
    <row r="137" spans="1:20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9" t="str">
        <f>IF(Table1[[#This Row],[Buy-now costs]]&gt;0,"X","")</f>
        <v/>
      </c>
      <c r="M137" s="40">
        <v>0</v>
      </c>
      <c r="N137" s="40">
        <v>0</v>
      </c>
      <c r="O13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7" s="49" t="e">
        <f>Table1[[#This Row],[Quantity  to  purchase]]+Table1[[#This Row],[quantity on-hand]]+Table1[[#This Row],[Quantity on order]]-Table1[[#This Row],[extended quantity]]</f>
        <v>#DIV/0!</v>
      </c>
      <c r="Q137" s="51">
        <f>IFERROR(Table1[[#This Row],[Quantity  to  purchase]]*(Table1[[#This Row],[Cost ]]+Table1[[#This Row],[shipping]]+Table1[[#This Row],[Tax]]),0)</f>
        <v>0</v>
      </c>
      <c r="R137" s="36">
        <f>IFERROR(Table1[[#This Row],[leftover material]]*(Table1[[#This Row],[Cost ]]+Table1[[#This Row],[shipping]]+Table1[[#This Row],[Tax]]),0)</f>
        <v>0</v>
      </c>
      <c r="S137" s="36"/>
      <c r="T137" s="36">
        <f>IF(ISNA(VLOOKUP(Table1[[#This Row],[Part Number]],'Multi-level BOM'!V$4:V$449,1,FALSE)),0,Table1[[#This Row],[Remaining Extended cost]])</f>
        <v>0</v>
      </c>
    </row>
    <row r="138" spans="1:20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9" t="str">
        <f>IF(Table1[[#This Row],[Buy-now costs]]&gt;0,"X","")</f>
        <v/>
      </c>
      <c r="M138" s="40">
        <v>0</v>
      </c>
      <c r="N138" s="40">
        <v>0</v>
      </c>
      <c r="O13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8" s="49" t="e">
        <f>Table1[[#This Row],[Quantity  to  purchase]]+Table1[[#This Row],[quantity on-hand]]+Table1[[#This Row],[Quantity on order]]-Table1[[#This Row],[extended quantity]]</f>
        <v>#DIV/0!</v>
      </c>
      <c r="Q138" s="51">
        <f>IFERROR(Table1[[#This Row],[Quantity  to  purchase]]*(Table1[[#This Row],[Cost ]]+Table1[[#This Row],[shipping]]+Table1[[#This Row],[Tax]]),0)</f>
        <v>0</v>
      </c>
      <c r="R138" s="36">
        <f>IFERROR(Table1[[#This Row],[leftover material]]*(Table1[[#This Row],[Cost ]]+Table1[[#This Row],[shipping]]+Table1[[#This Row],[Tax]]),0)</f>
        <v>0</v>
      </c>
      <c r="S138" s="36"/>
      <c r="T138" s="36">
        <f>IF(ISNA(VLOOKUP(Table1[[#This Row],[Part Number]],'Multi-level BOM'!V$4:V$449,1,FALSE)),0,Table1[[#This Row],[Remaining Extended cost]])</f>
        <v>0</v>
      </c>
    </row>
    <row r="139" spans="1:20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9" t="str">
        <f>IF(Table1[[#This Row],[Buy-now costs]]&gt;0,"X","")</f>
        <v/>
      </c>
      <c r="M139" s="40">
        <v>0</v>
      </c>
      <c r="N139" s="40">
        <v>0</v>
      </c>
      <c r="O13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39" s="49" t="e">
        <f>Table1[[#This Row],[Quantity  to  purchase]]+Table1[[#This Row],[quantity on-hand]]+Table1[[#This Row],[Quantity on order]]-Table1[[#This Row],[extended quantity]]</f>
        <v>#DIV/0!</v>
      </c>
      <c r="Q139" s="51">
        <f>IFERROR(Table1[[#This Row],[Quantity  to  purchase]]*(Table1[[#This Row],[Cost ]]+Table1[[#This Row],[shipping]]+Table1[[#This Row],[Tax]]),0)</f>
        <v>0</v>
      </c>
      <c r="R139" s="36">
        <f>IFERROR(Table1[[#This Row],[leftover material]]*(Table1[[#This Row],[Cost ]]+Table1[[#This Row],[shipping]]+Table1[[#This Row],[Tax]]),0)</f>
        <v>0</v>
      </c>
      <c r="S139" s="36"/>
      <c r="T139" s="36">
        <f>IF(ISNA(VLOOKUP(Table1[[#This Row],[Part Number]],'Multi-level BOM'!V$4:V$449,1,FALSE)),0,Table1[[#This Row],[Remaining Extended cost]])</f>
        <v>0</v>
      </c>
    </row>
    <row r="140" spans="1:20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9" t="str">
        <f>IF(Table1[[#This Row],[Buy-now costs]]&gt;0,"X","")</f>
        <v/>
      </c>
      <c r="M140" s="40">
        <v>0</v>
      </c>
      <c r="N140" s="40">
        <v>0</v>
      </c>
      <c r="O14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0" s="49" t="e">
        <f>Table1[[#This Row],[Quantity  to  purchase]]+Table1[[#This Row],[quantity on-hand]]+Table1[[#This Row],[Quantity on order]]-Table1[[#This Row],[extended quantity]]</f>
        <v>#DIV/0!</v>
      </c>
      <c r="Q140" s="51">
        <f>IFERROR(Table1[[#This Row],[Quantity  to  purchase]]*(Table1[[#This Row],[Cost ]]+Table1[[#This Row],[shipping]]+Table1[[#This Row],[Tax]]),0)</f>
        <v>0</v>
      </c>
      <c r="R140" s="36">
        <f>IFERROR(Table1[[#This Row],[leftover material]]*(Table1[[#This Row],[Cost ]]+Table1[[#This Row],[shipping]]+Table1[[#This Row],[Tax]]),0)</f>
        <v>0</v>
      </c>
      <c r="S140" s="36"/>
      <c r="T140" s="36">
        <f>IF(ISNA(VLOOKUP(Table1[[#This Row],[Part Number]],'Multi-level BOM'!V$4:V$449,1,FALSE)),0,Table1[[#This Row],[Remaining Extended cost]])</f>
        <v>0</v>
      </c>
    </row>
    <row r="141" spans="1:20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9" t="str">
        <f>IF(Table1[[#This Row],[Buy-now costs]]&gt;0,"X","")</f>
        <v/>
      </c>
      <c r="M141" s="40">
        <v>0</v>
      </c>
      <c r="N141" s="40">
        <v>0</v>
      </c>
      <c r="O14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1" s="49" t="e">
        <f>Table1[[#This Row],[Quantity  to  purchase]]+Table1[[#This Row],[quantity on-hand]]+Table1[[#This Row],[Quantity on order]]-Table1[[#This Row],[extended quantity]]</f>
        <v>#DIV/0!</v>
      </c>
      <c r="Q141" s="51">
        <f>IFERROR(Table1[[#This Row],[Quantity  to  purchase]]*(Table1[[#This Row],[Cost ]]+Table1[[#This Row],[shipping]]+Table1[[#This Row],[Tax]]),0)</f>
        <v>0</v>
      </c>
      <c r="R141" s="36">
        <f>IFERROR(Table1[[#This Row],[leftover material]]*(Table1[[#This Row],[Cost ]]+Table1[[#This Row],[shipping]]+Table1[[#This Row],[Tax]]),0)</f>
        <v>0</v>
      </c>
      <c r="S141" s="36"/>
      <c r="T141" s="36">
        <f>IF(ISNA(VLOOKUP(Table1[[#This Row],[Part Number]],'Multi-level BOM'!V$4:V$449,1,FALSE)),0,Table1[[#This Row],[Remaining Extended cost]])</f>
        <v>0</v>
      </c>
    </row>
    <row r="142" spans="1:20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9" t="str">
        <f>IF(Table1[[#This Row],[Buy-now costs]]&gt;0,"X","")</f>
        <v/>
      </c>
      <c r="M142" s="40">
        <v>0</v>
      </c>
      <c r="N142" s="40">
        <v>0</v>
      </c>
      <c r="O14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2" s="49" t="e">
        <f>Table1[[#This Row],[Quantity  to  purchase]]+Table1[[#This Row],[quantity on-hand]]+Table1[[#This Row],[Quantity on order]]-Table1[[#This Row],[extended quantity]]</f>
        <v>#DIV/0!</v>
      </c>
      <c r="Q142" s="51">
        <f>IFERROR(Table1[[#This Row],[Quantity  to  purchase]]*(Table1[[#This Row],[Cost ]]+Table1[[#This Row],[shipping]]+Table1[[#This Row],[Tax]]),0)</f>
        <v>0</v>
      </c>
      <c r="R142" s="36">
        <f>IFERROR(Table1[[#This Row],[leftover material]]*(Table1[[#This Row],[Cost ]]+Table1[[#This Row],[shipping]]+Table1[[#This Row],[Tax]]),0)</f>
        <v>0</v>
      </c>
      <c r="S142" s="36"/>
      <c r="T142" s="36">
        <f>IF(ISNA(VLOOKUP(Table1[[#This Row],[Part Number]],'Multi-level BOM'!V$4:V$449,1,FALSE)),0,Table1[[#This Row],[Remaining Extended cost]])</f>
        <v>0</v>
      </c>
    </row>
    <row r="143" spans="1:20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9" t="str">
        <f>IF(Table1[[#This Row],[Buy-now costs]]&gt;0,"X","")</f>
        <v/>
      </c>
      <c r="M143" s="40">
        <v>0</v>
      </c>
      <c r="N143" s="40">
        <v>0</v>
      </c>
      <c r="O14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3" s="49" t="e">
        <f>Table1[[#This Row],[Quantity  to  purchase]]+Table1[[#This Row],[quantity on-hand]]+Table1[[#This Row],[Quantity on order]]-Table1[[#This Row],[extended quantity]]</f>
        <v>#DIV/0!</v>
      </c>
      <c r="Q143" s="51">
        <f>IFERROR(Table1[[#This Row],[Quantity  to  purchase]]*(Table1[[#This Row],[Cost ]]+Table1[[#This Row],[shipping]]+Table1[[#This Row],[Tax]]),0)</f>
        <v>0</v>
      </c>
      <c r="R143" s="36">
        <f>IFERROR(Table1[[#This Row],[leftover material]]*(Table1[[#This Row],[Cost ]]+Table1[[#This Row],[shipping]]+Table1[[#This Row],[Tax]]),0)</f>
        <v>0</v>
      </c>
      <c r="S143" s="36"/>
      <c r="T143" s="36">
        <f>IF(ISNA(VLOOKUP(Table1[[#This Row],[Part Number]],'Multi-level BOM'!V$4:V$449,1,FALSE)),0,Table1[[#This Row],[Remaining Extended cost]])</f>
        <v>0</v>
      </c>
    </row>
    <row r="144" spans="1:20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9" t="str">
        <f>IF(Table1[[#This Row],[Buy-now costs]]&gt;0,"X","")</f>
        <v/>
      </c>
      <c r="M144" s="40">
        <v>0</v>
      </c>
      <c r="N144" s="40">
        <v>0</v>
      </c>
      <c r="O14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4" s="49" t="e">
        <f>Table1[[#This Row],[Quantity  to  purchase]]+Table1[[#This Row],[quantity on-hand]]+Table1[[#This Row],[Quantity on order]]-Table1[[#This Row],[extended quantity]]</f>
        <v>#DIV/0!</v>
      </c>
      <c r="Q144" s="51">
        <f>IFERROR(Table1[[#This Row],[Quantity  to  purchase]]*(Table1[[#This Row],[Cost ]]+Table1[[#This Row],[shipping]]+Table1[[#This Row],[Tax]]),0)</f>
        <v>0</v>
      </c>
      <c r="R144" s="36">
        <f>IFERROR(Table1[[#This Row],[leftover material]]*(Table1[[#This Row],[Cost ]]+Table1[[#This Row],[shipping]]+Table1[[#This Row],[Tax]]),0)</f>
        <v>0</v>
      </c>
      <c r="S144" s="36"/>
      <c r="T144" s="36">
        <f>IF(ISNA(VLOOKUP(Table1[[#This Row],[Part Number]],'Multi-level BOM'!V$4:V$449,1,FALSE)),0,Table1[[#This Row],[Remaining Extended cost]])</f>
        <v>0</v>
      </c>
    </row>
    <row r="145" spans="1:20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9" t="str">
        <f>IF(Table1[[#This Row],[Buy-now costs]]&gt;0,"X","")</f>
        <v/>
      </c>
      <c r="M145" s="40">
        <v>0</v>
      </c>
      <c r="N145" s="40">
        <v>0</v>
      </c>
      <c r="O14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5" s="49" t="e">
        <f>Table1[[#This Row],[Quantity  to  purchase]]+Table1[[#This Row],[quantity on-hand]]+Table1[[#This Row],[Quantity on order]]-Table1[[#This Row],[extended quantity]]</f>
        <v>#DIV/0!</v>
      </c>
      <c r="Q145" s="51">
        <f>IFERROR(Table1[[#This Row],[Quantity  to  purchase]]*(Table1[[#This Row],[Cost ]]+Table1[[#This Row],[shipping]]+Table1[[#This Row],[Tax]]),0)</f>
        <v>0</v>
      </c>
      <c r="R145" s="36">
        <f>IFERROR(Table1[[#This Row],[leftover material]]*(Table1[[#This Row],[Cost ]]+Table1[[#This Row],[shipping]]+Table1[[#This Row],[Tax]]),0)</f>
        <v>0</v>
      </c>
      <c r="S145" s="36"/>
      <c r="T145" s="36">
        <f>IF(ISNA(VLOOKUP(Table1[[#This Row],[Part Number]],'Multi-level BOM'!V$4:V$449,1,FALSE)),0,Table1[[#This Row],[Remaining Extended cost]])</f>
        <v>0</v>
      </c>
    </row>
    <row r="146" spans="1:20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9" t="str">
        <f>IF(Table1[[#This Row],[Buy-now costs]]&gt;0,"X","")</f>
        <v/>
      </c>
      <c r="M146" s="40">
        <v>0</v>
      </c>
      <c r="N146" s="40">
        <v>0</v>
      </c>
      <c r="O14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6" s="49" t="e">
        <f>Table1[[#This Row],[Quantity  to  purchase]]+Table1[[#This Row],[quantity on-hand]]+Table1[[#This Row],[Quantity on order]]-Table1[[#This Row],[extended quantity]]</f>
        <v>#DIV/0!</v>
      </c>
      <c r="Q146" s="51">
        <f>IFERROR(Table1[[#This Row],[Quantity  to  purchase]]*(Table1[[#This Row],[Cost ]]+Table1[[#This Row],[shipping]]+Table1[[#This Row],[Tax]]),0)</f>
        <v>0</v>
      </c>
      <c r="R146" s="36">
        <f>IFERROR(Table1[[#This Row],[leftover material]]*(Table1[[#This Row],[Cost ]]+Table1[[#This Row],[shipping]]+Table1[[#This Row],[Tax]]),0)</f>
        <v>0</v>
      </c>
      <c r="S146" s="36"/>
      <c r="T146" s="36">
        <f>IF(ISNA(VLOOKUP(Table1[[#This Row],[Part Number]],'Multi-level BOM'!V$4:V$449,1,FALSE)),0,Table1[[#This Row],[Remaining Extended cost]])</f>
        <v>0</v>
      </c>
    </row>
    <row r="147" spans="1:20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9" t="str">
        <f>IF(Table1[[#This Row],[Buy-now costs]]&gt;0,"X","")</f>
        <v/>
      </c>
      <c r="M147" s="40">
        <v>0</v>
      </c>
      <c r="N147" s="40">
        <v>0</v>
      </c>
      <c r="O14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7" s="49" t="e">
        <f>Table1[[#This Row],[Quantity  to  purchase]]+Table1[[#This Row],[quantity on-hand]]+Table1[[#This Row],[Quantity on order]]-Table1[[#This Row],[extended quantity]]</f>
        <v>#DIV/0!</v>
      </c>
      <c r="Q147" s="51">
        <f>IFERROR(Table1[[#This Row],[Quantity  to  purchase]]*(Table1[[#This Row],[Cost ]]+Table1[[#This Row],[shipping]]+Table1[[#This Row],[Tax]]),0)</f>
        <v>0</v>
      </c>
      <c r="R147" s="36">
        <f>IFERROR(Table1[[#This Row],[leftover material]]*(Table1[[#This Row],[Cost ]]+Table1[[#This Row],[shipping]]+Table1[[#This Row],[Tax]]),0)</f>
        <v>0</v>
      </c>
      <c r="S147" s="36"/>
      <c r="T147" s="36">
        <f>IF(ISNA(VLOOKUP(Table1[[#This Row],[Part Number]],'Multi-level BOM'!V$4:V$449,1,FALSE)),0,Table1[[#This Row],[Remaining Extended cost]])</f>
        <v>0</v>
      </c>
    </row>
    <row r="148" spans="1:20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9" t="str">
        <f>IF(Table1[[#This Row],[Buy-now costs]]&gt;0,"X","")</f>
        <v/>
      </c>
      <c r="M148" s="40">
        <v>0</v>
      </c>
      <c r="N148" s="40">
        <v>0</v>
      </c>
      <c r="O14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8" s="49" t="e">
        <f>Table1[[#This Row],[Quantity  to  purchase]]+Table1[[#This Row],[quantity on-hand]]+Table1[[#This Row],[Quantity on order]]-Table1[[#This Row],[extended quantity]]</f>
        <v>#DIV/0!</v>
      </c>
      <c r="Q148" s="51">
        <f>IFERROR(Table1[[#This Row],[Quantity  to  purchase]]*(Table1[[#This Row],[Cost ]]+Table1[[#This Row],[shipping]]+Table1[[#This Row],[Tax]]),0)</f>
        <v>0</v>
      </c>
      <c r="R148" s="36">
        <f>IFERROR(Table1[[#This Row],[leftover material]]*(Table1[[#This Row],[Cost ]]+Table1[[#This Row],[shipping]]+Table1[[#This Row],[Tax]]),0)</f>
        <v>0</v>
      </c>
      <c r="S148" s="36"/>
      <c r="T148" s="36">
        <f>IF(ISNA(VLOOKUP(Table1[[#This Row],[Part Number]],'Multi-level BOM'!V$4:V$449,1,FALSE)),0,Table1[[#This Row],[Remaining Extended cost]])</f>
        <v>0</v>
      </c>
    </row>
    <row r="149" spans="1:20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9" t="str">
        <f>IF(Table1[[#This Row],[Buy-now costs]]&gt;0,"X","")</f>
        <v/>
      </c>
      <c r="M149" s="40">
        <v>0</v>
      </c>
      <c r="N149" s="40">
        <v>0</v>
      </c>
      <c r="O14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49" s="49" t="e">
        <f>Table1[[#This Row],[Quantity  to  purchase]]+Table1[[#This Row],[quantity on-hand]]+Table1[[#This Row],[Quantity on order]]-Table1[[#This Row],[extended quantity]]</f>
        <v>#DIV/0!</v>
      </c>
      <c r="Q149" s="51">
        <f>IFERROR(Table1[[#This Row],[Quantity  to  purchase]]*(Table1[[#This Row],[Cost ]]+Table1[[#This Row],[shipping]]+Table1[[#This Row],[Tax]]),0)</f>
        <v>0</v>
      </c>
      <c r="R149" s="36">
        <f>IFERROR(Table1[[#This Row],[leftover material]]*(Table1[[#This Row],[Cost ]]+Table1[[#This Row],[shipping]]+Table1[[#This Row],[Tax]]),0)</f>
        <v>0</v>
      </c>
      <c r="S149" s="36"/>
      <c r="T149" s="36">
        <f>IF(ISNA(VLOOKUP(Table1[[#This Row],[Part Number]],'Multi-level BOM'!V$4:V$449,1,FALSE)),0,Table1[[#This Row],[Remaining Extended cost]])</f>
        <v>0</v>
      </c>
    </row>
    <row r="150" spans="1:20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9" t="str">
        <f>IF(Table1[[#This Row],[Buy-now costs]]&gt;0,"X","")</f>
        <v/>
      </c>
      <c r="M150" s="40">
        <v>0</v>
      </c>
      <c r="N150" s="40">
        <v>0</v>
      </c>
      <c r="O15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0" s="49" t="e">
        <f>Table1[[#This Row],[Quantity  to  purchase]]+Table1[[#This Row],[quantity on-hand]]+Table1[[#This Row],[Quantity on order]]-Table1[[#This Row],[extended quantity]]</f>
        <v>#DIV/0!</v>
      </c>
      <c r="Q150" s="51">
        <f>IFERROR(Table1[[#This Row],[Quantity  to  purchase]]*(Table1[[#This Row],[Cost ]]+Table1[[#This Row],[shipping]]+Table1[[#This Row],[Tax]]),0)</f>
        <v>0</v>
      </c>
      <c r="R150" s="36">
        <f>IFERROR(Table1[[#This Row],[leftover material]]*(Table1[[#This Row],[Cost ]]+Table1[[#This Row],[shipping]]+Table1[[#This Row],[Tax]]),0)</f>
        <v>0</v>
      </c>
      <c r="S150" s="36"/>
      <c r="T150" s="36">
        <f>IF(ISNA(VLOOKUP(Table1[[#This Row],[Part Number]],'Multi-level BOM'!V$4:V$449,1,FALSE)),0,Table1[[#This Row],[Remaining Extended cost]])</f>
        <v>0</v>
      </c>
    </row>
    <row r="151" spans="1:20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9" t="str">
        <f>IF(Table1[[#This Row],[Buy-now costs]]&gt;0,"X","")</f>
        <v/>
      </c>
      <c r="M151" s="40">
        <v>0</v>
      </c>
      <c r="N151" s="40">
        <v>0</v>
      </c>
      <c r="O15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1" s="49" t="e">
        <f>Table1[[#This Row],[Quantity  to  purchase]]+Table1[[#This Row],[quantity on-hand]]+Table1[[#This Row],[Quantity on order]]-Table1[[#This Row],[extended quantity]]</f>
        <v>#DIV/0!</v>
      </c>
      <c r="Q151" s="51">
        <f>IFERROR(Table1[[#This Row],[Quantity  to  purchase]]*(Table1[[#This Row],[Cost ]]+Table1[[#This Row],[shipping]]+Table1[[#This Row],[Tax]]),0)</f>
        <v>0</v>
      </c>
      <c r="R151" s="36">
        <f>IFERROR(Table1[[#This Row],[leftover material]]*(Table1[[#This Row],[Cost ]]+Table1[[#This Row],[shipping]]+Table1[[#This Row],[Tax]]),0)</f>
        <v>0</v>
      </c>
      <c r="S151" s="36"/>
      <c r="T151" s="36">
        <f>IF(ISNA(VLOOKUP(Table1[[#This Row],[Part Number]],'Multi-level BOM'!V$4:V$449,1,FALSE)),0,Table1[[#This Row],[Remaining Extended cost]])</f>
        <v>0</v>
      </c>
    </row>
    <row r="152" spans="1:20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9" t="str">
        <f>IF(Table1[[#This Row],[Buy-now costs]]&gt;0,"X","")</f>
        <v/>
      </c>
      <c r="M152" s="40">
        <v>0</v>
      </c>
      <c r="N152" s="40">
        <v>0</v>
      </c>
      <c r="O15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2" s="49" t="e">
        <f>Table1[[#This Row],[Quantity  to  purchase]]+Table1[[#This Row],[quantity on-hand]]+Table1[[#This Row],[Quantity on order]]-Table1[[#This Row],[extended quantity]]</f>
        <v>#DIV/0!</v>
      </c>
      <c r="Q152" s="51">
        <f>IFERROR(Table1[[#This Row],[Quantity  to  purchase]]*(Table1[[#This Row],[Cost ]]+Table1[[#This Row],[shipping]]+Table1[[#This Row],[Tax]]),0)</f>
        <v>0</v>
      </c>
      <c r="R152" s="36">
        <f>IFERROR(Table1[[#This Row],[leftover material]]*(Table1[[#This Row],[Cost ]]+Table1[[#This Row],[shipping]]+Table1[[#This Row],[Tax]]),0)</f>
        <v>0</v>
      </c>
      <c r="S152" s="36"/>
      <c r="T152" s="36">
        <f>IF(ISNA(VLOOKUP(Table1[[#This Row],[Part Number]],'Multi-level BOM'!V$4:V$449,1,FALSE)),0,Table1[[#This Row],[Remaining Extended cost]])</f>
        <v>0</v>
      </c>
    </row>
    <row r="153" spans="1:20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9" t="str">
        <f>IF(Table1[[#This Row],[Buy-now costs]]&gt;0,"X","")</f>
        <v/>
      </c>
      <c r="M153" s="40">
        <v>0</v>
      </c>
      <c r="N153" s="40">
        <v>0</v>
      </c>
      <c r="O15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3" s="49" t="e">
        <f>Table1[[#This Row],[Quantity  to  purchase]]+Table1[[#This Row],[quantity on-hand]]+Table1[[#This Row],[Quantity on order]]-Table1[[#This Row],[extended quantity]]</f>
        <v>#DIV/0!</v>
      </c>
      <c r="Q153" s="51">
        <f>IFERROR(Table1[[#This Row],[Quantity  to  purchase]]*(Table1[[#This Row],[Cost ]]+Table1[[#This Row],[shipping]]+Table1[[#This Row],[Tax]]),0)</f>
        <v>0</v>
      </c>
      <c r="R153" s="36">
        <f>IFERROR(Table1[[#This Row],[leftover material]]*(Table1[[#This Row],[Cost ]]+Table1[[#This Row],[shipping]]+Table1[[#This Row],[Tax]]),0)</f>
        <v>0</v>
      </c>
      <c r="S153" s="36"/>
      <c r="T153" s="36">
        <f>IF(ISNA(VLOOKUP(Table1[[#This Row],[Part Number]],'Multi-level BOM'!V$4:V$449,1,FALSE)),0,Table1[[#This Row],[Remaining Extended cost]])</f>
        <v>0</v>
      </c>
    </row>
    <row r="154" spans="1:20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9" t="str">
        <f>IF(Table1[[#This Row],[Buy-now costs]]&gt;0,"X","")</f>
        <v/>
      </c>
      <c r="M154" s="40">
        <v>0</v>
      </c>
      <c r="N154" s="40">
        <v>0</v>
      </c>
      <c r="O15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4" s="49" t="e">
        <f>Table1[[#This Row],[Quantity  to  purchase]]+Table1[[#This Row],[quantity on-hand]]+Table1[[#This Row],[Quantity on order]]-Table1[[#This Row],[extended quantity]]</f>
        <v>#DIV/0!</v>
      </c>
      <c r="Q154" s="51">
        <f>IFERROR(Table1[[#This Row],[Quantity  to  purchase]]*(Table1[[#This Row],[Cost ]]+Table1[[#This Row],[shipping]]+Table1[[#This Row],[Tax]]),0)</f>
        <v>0</v>
      </c>
      <c r="R154" s="36">
        <f>IFERROR(Table1[[#This Row],[leftover material]]*(Table1[[#This Row],[Cost ]]+Table1[[#This Row],[shipping]]+Table1[[#This Row],[Tax]]),0)</f>
        <v>0</v>
      </c>
      <c r="S154" s="36"/>
      <c r="T154" s="36">
        <f>IF(ISNA(VLOOKUP(Table1[[#This Row],[Part Number]],'Multi-level BOM'!V$4:V$449,1,FALSE)),0,Table1[[#This Row],[Remaining Extended cost]])</f>
        <v>0</v>
      </c>
    </row>
    <row r="155" spans="1:20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9" t="str">
        <f>IF(Table1[[#This Row],[Buy-now costs]]&gt;0,"X","")</f>
        <v/>
      </c>
      <c r="M155" s="40">
        <v>0</v>
      </c>
      <c r="N155" s="40">
        <v>0</v>
      </c>
      <c r="O15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5" s="49" t="e">
        <f>Table1[[#This Row],[Quantity  to  purchase]]+Table1[[#This Row],[quantity on-hand]]+Table1[[#This Row],[Quantity on order]]-Table1[[#This Row],[extended quantity]]</f>
        <v>#DIV/0!</v>
      </c>
      <c r="Q155" s="51">
        <f>IFERROR(Table1[[#This Row],[Quantity  to  purchase]]*(Table1[[#This Row],[Cost ]]+Table1[[#This Row],[shipping]]+Table1[[#This Row],[Tax]]),0)</f>
        <v>0</v>
      </c>
      <c r="R155" s="36">
        <f>IFERROR(Table1[[#This Row],[leftover material]]*(Table1[[#This Row],[Cost ]]+Table1[[#This Row],[shipping]]+Table1[[#This Row],[Tax]]),0)</f>
        <v>0</v>
      </c>
      <c r="S155" s="36"/>
      <c r="T155" s="36">
        <f>IF(ISNA(VLOOKUP(Table1[[#This Row],[Part Number]],'Multi-level BOM'!V$4:V$449,1,FALSE)),0,Table1[[#This Row],[Remaining Extended cost]])</f>
        <v>0</v>
      </c>
    </row>
    <row r="156" spans="1:20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9" t="str">
        <f>IF(Table1[[#This Row],[Buy-now costs]]&gt;0,"X","")</f>
        <v/>
      </c>
      <c r="M156" s="40">
        <v>0</v>
      </c>
      <c r="N156" s="40">
        <v>0</v>
      </c>
      <c r="O15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6" s="49" t="e">
        <f>Table1[[#This Row],[Quantity  to  purchase]]+Table1[[#This Row],[quantity on-hand]]+Table1[[#This Row],[Quantity on order]]-Table1[[#This Row],[extended quantity]]</f>
        <v>#DIV/0!</v>
      </c>
      <c r="Q156" s="51">
        <f>IFERROR(Table1[[#This Row],[Quantity  to  purchase]]*(Table1[[#This Row],[Cost ]]+Table1[[#This Row],[shipping]]+Table1[[#This Row],[Tax]]),0)</f>
        <v>0</v>
      </c>
      <c r="R156" s="36">
        <f>IFERROR(Table1[[#This Row],[leftover material]]*(Table1[[#This Row],[Cost ]]+Table1[[#This Row],[shipping]]+Table1[[#This Row],[Tax]]),0)</f>
        <v>0</v>
      </c>
      <c r="S156" s="36"/>
      <c r="T156" s="36">
        <f>IF(ISNA(VLOOKUP(Table1[[#This Row],[Part Number]],'Multi-level BOM'!V$4:V$449,1,FALSE)),0,Table1[[#This Row],[Remaining Extended cost]])</f>
        <v>0</v>
      </c>
    </row>
    <row r="157" spans="1:20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9" t="str">
        <f>IF(Table1[[#This Row],[Buy-now costs]]&gt;0,"X","")</f>
        <v/>
      </c>
      <c r="M157" s="40">
        <v>0</v>
      </c>
      <c r="N157" s="40">
        <v>0</v>
      </c>
      <c r="O15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7" s="49" t="e">
        <f>Table1[[#This Row],[Quantity  to  purchase]]+Table1[[#This Row],[quantity on-hand]]+Table1[[#This Row],[Quantity on order]]-Table1[[#This Row],[extended quantity]]</f>
        <v>#DIV/0!</v>
      </c>
      <c r="Q157" s="51">
        <f>IFERROR(Table1[[#This Row],[Quantity  to  purchase]]*(Table1[[#This Row],[Cost ]]+Table1[[#This Row],[shipping]]+Table1[[#This Row],[Tax]]),0)</f>
        <v>0</v>
      </c>
      <c r="R157" s="36">
        <f>IFERROR(Table1[[#This Row],[leftover material]]*(Table1[[#This Row],[Cost ]]+Table1[[#This Row],[shipping]]+Table1[[#This Row],[Tax]]),0)</f>
        <v>0</v>
      </c>
      <c r="S157" s="36"/>
      <c r="T157" s="36">
        <f>IF(ISNA(VLOOKUP(Table1[[#This Row],[Part Number]],'Multi-level BOM'!V$4:V$449,1,FALSE)),0,Table1[[#This Row],[Remaining Extended cost]])</f>
        <v>0</v>
      </c>
    </row>
    <row r="158" spans="1:20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9" t="str">
        <f>IF(Table1[[#This Row],[Buy-now costs]]&gt;0,"X","")</f>
        <v/>
      </c>
      <c r="M158" s="40">
        <v>0</v>
      </c>
      <c r="N158" s="40">
        <v>0</v>
      </c>
      <c r="O15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8" s="49" t="e">
        <f>Table1[[#This Row],[Quantity  to  purchase]]+Table1[[#This Row],[quantity on-hand]]+Table1[[#This Row],[Quantity on order]]-Table1[[#This Row],[extended quantity]]</f>
        <v>#DIV/0!</v>
      </c>
      <c r="Q158" s="51">
        <f>IFERROR(Table1[[#This Row],[Quantity  to  purchase]]*(Table1[[#This Row],[Cost ]]+Table1[[#This Row],[shipping]]+Table1[[#This Row],[Tax]]),0)</f>
        <v>0</v>
      </c>
      <c r="R158" s="36">
        <f>IFERROR(Table1[[#This Row],[leftover material]]*(Table1[[#This Row],[Cost ]]+Table1[[#This Row],[shipping]]+Table1[[#This Row],[Tax]]),0)</f>
        <v>0</v>
      </c>
      <c r="S158" s="36"/>
      <c r="T158" s="36">
        <f>IF(ISNA(VLOOKUP(Table1[[#This Row],[Part Number]],'Multi-level BOM'!V$4:V$449,1,FALSE)),0,Table1[[#This Row],[Remaining Extended cost]])</f>
        <v>0</v>
      </c>
    </row>
    <row r="159" spans="1:20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9" t="str">
        <f>IF(Table1[[#This Row],[Buy-now costs]]&gt;0,"X","")</f>
        <v/>
      </c>
      <c r="M159" s="40">
        <v>0</v>
      </c>
      <c r="N159" s="40">
        <v>0</v>
      </c>
      <c r="O15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59" s="49" t="e">
        <f>Table1[[#This Row],[Quantity  to  purchase]]+Table1[[#This Row],[quantity on-hand]]+Table1[[#This Row],[Quantity on order]]-Table1[[#This Row],[extended quantity]]</f>
        <v>#DIV/0!</v>
      </c>
      <c r="Q159" s="51">
        <f>IFERROR(Table1[[#This Row],[Quantity  to  purchase]]*(Table1[[#This Row],[Cost ]]+Table1[[#This Row],[shipping]]+Table1[[#This Row],[Tax]]),0)</f>
        <v>0</v>
      </c>
      <c r="R159" s="36">
        <f>IFERROR(Table1[[#This Row],[leftover material]]*(Table1[[#This Row],[Cost ]]+Table1[[#This Row],[shipping]]+Table1[[#This Row],[Tax]]),0)</f>
        <v>0</v>
      </c>
      <c r="S159" s="36"/>
      <c r="T159" s="36">
        <f>IF(ISNA(VLOOKUP(Table1[[#This Row],[Part Number]],'Multi-level BOM'!V$4:V$449,1,FALSE)),0,Table1[[#This Row],[Remaining Extended cost]])</f>
        <v>0</v>
      </c>
    </row>
    <row r="160" spans="1:20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9" t="str">
        <f>IF(Table1[[#This Row],[Buy-now costs]]&gt;0,"X","")</f>
        <v/>
      </c>
      <c r="M160" s="40">
        <v>0</v>
      </c>
      <c r="N160" s="40">
        <v>0</v>
      </c>
      <c r="O16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0" s="49" t="e">
        <f>Table1[[#This Row],[Quantity  to  purchase]]+Table1[[#This Row],[quantity on-hand]]+Table1[[#This Row],[Quantity on order]]-Table1[[#This Row],[extended quantity]]</f>
        <v>#DIV/0!</v>
      </c>
      <c r="Q160" s="51">
        <f>IFERROR(Table1[[#This Row],[Quantity  to  purchase]]*(Table1[[#This Row],[Cost ]]+Table1[[#This Row],[shipping]]+Table1[[#This Row],[Tax]]),0)</f>
        <v>0</v>
      </c>
      <c r="R160" s="36">
        <f>IFERROR(Table1[[#This Row],[leftover material]]*(Table1[[#This Row],[Cost ]]+Table1[[#This Row],[shipping]]+Table1[[#This Row],[Tax]]),0)</f>
        <v>0</v>
      </c>
      <c r="S160" s="36"/>
      <c r="T160" s="36">
        <f>IF(ISNA(VLOOKUP(Table1[[#This Row],[Part Number]],'Multi-level BOM'!V$4:V$449,1,FALSE)),0,Table1[[#This Row],[Remaining Extended cost]])</f>
        <v>0</v>
      </c>
    </row>
    <row r="161" spans="1:20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9" t="str">
        <f>IF(Table1[[#This Row],[Buy-now costs]]&gt;0,"X","")</f>
        <v/>
      </c>
      <c r="M161" s="40">
        <v>0</v>
      </c>
      <c r="N161" s="40">
        <v>0</v>
      </c>
      <c r="O16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1" s="49" t="e">
        <f>Table1[[#This Row],[Quantity  to  purchase]]+Table1[[#This Row],[quantity on-hand]]+Table1[[#This Row],[Quantity on order]]-Table1[[#This Row],[extended quantity]]</f>
        <v>#DIV/0!</v>
      </c>
      <c r="Q161" s="51">
        <f>IFERROR(Table1[[#This Row],[Quantity  to  purchase]]*(Table1[[#This Row],[Cost ]]+Table1[[#This Row],[shipping]]+Table1[[#This Row],[Tax]]),0)</f>
        <v>0</v>
      </c>
      <c r="R161" s="36">
        <f>IFERROR(Table1[[#This Row],[leftover material]]*(Table1[[#This Row],[Cost ]]+Table1[[#This Row],[shipping]]+Table1[[#This Row],[Tax]]),0)</f>
        <v>0</v>
      </c>
      <c r="S161" s="36"/>
      <c r="T161" s="36">
        <f>IF(ISNA(VLOOKUP(Table1[[#This Row],[Part Number]],'Multi-level BOM'!V$4:V$449,1,FALSE)),0,Table1[[#This Row],[Remaining Extended cost]])</f>
        <v>0</v>
      </c>
    </row>
    <row r="162" spans="1:20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9" t="str">
        <f>IF(Table1[[#This Row],[Buy-now costs]]&gt;0,"X","")</f>
        <v/>
      </c>
      <c r="M162" s="40">
        <v>0</v>
      </c>
      <c r="N162" s="40">
        <v>0</v>
      </c>
      <c r="O16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2" s="49" t="e">
        <f>Table1[[#This Row],[Quantity  to  purchase]]+Table1[[#This Row],[quantity on-hand]]+Table1[[#This Row],[Quantity on order]]-Table1[[#This Row],[extended quantity]]</f>
        <v>#DIV/0!</v>
      </c>
      <c r="Q162" s="51">
        <f>IFERROR(Table1[[#This Row],[Quantity  to  purchase]]*(Table1[[#This Row],[Cost ]]+Table1[[#This Row],[shipping]]+Table1[[#This Row],[Tax]]),0)</f>
        <v>0</v>
      </c>
      <c r="R162" s="36">
        <f>IFERROR(Table1[[#This Row],[leftover material]]*(Table1[[#This Row],[Cost ]]+Table1[[#This Row],[shipping]]+Table1[[#This Row],[Tax]]),0)</f>
        <v>0</v>
      </c>
      <c r="S162" s="36"/>
      <c r="T162" s="36">
        <f>IF(ISNA(VLOOKUP(Table1[[#This Row],[Part Number]],'Multi-level BOM'!V$4:V$449,1,FALSE)),0,Table1[[#This Row],[Remaining Extended cost]])</f>
        <v>0</v>
      </c>
    </row>
    <row r="163" spans="1:20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9" t="str">
        <f>IF(Table1[[#This Row],[Buy-now costs]]&gt;0,"X","")</f>
        <v/>
      </c>
      <c r="M163" s="40">
        <v>0</v>
      </c>
      <c r="N163" s="40">
        <v>0</v>
      </c>
      <c r="O16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3" s="49" t="e">
        <f>Table1[[#This Row],[Quantity  to  purchase]]+Table1[[#This Row],[quantity on-hand]]+Table1[[#This Row],[Quantity on order]]-Table1[[#This Row],[extended quantity]]</f>
        <v>#DIV/0!</v>
      </c>
      <c r="Q163" s="51">
        <f>IFERROR(Table1[[#This Row],[Quantity  to  purchase]]*(Table1[[#This Row],[Cost ]]+Table1[[#This Row],[shipping]]+Table1[[#This Row],[Tax]]),0)</f>
        <v>0</v>
      </c>
      <c r="R163" s="36">
        <f>IFERROR(Table1[[#This Row],[leftover material]]*(Table1[[#This Row],[Cost ]]+Table1[[#This Row],[shipping]]+Table1[[#This Row],[Tax]]),0)</f>
        <v>0</v>
      </c>
      <c r="S163" s="36"/>
      <c r="T163" s="36">
        <f>IF(ISNA(VLOOKUP(Table1[[#This Row],[Part Number]],'Multi-level BOM'!V$4:V$449,1,FALSE)),0,Table1[[#This Row],[Remaining Extended cost]])</f>
        <v>0</v>
      </c>
    </row>
    <row r="164" spans="1:20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9" t="str">
        <f>IF(Table1[[#This Row],[Buy-now costs]]&gt;0,"X","")</f>
        <v/>
      </c>
      <c r="M164" s="40">
        <v>0</v>
      </c>
      <c r="N164" s="40">
        <v>0</v>
      </c>
      <c r="O16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4" s="49" t="e">
        <f>Table1[[#This Row],[Quantity  to  purchase]]+Table1[[#This Row],[quantity on-hand]]+Table1[[#This Row],[Quantity on order]]-Table1[[#This Row],[extended quantity]]</f>
        <v>#DIV/0!</v>
      </c>
      <c r="Q164" s="51">
        <f>IFERROR(Table1[[#This Row],[Quantity  to  purchase]]*(Table1[[#This Row],[Cost ]]+Table1[[#This Row],[shipping]]+Table1[[#This Row],[Tax]]),0)</f>
        <v>0</v>
      </c>
      <c r="R164" s="36">
        <f>IFERROR(Table1[[#This Row],[leftover material]]*(Table1[[#This Row],[Cost ]]+Table1[[#This Row],[shipping]]+Table1[[#This Row],[Tax]]),0)</f>
        <v>0</v>
      </c>
      <c r="S164" s="36"/>
      <c r="T164" s="36">
        <f>IF(ISNA(VLOOKUP(Table1[[#This Row],[Part Number]],'Multi-level BOM'!V$4:V$449,1,FALSE)),0,Table1[[#This Row],[Remaining Extended cost]])</f>
        <v>0</v>
      </c>
    </row>
    <row r="165" spans="1:20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9" t="str">
        <f>IF(Table1[[#This Row],[Buy-now costs]]&gt;0,"X","")</f>
        <v/>
      </c>
      <c r="M165" s="40">
        <v>0</v>
      </c>
      <c r="N165" s="40">
        <v>0</v>
      </c>
      <c r="O16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5" s="49" t="e">
        <f>Table1[[#This Row],[Quantity  to  purchase]]+Table1[[#This Row],[quantity on-hand]]+Table1[[#This Row],[Quantity on order]]-Table1[[#This Row],[extended quantity]]</f>
        <v>#DIV/0!</v>
      </c>
      <c r="Q165" s="51">
        <f>IFERROR(Table1[[#This Row],[Quantity  to  purchase]]*(Table1[[#This Row],[Cost ]]+Table1[[#This Row],[shipping]]+Table1[[#This Row],[Tax]]),0)</f>
        <v>0</v>
      </c>
      <c r="R165" s="36">
        <f>IFERROR(Table1[[#This Row],[leftover material]]*(Table1[[#This Row],[Cost ]]+Table1[[#This Row],[shipping]]+Table1[[#This Row],[Tax]]),0)</f>
        <v>0</v>
      </c>
      <c r="S165" s="36"/>
      <c r="T165" s="36">
        <f>IF(ISNA(VLOOKUP(Table1[[#This Row],[Part Number]],'Multi-level BOM'!V$4:V$449,1,FALSE)),0,Table1[[#This Row],[Remaining Extended cost]])</f>
        <v>0</v>
      </c>
    </row>
    <row r="166" spans="1:20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9" t="str">
        <f>IF(Table1[[#This Row],[Buy-now costs]]&gt;0,"X","")</f>
        <v/>
      </c>
      <c r="M166" s="40">
        <v>0</v>
      </c>
      <c r="N166" s="40">
        <v>0</v>
      </c>
      <c r="O16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6" s="49" t="e">
        <f>Table1[[#This Row],[Quantity  to  purchase]]+Table1[[#This Row],[quantity on-hand]]+Table1[[#This Row],[Quantity on order]]-Table1[[#This Row],[extended quantity]]</f>
        <v>#DIV/0!</v>
      </c>
      <c r="Q166" s="51">
        <f>IFERROR(Table1[[#This Row],[Quantity  to  purchase]]*(Table1[[#This Row],[Cost ]]+Table1[[#This Row],[shipping]]+Table1[[#This Row],[Tax]]),0)</f>
        <v>0</v>
      </c>
      <c r="R166" s="36">
        <f>IFERROR(Table1[[#This Row],[leftover material]]*(Table1[[#This Row],[Cost ]]+Table1[[#This Row],[shipping]]+Table1[[#This Row],[Tax]]),0)</f>
        <v>0</v>
      </c>
      <c r="S166" s="36"/>
      <c r="T166" s="36">
        <f>IF(ISNA(VLOOKUP(Table1[[#This Row],[Part Number]],'Multi-level BOM'!V$4:V$449,1,FALSE)),0,Table1[[#This Row],[Remaining Extended cost]])</f>
        <v>0</v>
      </c>
    </row>
    <row r="167" spans="1:20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9" t="str">
        <f>IF(Table1[[#This Row],[Buy-now costs]]&gt;0,"X","")</f>
        <v/>
      </c>
      <c r="M167" s="40">
        <v>0</v>
      </c>
      <c r="N167" s="40">
        <v>0</v>
      </c>
      <c r="O16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7" s="49" t="e">
        <f>Table1[[#This Row],[Quantity  to  purchase]]+Table1[[#This Row],[quantity on-hand]]+Table1[[#This Row],[Quantity on order]]-Table1[[#This Row],[extended quantity]]</f>
        <v>#DIV/0!</v>
      </c>
      <c r="Q167" s="51">
        <f>IFERROR(Table1[[#This Row],[Quantity  to  purchase]]*(Table1[[#This Row],[Cost ]]+Table1[[#This Row],[shipping]]+Table1[[#This Row],[Tax]]),0)</f>
        <v>0</v>
      </c>
      <c r="R167" s="36">
        <f>IFERROR(Table1[[#This Row],[leftover material]]*(Table1[[#This Row],[Cost ]]+Table1[[#This Row],[shipping]]+Table1[[#This Row],[Tax]]),0)</f>
        <v>0</v>
      </c>
      <c r="S167" s="36"/>
      <c r="T167" s="36">
        <f>IF(ISNA(VLOOKUP(Table1[[#This Row],[Part Number]],'Multi-level BOM'!V$4:V$449,1,FALSE)),0,Table1[[#This Row],[Remaining Extended cost]])</f>
        <v>0</v>
      </c>
    </row>
    <row r="168" spans="1:20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9" t="str">
        <f>IF(Table1[[#This Row],[Buy-now costs]]&gt;0,"X","")</f>
        <v/>
      </c>
      <c r="M168" s="40">
        <v>0</v>
      </c>
      <c r="N168" s="40">
        <v>0</v>
      </c>
      <c r="O16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8" s="49" t="e">
        <f>Table1[[#This Row],[Quantity  to  purchase]]+Table1[[#This Row],[quantity on-hand]]+Table1[[#This Row],[Quantity on order]]-Table1[[#This Row],[extended quantity]]</f>
        <v>#DIV/0!</v>
      </c>
      <c r="Q168" s="51">
        <f>IFERROR(Table1[[#This Row],[Quantity  to  purchase]]*(Table1[[#This Row],[Cost ]]+Table1[[#This Row],[shipping]]+Table1[[#This Row],[Tax]]),0)</f>
        <v>0</v>
      </c>
      <c r="R168" s="36">
        <f>IFERROR(Table1[[#This Row],[leftover material]]*(Table1[[#This Row],[Cost ]]+Table1[[#This Row],[shipping]]+Table1[[#This Row],[Tax]]),0)</f>
        <v>0</v>
      </c>
      <c r="S168" s="36"/>
      <c r="T168" s="36">
        <f>IF(ISNA(VLOOKUP(Table1[[#This Row],[Part Number]],'Multi-level BOM'!V$4:V$449,1,FALSE)),0,Table1[[#This Row],[Remaining Extended cost]])</f>
        <v>0</v>
      </c>
    </row>
    <row r="169" spans="1:20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9" t="str">
        <f>IF(Table1[[#This Row],[Buy-now costs]]&gt;0,"X","")</f>
        <v/>
      </c>
      <c r="M169" s="40">
        <v>0</v>
      </c>
      <c r="N169" s="40">
        <v>0</v>
      </c>
      <c r="O16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69" s="49" t="e">
        <f>Table1[[#This Row],[Quantity  to  purchase]]+Table1[[#This Row],[quantity on-hand]]+Table1[[#This Row],[Quantity on order]]-Table1[[#This Row],[extended quantity]]</f>
        <v>#DIV/0!</v>
      </c>
      <c r="Q169" s="51">
        <f>IFERROR(Table1[[#This Row],[Quantity  to  purchase]]*(Table1[[#This Row],[Cost ]]+Table1[[#This Row],[shipping]]+Table1[[#This Row],[Tax]]),0)</f>
        <v>0</v>
      </c>
      <c r="R169" s="36">
        <f>IFERROR(Table1[[#This Row],[leftover material]]*(Table1[[#This Row],[Cost ]]+Table1[[#This Row],[shipping]]+Table1[[#This Row],[Tax]]),0)</f>
        <v>0</v>
      </c>
      <c r="S169" s="36"/>
      <c r="T169" s="36">
        <f>IF(ISNA(VLOOKUP(Table1[[#This Row],[Part Number]],'Multi-level BOM'!V$4:V$449,1,FALSE)),0,Table1[[#This Row],[Remaining Extended cost]])</f>
        <v>0</v>
      </c>
    </row>
    <row r="170" spans="1:20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9" t="str">
        <f>IF(Table1[[#This Row],[Buy-now costs]]&gt;0,"X","")</f>
        <v/>
      </c>
      <c r="M170" s="40">
        <v>0</v>
      </c>
      <c r="N170" s="40">
        <v>0</v>
      </c>
      <c r="O17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0" s="49" t="e">
        <f>Table1[[#This Row],[Quantity  to  purchase]]+Table1[[#This Row],[quantity on-hand]]+Table1[[#This Row],[Quantity on order]]-Table1[[#This Row],[extended quantity]]</f>
        <v>#DIV/0!</v>
      </c>
      <c r="Q170" s="51">
        <f>IFERROR(Table1[[#This Row],[Quantity  to  purchase]]*(Table1[[#This Row],[Cost ]]+Table1[[#This Row],[shipping]]+Table1[[#This Row],[Tax]]),0)</f>
        <v>0</v>
      </c>
      <c r="R170" s="36">
        <f>IFERROR(Table1[[#This Row],[leftover material]]*(Table1[[#This Row],[Cost ]]+Table1[[#This Row],[shipping]]+Table1[[#This Row],[Tax]]),0)</f>
        <v>0</v>
      </c>
      <c r="S170" s="36"/>
      <c r="T170" s="36">
        <f>IF(ISNA(VLOOKUP(Table1[[#This Row],[Part Number]],'Multi-level BOM'!V$4:V$449,1,FALSE)),0,Table1[[#This Row],[Remaining Extended cost]])</f>
        <v>0</v>
      </c>
    </row>
    <row r="171" spans="1:20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9" t="str">
        <f>IF(Table1[[#This Row],[Buy-now costs]]&gt;0,"X","")</f>
        <v/>
      </c>
      <c r="M171" s="40">
        <v>0</v>
      </c>
      <c r="N171" s="40">
        <v>0</v>
      </c>
      <c r="O17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1" s="49" t="e">
        <f>Table1[[#This Row],[Quantity  to  purchase]]+Table1[[#This Row],[quantity on-hand]]+Table1[[#This Row],[Quantity on order]]-Table1[[#This Row],[extended quantity]]</f>
        <v>#DIV/0!</v>
      </c>
      <c r="Q171" s="51">
        <f>IFERROR(Table1[[#This Row],[Quantity  to  purchase]]*(Table1[[#This Row],[Cost ]]+Table1[[#This Row],[shipping]]+Table1[[#This Row],[Tax]]),0)</f>
        <v>0</v>
      </c>
      <c r="R171" s="36">
        <f>IFERROR(Table1[[#This Row],[leftover material]]*(Table1[[#This Row],[Cost ]]+Table1[[#This Row],[shipping]]+Table1[[#This Row],[Tax]]),0)</f>
        <v>0</v>
      </c>
      <c r="S171" s="36"/>
      <c r="T171" s="36">
        <f>IF(ISNA(VLOOKUP(Table1[[#This Row],[Part Number]],'Multi-level BOM'!V$4:V$449,1,FALSE)),0,Table1[[#This Row],[Remaining Extended cost]])</f>
        <v>0</v>
      </c>
    </row>
    <row r="172" spans="1:20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9" t="str">
        <f>IF(Table1[[#This Row],[Buy-now costs]]&gt;0,"X","")</f>
        <v/>
      </c>
      <c r="M172" s="40">
        <v>0</v>
      </c>
      <c r="N172" s="40">
        <v>0</v>
      </c>
      <c r="O17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2" s="49" t="e">
        <f>Table1[[#This Row],[Quantity  to  purchase]]+Table1[[#This Row],[quantity on-hand]]+Table1[[#This Row],[Quantity on order]]-Table1[[#This Row],[extended quantity]]</f>
        <v>#DIV/0!</v>
      </c>
      <c r="Q172" s="51">
        <f>IFERROR(Table1[[#This Row],[Quantity  to  purchase]]*(Table1[[#This Row],[Cost ]]+Table1[[#This Row],[shipping]]+Table1[[#This Row],[Tax]]),0)</f>
        <v>0</v>
      </c>
      <c r="R172" s="36">
        <f>IFERROR(Table1[[#This Row],[leftover material]]*(Table1[[#This Row],[Cost ]]+Table1[[#This Row],[shipping]]+Table1[[#This Row],[Tax]]),0)</f>
        <v>0</v>
      </c>
      <c r="S172" s="36"/>
      <c r="T172" s="36">
        <f>IF(ISNA(VLOOKUP(Table1[[#This Row],[Part Number]],'Multi-level BOM'!V$4:V$449,1,FALSE)),0,Table1[[#This Row],[Remaining Extended cost]])</f>
        <v>0</v>
      </c>
    </row>
    <row r="173" spans="1:20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9" t="str">
        <f>IF(Table1[[#This Row],[Buy-now costs]]&gt;0,"X","")</f>
        <v/>
      </c>
      <c r="M173" s="40">
        <v>0</v>
      </c>
      <c r="N173" s="40">
        <v>0</v>
      </c>
      <c r="O17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3" s="49" t="e">
        <f>Table1[[#This Row],[Quantity  to  purchase]]+Table1[[#This Row],[quantity on-hand]]+Table1[[#This Row],[Quantity on order]]-Table1[[#This Row],[extended quantity]]</f>
        <v>#DIV/0!</v>
      </c>
      <c r="Q173" s="51">
        <f>IFERROR(Table1[[#This Row],[Quantity  to  purchase]]*(Table1[[#This Row],[Cost ]]+Table1[[#This Row],[shipping]]+Table1[[#This Row],[Tax]]),0)</f>
        <v>0</v>
      </c>
      <c r="R173" s="36">
        <f>IFERROR(Table1[[#This Row],[leftover material]]*(Table1[[#This Row],[Cost ]]+Table1[[#This Row],[shipping]]+Table1[[#This Row],[Tax]]),0)</f>
        <v>0</v>
      </c>
      <c r="S173" s="36"/>
      <c r="T173" s="36">
        <f>IF(ISNA(VLOOKUP(Table1[[#This Row],[Part Number]],'Multi-level BOM'!V$4:V$449,1,FALSE)),0,Table1[[#This Row],[Remaining Extended cost]])</f>
        <v>0</v>
      </c>
    </row>
    <row r="174" spans="1:20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9" t="str">
        <f>IF(Table1[[#This Row],[Buy-now costs]]&gt;0,"X","")</f>
        <v/>
      </c>
      <c r="M174" s="40">
        <v>0</v>
      </c>
      <c r="N174" s="40">
        <v>0</v>
      </c>
      <c r="O17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4" s="49" t="e">
        <f>Table1[[#This Row],[Quantity  to  purchase]]+Table1[[#This Row],[quantity on-hand]]+Table1[[#This Row],[Quantity on order]]-Table1[[#This Row],[extended quantity]]</f>
        <v>#DIV/0!</v>
      </c>
      <c r="Q174" s="51">
        <f>IFERROR(Table1[[#This Row],[Quantity  to  purchase]]*(Table1[[#This Row],[Cost ]]+Table1[[#This Row],[shipping]]+Table1[[#This Row],[Tax]]),0)</f>
        <v>0</v>
      </c>
      <c r="R174" s="36">
        <f>IFERROR(Table1[[#This Row],[leftover material]]*(Table1[[#This Row],[Cost ]]+Table1[[#This Row],[shipping]]+Table1[[#This Row],[Tax]]),0)</f>
        <v>0</v>
      </c>
      <c r="S174" s="36"/>
      <c r="T174" s="36">
        <f>IF(ISNA(VLOOKUP(Table1[[#This Row],[Part Number]],'Multi-level BOM'!V$4:V$449,1,FALSE)),0,Table1[[#This Row],[Remaining Extended cost]])</f>
        <v>0</v>
      </c>
    </row>
    <row r="175" spans="1:20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9" t="str">
        <f>IF(Table1[[#This Row],[Buy-now costs]]&gt;0,"X","")</f>
        <v/>
      </c>
      <c r="M175" s="40">
        <v>0</v>
      </c>
      <c r="N175" s="40">
        <v>0</v>
      </c>
      <c r="O17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5" s="49" t="e">
        <f>Table1[[#This Row],[Quantity  to  purchase]]+Table1[[#This Row],[quantity on-hand]]+Table1[[#This Row],[Quantity on order]]-Table1[[#This Row],[extended quantity]]</f>
        <v>#DIV/0!</v>
      </c>
      <c r="Q175" s="51">
        <f>IFERROR(Table1[[#This Row],[Quantity  to  purchase]]*(Table1[[#This Row],[Cost ]]+Table1[[#This Row],[shipping]]+Table1[[#This Row],[Tax]]),0)</f>
        <v>0</v>
      </c>
      <c r="R175" s="36">
        <f>IFERROR(Table1[[#This Row],[leftover material]]*(Table1[[#This Row],[Cost ]]+Table1[[#This Row],[shipping]]+Table1[[#This Row],[Tax]]),0)</f>
        <v>0</v>
      </c>
      <c r="S175" s="36"/>
      <c r="T175" s="36">
        <f>IF(ISNA(VLOOKUP(Table1[[#This Row],[Part Number]],'Multi-level BOM'!V$4:V$449,1,FALSE)),0,Table1[[#This Row],[Remaining Extended cost]])</f>
        <v>0</v>
      </c>
    </row>
    <row r="176" spans="1:20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9" t="str">
        <f>IF(Table1[[#This Row],[Buy-now costs]]&gt;0,"X","")</f>
        <v/>
      </c>
      <c r="M176" s="40">
        <v>0</v>
      </c>
      <c r="N176" s="40">
        <v>0</v>
      </c>
      <c r="O17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6" s="49" t="e">
        <f>Table1[[#This Row],[Quantity  to  purchase]]+Table1[[#This Row],[quantity on-hand]]+Table1[[#This Row],[Quantity on order]]-Table1[[#This Row],[extended quantity]]</f>
        <v>#DIV/0!</v>
      </c>
      <c r="Q176" s="51">
        <f>IFERROR(Table1[[#This Row],[Quantity  to  purchase]]*(Table1[[#This Row],[Cost ]]+Table1[[#This Row],[shipping]]+Table1[[#This Row],[Tax]]),0)</f>
        <v>0</v>
      </c>
      <c r="R176" s="36">
        <f>IFERROR(Table1[[#This Row],[leftover material]]*(Table1[[#This Row],[Cost ]]+Table1[[#This Row],[shipping]]+Table1[[#This Row],[Tax]]),0)</f>
        <v>0</v>
      </c>
      <c r="S176" s="36"/>
      <c r="T176" s="36">
        <f>IF(ISNA(VLOOKUP(Table1[[#This Row],[Part Number]],'Multi-level BOM'!V$4:V$449,1,FALSE)),0,Table1[[#This Row],[Remaining Extended cost]])</f>
        <v>0</v>
      </c>
    </row>
    <row r="177" spans="1:20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9" t="str">
        <f>IF(Table1[[#This Row],[Buy-now costs]]&gt;0,"X","")</f>
        <v/>
      </c>
      <c r="M177" s="40">
        <v>0</v>
      </c>
      <c r="N177" s="40">
        <v>0</v>
      </c>
      <c r="O17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7" s="49" t="e">
        <f>Table1[[#This Row],[Quantity  to  purchase]]+Table1[[#This Row],[quantity on-hand]]+Table1[[#This Row],[Quantity on order]]-Table1[[#This Row],[extended quantity]]</f>
        <v>#DIV/0!</v>
      </c>
      <c r="Q177" s="51">
        <f>IFERROR(Table1[[#This Row],[Quantity  to  purchase]]*(Table1[[#This Row],[Cost ]]+Table1[[#This Row],[shipping]]+Table1[[#This Row],[Tax]]),0)</f>
        <v>0</v>
      </c>
      <c r="R177" s="36">
        <f>IFERROR(Table1[[#This Row],[leftover material]]*(Table1[[#This Row],[Cost ]]+Table1[[#This Row],[shipping]]+Table1[[#This Row],[Tax]]),0)</f>
        <v>0</v>
      </c>
      <c r="S177" s="36"/>
      <c r="T177" s="36">
        <f>IF(ISNA(VLOOKUP(Table1[[#This Row],[Part Number]],'Multi-level BOM'!V$4:V$449,1,FALSE)),0,Table1[[#This Row],[Remaining Extended cost]])</f>
        <v>0</v>
      </c>
    </row>
    <row r="178" spans="1:20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9" t="str">
        <f>IF(Table1[[#This Row],[Buy-now costs]]&gt;0,"X","")</f>
        <v/>
      </c>
      <c r="M178" s="40">
        <v>0</v>
      </c>
      <c r="N178" s="40">
        <v>0</v>
      </c>
      <c r="O17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8" s="49" t="e">
        <f>Table1[[#This Row],[Quantity  to  purchase]]+Table1[[#This Row],[quantity on-hand]]+Table1[[#This Row],[Quantity on order]]-Table1[[#This Row],[extended quantity]]</f>
        <v>#DIV/0!</v>
      </c>
      <c r="Q178" s="51">
        <f>IFERROR(Table1[[#This Row],[Quantity  to  purchase]]*(Table1[[#This Row],[Cost ]]+Table1[[#This Row],[shipping]]+Table1[[#This Row],[Tax]]),0)</f>
        <v>0</v>
      </c>
      <c r="R178" s="36">
        <f>IFERROR(Table1[[#This Row],[leftover material]]*(Table1[[#This Row],[Cost ]]+Table1[[#This Row],[shipping]]+Table1[[#This Row],[Tax]]),0)</f>
        <v>0</v>
      </c>
      <c r="S178" s="36"/>
      <c r="T178" s="36">
        <f>IF(ISNA(VLOOKUP(Table1[[#This Row],[Part Number]],'Multi-level BOM'!V$4:V$449,1,FALSE)),0,Table1[[#This Row],[Remaining Extended cost]])</f>
        <v>0</v>
      </c>
    </row>
    <row r="179" spans="1:20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9" t="str">
        <f>IF(Table1[[#This Row],[Buy-now costs]]&gt;0,"X","")</f>
        <v/>
      </c>
      <c r="M179" s="40">
        <v>0</v>
      </c>
      <c r="N179" s="40">
        <v>0</v>
      </c>
      <c r="O17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79" s="49" t="e">
        <f>Table1[[#This Row],[Quantity  to  purchase]]+Table1[[#This Row],[quantity on-hand]]+Table1[[#This Row],[Quantity on order]]-Table1[[#This Row],[extended quantity]]</f>
        <v>#DIV/0!</v>
      </c>
      <c r="Q179" s="51">
        <f>IFERROR(Table1[[#This Row],[Quantity  to  purchase]]*(Table1[[#This Row],[Cost ]]+Table1[[#This Row],[shipping]]+Table1[[#This Row],[Tax]]),0)</f>
        <v>0</v>
      </c>
      <c r="R179" s="36">
        <f>IFERROR(Table1[[#This Row],[leftover material]]*(Table1[[#This Row],[Cost ]]+Table1[[#This Row],[shipping]]+Table1[[#This Row],[Tax]]),0)</f>
        <v>0</v>
      </c>
      <c r="S179" s="36"/>
      <c r="T179" s="36">
        <f>IF(ISNA(VLOOKUP(Table1[[#This Row],[Part Number]],'Multi-level BOM'!V$4:V$449,1,FALSE)),0,Table1[[#This Row],[Remaining Extended cost]])</f>
        <v>0</v>
      </c>
    </row>
    <row r="180" spans="1:20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9" t="str">
        <f>IF(Table1[[#This Row],[Buy-now costs]]&gt;0,"X","")</f>
        <v/>
      </c>
      <c r="M180" s="40">
        <v>0</v>
      </c>
      <c r="N180" s="40">
        <v>0</v>
      </c>
      <c r="O18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0" s="49" t="e">
        <f>Table1[[#This Row],[Quantity  to  purchase]]+Table1[[#This Row],[quantity on-hand]]+Table1[[#This Row],[Quantity on order]]-Table1[[#This Row],[extended quantity]]</f>
        <v>#DIV/0!</v>
      </c>
      <c r="Q180" s="51">
        <f>IFERROR(Table1[[#This Row],[Quantity  to  purchase]]*(Table1[[#This Row],[Cost ]]+Table1[[#This Row],[shipping]]+Table1[[#This Row],[Tax]]),0)</f>
        <v>0</v>
      </c>
      <c r="R180" s="36">
        <f>IFERROR(Table1[[#This Row],[leftover material]]*(Table1[[#This Row],[Cost ]]+Table1[[#This Row],[shipping]]+Table1[[#This Row],[Tax]]),0)</f>
        <v>0</v>
      </c>
      <c r="S180" s="36"/>
      <c r="T180" s="36">
        <f>IF(ISNA(VLOOKUP(Table1[[#This Row],[Part Number]],'Multi-level BOM'!V$4:V$449,1,FALSE)),0,Table1[[#This Row],[Remaining Extended cost]])</f>
        <v>0</v>
      </c>
    </row>
    <row r="181" spans="1:20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9" t="str">
        <f>IF(Table1[[#This Row],[Buy-now costs]]&gt;0,"X","")</f>
        <v/>
      </c>
      <c r="M181" s="40">
        <v>0</v>
      </c>
      <c r="N181" s="40">
        <v>0</v>
      </c>
      <c r="O18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1" s="49" t="e">
        <f>Table1[[#This Row],[Quantity  to  purchase]]+Table1[[#This Row],[quantity on-hand]]+Table1[[#This Row],[Quantity on order]]-Table1[[#This Row],[extended quantity]]</f>
        <v>#DIV/0!</v>
      </c>
      <c r="Q181" s="51">
        <f>IFERROR(Table1[[#This Row],[Quantity  to  purchase]]*(Table1[[#This Row],[Cost ]]+Table1[[#This Row],[shipping]]+Table1[[#This Row],[Tax]]),0)</f>
        <v>0</v>
      </c>
      <c r="R181" s="36">
        <f>IFERROR(Table1[[#This Row],[leftover material]]*(Table1[[#This Row],[Cost ]]+Table1[[#This Row],[shipping]]+Table1[[#This Row],[Tax]]),0)</f>
        <v>0</v>
      </c>
      <c r="S181" s="36"/>
      <c r="T181" s="36">
        <f>IF(ISNA(VLOOKUP(Table1[[#This Row],[Part Number]],'Multi-level BOM'!V$4:V$449,1,FALSE)),0,Table1[[#This Row],[Remaining Extended cost]])</f>
        <v>0</v>
      </c>
    </row>
    <row r="182" spans="1:20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9" t="str">
        <f>IF(Table1[[#This Row],[Buy-now costs]]&gt;0,"X","")</f>
        <v/>
      </c>
      <c r="M182" s="40">
        <v>0</v>
      </c>
      <c r="N182" s="40">
        <v>0</v>
      </c>
      <c r="O18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2" s="49" t="e">
        <f>Table1[[#This Row],[Quantity  to  purchase]]+Table1[[#This Row],[quantity on-hand]]+Table1[[#This Row],[Quantity on order]]-Table1[[#This Row],[extended quantity]]</f>
        <v>#DIV/0!</v>
      </c>
      <c r="Q182" s="51">
        <f>IFERROR(Table1[[#This Row],[Quantity  to  purchase]]*(Table1[[#This Row],[Cost ]]+Table1[[#This Row],[shipping]]+Table1[[#This Row],[Tax]]),0)</f>
        <v>0</v>
      </c>
      <c r="R182" s="36">
        <f>IFERROR(Table1[[#This Row],[leftover material]]*(Table1[[#This Row],[Cost ]]+Table1[[#This Row],[shipping]]+Table1[[#This Row],[Tax]]),0)</f>
        <v>0</v>
      </c>
      <c r="S182" s="36"/>
      <c r="T182" s="36">
        <f>IF(ISNA(VLOOKUP(Table1[[#This Row],[Part Number]],'Multi-level BOM'!V$4:V$449,1,FALSE)),0,Table1[[#This Row],[Remaining Extended cost]])</f>
        <v>0</v>
      </c>
    </row>
    <row r="183" spans="1:20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9" t="str">
        <f>IF(Table1[[#This Row],[Buy-now costs]]&gt;0,"X","")</f>
        <v/>
      </c>
      <c r="M183" s="40">
        <v>0</v>
      </c>
      <c r="N183" s="40">
        <v>0</v>
      </c>
      <c r="O18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3" s="49" t="e">
        <f>Table1[[#This Row],[Quantity  to  purchase]]+Table1[[#This Row],[quantity on-hand]]+Table1[[#This Row],[Quantity on order]]-Table1[[#This Row],[extended quantity]]</f>
        <v>#DIV/0!</v>
      </c>
      <c r="Q183" s="51">
        <f>IFERROR(Table1[[#This Row],[Quantity  to  purchase]]*(Table1[[#This Row],[Cost ]]+Table1[[#This Row],[shipping]]+Table1[[#This Row],[Tax]]),0)</f>
        <v>0</v>
      </c>
      <c r="R183" s="36">
        <f>IFERROR(Table1[[#This Row],[leftover material]]*(Table1[[#This Row],[Cost ]]+Table1[[#This Row],[shipping]]+Table1[[#This Row],[Tax]]),0)</f>
        <v>0</v>
      </c>
      <c r="S183" s="36"/>
      <c r="T183" s="36">
        <f>IF(ISNA(VLOOKUP(Table1[[#This Row],[Part Number]],'Multi-level BOM'!V$4:V$449,1,FALSE)),0,Table1[[#This Row],[Remaining Extended cost]])</f>
        <v>0</v>
      </c>
    </row>
    <row r="184" spans="1:20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9" t="str">
        <f>IF(Table1[[#This Row],[Buy-now costs]]&gt;0,"X","")</f>
        <v/>
      </c>
      <c r="M184" s="40">
        <v>0</v>
      </c>
      <c r="N184" s="40">
        <v>0</v>
      </c>
      <c r="O18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4" s="49" t="e">
        <f>Table1[[#This Row],[Quantity  to  purchase]]+Table1[[#This Row],[quantity on-hand]]+Table1[[#This Row],[Quantity on order]]-Table1[[#This Row],[extended quantity]]</f>
        <v>#DIV/0!</v>
      </c>
      <c r="Q184" s="51">
        <f>IFERROR(Table1[[#This Row],[Quantity  to  purchase]]*(Table1[[#This Row],[Cost ]]+Table1[[#This Row],[shipping]]+Table1[[#This Row],[Tax]]),0)</f>
        <v>0</v>
      </c>
      <c r="R184" s="36">
        <f>IFERROR(Table1[[#This Row],[leftover material]]*(Table1[[#This Row],[Cost ]]+Table1[[#This Row],[shipping]]+Table1[[#This Row],[Tax]]),0)</f>
        <v>0</v>
      </c>
      <c r="S184" s="36"/>
      <c r="T184" s="36">
        <f>IF(ISNA(VLOOKUP(Table1[[#This Row],[Part Number]],'Multi-level BOM'!V$4:V$449,1,FALSE)),0,Table1[[#This Row],[Remaining Extended cost]])</f>
        <v>0</v>
      </c>
    </row>
    <row r="185" spans="1:20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9" t="str">
        <f>IF(Table1[[#This Row],[Buy-now costs]]&gt;0,"X","")</f>
        <v/>
      </c>
      <c r="M185" s="40">
        <v>0</v>
      </c>
      <c r="N185" s="40">
        <v>0</v>
      </c>
      <c r="O18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5" s="49" t="e">
        <f>Table1[[#This Row],[Quantity  to  purchase]]+Table1[[#This Row],[quantity on-hand]]+Table1[[#This Row],[Quantity on order]]-Table1[[#This Row],[extended quantity]]</f>
        <v>#DIV/0!</v>
      </c>
      <c r="Q185" s="51">
        <f>IFERROR(Table1[[#This Row],[Quantity  to  purchase]]*(Table1[[#This Row],[Cost ]]+Table1[[#This Row],[shipping]]+Table1[[#This Row],[Tax]]),0)</f>
        <v>0</v>
      </c>
      <c r="R185" s="36">
        <f>IFERROR(Table1[[#This Row],[leftover material]]*(Table1[[#This Row],[Cost ]]+Table1[[#This Row],[shipping]]+Table1[[#This Row],[Tax]]),0)</f>
        <v>0</v>
      </c>
      <c r="S185" s="36"/>
      <c r="T185" s="36">
        <f>IF(ISNA(VLOOKUP(Table1[[#This Row],[Part Number]],'Multi-level BOM'!V$4:V$449,1,FALSE)),0,Table1[[#This Row],[Remaining Extended cost]])</f>
        <v>0</v>
      </c>
    </row>
    <row r="186" spans="1:20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9" t="str">
        <f>IF(Table1[[#This Row],[Buy-now costs]]&gt;0,"X","")</f>
        <v/>
      </c>
      <c r="M186" s="40">
        <v>0</v>
      </c>
      <c r="N186" s="40">
        <v>0</v>
      </c>
      <c r="O18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6" s="49" t="e">
        <f>Table1[[#This Row],[Quantity  to  purchase]]+Table1[[#This Row],[quantity on-hand]]+Table1[[#This Row],[Quantity on order]]-Table1[[#This Row],[extended quantity]]</f>
        <v>#DIV/0!</v>
      </c>
      <c r="Q186" s="51">
        <f>IFERROR(Table1[[#This Row],[Quantity  to  purchase]]*(Table1[[#This Row],[Cost ]]+Table1[[#This Row],[shipping]]+Table1[[#This Row],[Tax]]),0)</f>
        <v>0</v>
      </c>
      <c r="R186" s="36">
        <f>IFERROR(Table1[[#This Row],[leftover material]]*(Table1[[#This Row],[Cost ]]+Table1[[#This Row],[shipping]]+Table1[[#This Row],[Tax]]),0)</f>
        <v>0</v>
      </c>
      <c r="S186" s="36"/>
      <c r="T186" s="36">
        <f>IF(ISNA(VLOOKUP(Table1[[#This Row],[Part Number]],'Multi-level BOM'!V$4:V$449,1,FALSE)),0,Table1[[#This Row],[Remaining Extended cost]])</f>
        <v>0</v>
      </c>
    </row>
    <row r="187" spans="1:20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9" t="str">
        <f>IF(Table1[[#This Row],[Buy-now costs]]&gt;0,"X","")</f>
        <v/>
      </c>
      <c r="M187" s="40">
        <v>0</v>
      </c>
      <c r="N187" s="40">
        <v>0</v>
      </c>
      <c r="O18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7" s="49" t="e">
        <f>Table1[[#This Row],[Quantity  to  purchase]]+Table1[[#This Row],[quantity on-hand]]+Table1[[#This Row],[Quantity on order]]-Table1[[#This Row],[extended quantity]]</f>
        <v>#DIV/0!</v>
      </c>
      <c r="Q187" s="51">
        <f>IFERROR(Table1[[#This Row],[Quantity  to  purchase]]*(Table1[[#This Row],[Cost ]]+Table1[[#This Row],[shipping]]+Table1[[#This Row],[Tax]]),0)</f>
        <v>0</v>
      </c>
      <c r="R187" s="36">
        <f>IFERROR(Table1[[#This Row],[leftover material]]*(Table1[[#This Row],[Cost ]]+Table1[[#This Row],[shipping]]+Table1[[#This Row],[Tax]]),0)</f>
        <v>0</v>
      </c>
      <c r="S187" s="36"/>
      <c r="T187" s="36">
        <f>IF(ISNA(VLOOKUP(Table1[[#This Row],[Part Number]],'Multi-level BOM'!V$4:V$449,1,FALSE)),0,Table1[[#This Row],[Remaining Extended cost]])</f>
        <v>0</v>
      </c>
    </row>
    <row r="188" spans="1:20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9" t="str">
        <f>IF(Table1[[#This Row],[Buy-now costs]]&gt;0,"X","")</f>
        <v/>
      </c>
      <c r="M188" s="40">
        <v>0</v>
      </c>
      <c r="N188" s="40">
        <v>0</v>
      </c>
      <c r="O18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8" s="49" t="e">
        <f>Table1[[#This Row],[Quantity  to  purchase]]+Table1[[#This Row],[quantity on-hand]]+Table1[[#This Row],[Quantity on order]]-Table1[[#This Row],[extended quantity]]</f>
        <v>#DIV/0!</v>
      </c>
      <c r="Q188" s="51">
        <f>IFERROR(Table1[[#This Row],[Quantity  to  purchase]]*(Table1[[#This Row],[Cost ]]+Table1[[#This Row],[shipping]]+Table1[[#This Row],[Tax]]),0)</f>
        <v>0</v>
      </c>
      <c r="R188" s="36">
        <f>IFERROR(Table1[[#This Row],[leftover material]]*(Table1[[#This Row],[Cost ]]+Table1[[#This Row],[shipping]]+Table1[[#This Row],[Tax]]),0)</f>
        <v>0</v>
      </c>
      <c r="S188" s="36"/>
      <c r="T188" s="36">
        <f>IF(ISNA(VLOOKUP(Table1[[#This Row],[Part Number]],'Multi-level BOM'!V$4:V$449,1,FALSE)),0,Table1[[#This Row],[Remaining Extended cost]])</f>
        <v>0</v>
      </c>
    </row>
    <row r="189" spans="1:20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9" t="str">
        <f>IF(Table1[[#This Row],[Buy-now costs]]&gt;0,"X","")</f>
        <v/>
      </c>
      <c r="M189" s="40">
        <v>0</v>
      </c>
      <c r="N189" s="40">
        <v>0</v>
      </c>
      <c r="O18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89" s="49" t="e">
        <f>Table1[[#This Row],[Quantity  to  purchase]]+Table1[[#This Row],[quantity on-hand]]+Table1[[#This Row],[Quantity on order]]-Table1[[#This Row],[extended quantity]]</f>
        <v>#DIV/0!</v>
      </c>
      <c r="Q189" s="51">
        <f>IFERROR(Table1[[#This Row],[Quantity  to  purchase]]*(Table1[[#This Row],[Cost ]]+Table1[[#This Row],[shipping]]+Table1[[#This Row],[Tax]]),0)</f>
        <v>0</v>
      </c>
      <c r="R189" s="36">
        <f>IFERROR(Table1[[#This Row],[leftover material]]*(Table1[[#This Row],[Cost ]]+Table1[[#This Row],[shipping]]+Table1[[#This Row],[Tax]]),0)</f>
        <v>0</v>
      </c>
      <c r="S189" s="36"/>
      <c r="T189" s="36">
        <f>IF(ISNA(VLOOKUP(Table1[[#This Row],[Part Number]],'Multi-level BOM'!V$4:V$449,1,FALSE)),0,Table1[[#This Row],[Remaining Extended cost]])</f>
        <v>0</v>
      </c>
    </row>
    <row r="190" spans="1:20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9" t="str">
        <f>IF(Table1[[#This Row],[Buy-now costs]]&gt;0,"X","")</f>
        <v/>
      </c>
      <c r="M190" s="40">
        <v>0</v>
      </c>
      <c r="N190" s="40">
        <v>0</v>
      </c>
      <c r="O19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0" s="49" t="e">
        <f>Table1[[#This Row],[Quantity  to  purchase]]+Table1[[#This Row],[quantity on-hand]]+Table1[[#This Row],[Quantity on order]]-Table1[[#This Row],[extended quantity]]</f>
        <v>#DIV/0!</v>
      </c>
      <c r="Q190" s="51">
        <f>IFERROR(Table1[[#This Row],[Quantity  to  purchase]]*(Table1[[#This Row],[Cost ]]+Table1[[#This Row],[shipping]]+Table1[[#This Row],[Tax]]),0)</f>
        <v>0</v>
      </c>
      <c r="R190" s="36">
        <f>IFERROR(Table1[[#This Row],[leftover material]]*(Table1[[#This Row],[Cost ]]+Table1[[#This Row],[shipping]]+Table1[[#This Row],[Tax]]),0)</f>
        <v>0</v>
      </c>
      <c r="S190" s="36"/>
      <c r="T190" s="36">
        <f>IF(ISNA(VLOOKUP(Table1[[#This Row],[Part Number]],'Multi-level BOM'!V$4:V$449,1,FALSE)),0,Table1[[#This Row],[Remaining Extended cost]])</f>
        <v>0</v>
      </c>
    </row>
    <row r="191" spans="1:20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9" t="str">
        <f>IF(Table1[[#This Row],[Buy-now costs]]&gt;0,"X","")</f>
        <v/>
      </c>
      <c r="M191" s="40">
        <v>0</v>
      </c>
      <c r="N191" s="40">
        <v>0</v>
      </c>
      <c r="O19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1" s="49" t="e">
        <f>Table1[[#This Row],[Quantity  to  purchase]]+Table1[[#This Row],[quantity on-hand]]+Table1[[#This Row],[Quantity on order]]-Table1[[#This Row],[extended quantity]]</f>
        <v>#DIV/0!</v>
      </c>
      <c r="Q191" s="51">
        <f>IFERROR(Table1[[#This Row],[Quantity  to  purchase]]*(Table1[[#This Row],[Cost ]]+Table1[[#This Row],[shipping]]+Table1[[#This Row],[Tax]]),0)</f>
        <v>0</v>
      </c>
      <c r="R191" s="36">
        <f>IFERROR(Table1[[#This Row],[leftover material]]*(Table1[[#This Row],[Cost ]]+Table1[[#This Row],[shipping]]+Table1[[#This Row],[Tax]]),0)</f>
        <v>0</v>
      </c>
      <c r="S191" s="36"/>
      <c r="T191" s="36">
        <f>IF(ISNA(VLOOKUP(Table1[[#This Row],[Part Number]],'Multi-level BOM'!V$4:V$449,1,FALSE)),0,Table1[[#This Row],[Remaining Extended cost]])</f>
        <v>0</v>
      </c>
    </row>
    <row r="192" spans="1:20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9" t="str">
        <f>IF(Table1[[#This Row],[Buy-now costs]]&gt;0,"X","")</f>
        <v/>
      </c>
      <c r="M192" s="40">
        <v>0</v>
      </c>
      <c r="N192" s="40">
        <v>0</v>
      </c>
      <c r="O19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2" s="49" t="e">
        <f>Table1[[#This Row],[Quantity  to  purchase]]+Table1[[#This Row],[quantity on-hand]]+Table1[[#This Row],[Quantity on order]]-Table1[[#This Row],[extended quantity]]</f>
        <v>#DIV/0!</v>
      </c>
      <c r="Q192" s="51">
        <f>IFERROR(Table1[[#This Row],[Quantity  to  purchase]]*(Table1[[#This Row],[Cost ]]+Table1[[#This Row],[shipping]]+Table1[[#This Row],[Tax]]),0)</f>
        <v>0</v>
      </c>
      <c r="R192" s="36">
        <f>IFERROR(Table1[[#This Row],[leftover material]]*(Table1[[#This Row],[Cost ]]+Table1[[#This Row],[shipping]]+Table1[[#This Row],[Tax]]),0)</f>
        <v>0</v>
      </c>
      <c r="S192" s="36"/>
      <c r="T192" s="36">
        <f>IF(ISNA(VLOOKUP(Table1[[#This Row],[Part Number]],'Multi-level BOM'!V$4:V$449,1,FALSE)),0,Table1[[#This Row],[Remaining Extended cost]])</f>
        <v>0</v>
      </c>
    </row>
    <row r="193" spans="1:20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9" t="str">
        <f>IF(Table1[[#This Row],[Buy-now costs]]&gt;0,"X","")</f>
        <v/>
      </c>
      <c r="M193" s="40">
        <v>0</v>
      </c>
      <c r="N193" s="40">
        <v>0</v>
      </c>
      <c r="O19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3" s="49" t="e">
        <f>Table1[[#This Row],[Quantity  to  purchase]]+Table1[[#This Row],[quantity on-hand]]+Table1[[#This Row],[Quantity on order]]-Table1[[#This Row],[extended quantity]]</f>
        <v>#DIV/0!</v>
      </c>
      <c r="Q193" s="51">
        <f>IFERROR(Table1[[#This Row],[Quantity  to  purchase]]*(Table1[[#This Row],[Cost ]]+Table1[[#This Row],[shipping]]+Table1[[#This Row],[Tax]]),0)</f>
        <v>0</v>
      </c>
      <c r="R193" s="36">
        <f>IFERROR(Table1[[#This Row],[leftover material]]*(Table1[[#This Row],[Cost ]]+Table1[[#This Row],[shipping]]+Table1[[#This Row],[Tax]]),0)</f>
        <v>0</v>
      </c>
      <c r="S193" s="36"/>
      <c r="T193" s="36">
        <f>IF(ISNA(VLOOKUP(Table1[[#This Row],[Part Number]],'Multi-level BOM'!V$4:V$449,1,FALSE)),0,Table1[[#This Row],[Remaining Extended cost]])</f>
        <v>0</v>
      </c>
    </row>
    <row r="194" spans="1:20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9" t="str">
        <f>IF(Table1[[#This Row],[Buy-now costs]]&gt;0,"X","")</f>
        <v/>
      </c>
      <c r="M194" s="40">
        <v>0</v>
      </c>
      <c r="N194" s="40">
        <v>0</v>
      </c>
      <c r="O19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4" s="49" t="e">
        <f>Table1[[#This Row],[Quantity  to  purchase]]+Table1[[#This Row],[quantity on-hand]]+Table1[[#This Row],[Quantity on order]]-Table1[[#This Row],[extended quantity]]</f>
        <v>#DIV/0!</v>
      </c>
      <c r="Q194" s="51">
        <f>IFERROR(Table1[[#This Row],[Quantity  to  purchase]]*(Table1[[#This Row],[Cost ]]+Table1[[#This Row],[shipping]]+Table1[[#This Row],[Tax]]),0)</f>
        <v>0</v>
      </c>
      <c r="R194" s="36">
        <f>IFERROR(Table1[[#This Row],[leftover material]]*(Table1[[#This Row],[Cost ]]+Table1[[#This Row],[shipping]]+Table1[[#This Row],[Tax]]),0)</f>
        <v>0</v>
      </c>
      <c r="S194" s="36"/>
      <c r="T194" s="36">
        <f>IF(ISNA(VLOOKUP(Table1[[#This Row],[Part Number]],'Multi-level BOM'!V$4:V$449,1,FALSE)),0,Table1[[#This Row],[Remaining Extended cost]])</f>
        <v>0</v>
      </c>
    </row>
    <row r="195" spans="1:20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9" t="str">
        <f>IF(Table1[[#This Row],[Buy-now costs]]&gt;0,"X","")</f>
        <v/>
      </c>
      <c r="M195" s="40">
        <v>0</v>
      </c>
      <c r="N195" s="40">
        <v>0</v>
      </c>
      <c r="O19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5" s="49" t="e">
        <f>Table1[[#This Row],[Quantity  to  purchase]]+Table1[[#This Row],[quantity on-hand]]+Table1[[#This Row],[Quantity on order]]-Table1[[#This Row],[extended quantity]]</f>
        <v>#DIV/0!</v>
      </c>
      <c r="Q195" s="51">
        <f>IFERROR(Table1[[#This Row],[Quantity  to  purchase]]*(Table1[[#This Row],[Cost ]]+Table1[[#This Row],[shipping]]+Table1[[#This Row],[Tax]]),0)</f>
        <v>0</v>
      </c>
      <c r="R195" s="36">
        <f>IFERROR(Table1[[#This Row],[leftover material]]*(Table1[[#This Row],[Cost ]]+Table1[[#This Row],[shipping]]+Table1[[#This Row],[Tax]]),0)</f>
        <v>0</v>
      </c>
      <c r="S195" s="36"/>
      <c r="T195" s="36">
        <f>IF(ISNA(VLOOKUP(Table1[[#This Row],[Part Number]],'Multi-level BOM'!V$4:V$449,1,FALSE)),0,Table1[[#This Row],[Remaining Extended cost]])</f>
        <v>0</v>
      </c>
    </row>
    <row r="196" spans="1:20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9" t="str">
        <f>IF(Table1[[#This Row],[Buy-now costs]]&gt;0,"X","")</f>
        <v/>
      </c>
      <c r="M196" s="40">
        <v>0</v>
      </c>
      <c r="N196" s="40">
        <v>0</v>
      </c>
      <c r="O19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6" s="49" t="e">
        <f>Table1[[#This Row],[Quantity  to  purchase]]+Table1[[#This Row],[quantity on-hand]]+Table1[[#This Row],[Quantity on order]]-Table1[[#This Row],[extended quantity]]</f>
        <v>#DIV/0!</v>
      </c>
      <c r="Q196" s="51">
        <f>IFERROR(Table1[[#This Row],[Quantity  to  purchase]]*(Table1[[#This Row],[Cost ]]+Table1[[#This Row],[shipping]]+Table1[[#This Row],[Tax]]),0)</f>
        <v>0</v>
      </c>
      <c r="R196" s="36">
        <f>IFERROR(Table1[[#This Row],[leftover material]]*(Table1[[#This Row],[Cost ]]+Table1[[#This Row],[shipping]]+Table1[[#This Row],[Tax]]),0)</f>
        <v>0</v>
      </c>
      <c r="S196" s="36"/>
      <c r="T196" s="36">
        <f>IF(ISNA(VLOOKUP(Table1[[#This Row],[Part Number]],'Multi-level BOM'!V$4:V$449,1,FALSE)),0,Table1[[#This Row],[Remaining Extended cost]])</f>
        <v>0</v>
      </c>
    </row>
    <row r="197" spans="1:20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9" t="str">
        <f>IF(Table1[[#This Row],[Buy-now costs]]&gt;0,"X","")</f>
        <v/>
      </c>
      <c r="M197" s="40">
        <v>0</v>
      </c>
      <c r="N197" s="40">
        <v>0</v>
      </c>
      <c r="O19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7" s="49" t="e">
        <f>Table1[[#This Row],[Quantity  to  purchase]]+Table1[[#This Row],[quantity on-hand]]+Table1[[#This Row],[Quantity on order]]-Table1[[#This Row],[extended quantity]]</f>
        <v>#DIV/0!</v>
      </c>
      <c r="Q197" s="51">
        <f>IFERROR(Table1[[#This Row],[Quantity  to  purchase]]*(Table1[[#This Row],[Cost ]]+Table1[[#This Row],[shipping]]+Table1[[#This Row],[Tax]]),0)</f>
        <v>0</v>
      </c>
      <c r="R197" s="36">
        <f>IFERROR(Table1[[#This Row],[leftover material]]*(Table1[[#This Row],[Cost ]]+Table1[[#This Row],[shipping]]+Table1[[#This Row],[Tax]]),0)</f>
        <v>0</v>
      </c>
      <c r="S197" s="36"/>
      <c r="T197" s="36">
        <f>IF(ISNA(VLOOKUP(Table1[[#This Row],[Part Number]],'Multi-level BOM'!V$4:V$449,1,FALSE)),0,Table1[[#This Row],[Remaining Extended cost]])</f>
        <v>0</v>
      </c>
    </row>
    <row r="198" spans="1:20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9" t="str">
        <f>IF(Table1[[#This Row],[Buy-now costs]]&gt;0,"X","")</f>
        <v/>
      </c>
      <c r="M198" s="40">
        <v>0</v>
      </c>
      <c r="N198" s="40">
        <v>0</v>
      </c>
      <c r="O19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8" s="49" t="e">
        <f>Table1[[#This Row],[Quantity  to  purchase]]+Table1[[#This Row],[quantity on-hand]]+Table1[[#This Row],[Quantity on order]]-Table1[[#This Row],[extended quantity]]</f>
        <v>#DIV/0!</v>
      </c>
      <c r="Q198" s="51">
        <f>IFERROR(Table1[[#This Row],[Quantity  to  purchase]]*(Table1[[#This Row],[Cost ]]+Table1[[#This Row],[shipping]]+Table1[[#This Row],[Tax]]),0)</f>
        <v>0</v>
      </c>
      <c r="R198" s="36">
        <f>IFERROR(Table1[[#This Row],[leftover material]]*(Table1[[#This Row],[Cost ]]+Table1[[#This Row],[shipping]]+Table1[[#This Row],[Tax]]),0)</f>
        <v>0</v>
      </c>
      <c r="S198" s="36"/>
      <c r="T198" s="36">
        <f>IF(ISNA(VLOOKUP(Table1[[#This Row],[Part Number]],'Multi-level BOM'!V$4:V$449,1,FALSE)),0,Table1[[#This Row],[Remaining Extended cost]])</f>
        <v>0</v>
      </c>
    </row>
    <row r="199" spans="1:20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9" t="str">
        <f>IF(Table1[[#This Row],[Buy-now costs]]&gt;0,"X","")</f>
        <v/>
      </c>
      <c r="M199" s="40">
        <v>0</v>
      </c>
      <c r="N199" s="40">
        <v>0</v>
      </c>
      <c r="O19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199" s="49" t="e">
        <f>Table1[[#This Row],[Quantity  to  purchase]]+Table1[[#This Row],[quantity on-hand]]+Table1[[#This Row],[Quantity on order]]-Table1[[#This Row],[extended quantity]]</f>
        <v>#DIV/0!</v>
      </c>
      <c r="Q199" s="51">
        <f>IFERROR(Table1[[#This Row],[Quantity  to  purchase]]*(Table1[[#This Row],[Cost ]]+Table1[[#This Row],[shipping]]+Table1[[#This Row],[Tax]]),0)</f>
        <v>0</v>
      </c>
      <c r="R199" s="36">
        <f>IFERROR(Table1[[#This Row],[leftover material]]*(Table1[[#This Row],[Cost ]]+Table1[[#This Row],[shipping]]+Table1[[#This Row],[Tax]]),0)</f>
        <v>0</v>
      </c>
      <c r="S199" s="36"/>
      <c r="T199" s="36">
        <f>IF(ISNA(VLOOKUP(Table1[[#This Row],[Part Number]],'Multi-level BOM'!V$4:V$449,1,FALSE)),0,Table1[[#This Row],[Remaining Extended cost]])</f>
        <v>0</v>
      </c>
    </row>
    <row r="200" spans="1:20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9" t="str">
        <f>IF(Table1[[#This Row],[Buy-now costs]]&gt;0,"X","")</f>
        <v/>
      </c>
      <c r="M200" s="40">
        <v>0</v>
      </c>
      <c r="N200" s="40">
        <v>0</v>
      </c>
      <c r="O20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0" s="49" t="e">
        <f>Table1[[#This Row],[Quantity  to  purchase]]+Table1[[#This Row],[quantity on-hand]]+Table1[[#This Row],[Quantity on order]]-Table1[[#This Row],[extended quantity]]</f>
        <v>#DIV/0!</v>
      </c>
      <c r="Q200" s="51">
        <f>IFERROR(Table1[[#This Row],[Quantity  to  purchase]]*(Table1[[#This Row],[Cost ]]+Table1[[#This Row],[shipping]]+Table1[[#This Row],[Tax]]),0)</f>
        <v>0</v>
      </c>
      <c r="R200" s="36">
        <f>IFERROR(Table1[[#This Row],[leftover material]]*(Table1[[#This Row],[Cost ]]+Table1[[#This Row],[shipping]]+Table1[[#This Row],[Tax]]),0)</f>
        <v>0</v>
      </c>
      <c r="S200" s="36"/>
      <c r="T200" s="36">
        <f>IF(ISNA(VLOOKUP(Table1[[#This Row],[Part Number]],'Multi-level BOM'!V$4:V$449,1,FALSE)),0,Table1[[#This Row],[Remaining Extended cost]])</f>
        <v>0</v>
      </c>
    </row>
    <row r="201" spans="1:20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9" t="str">
        <f>IF(Table1[[#This Row],[Buy-now costs]]&gt;0,"X","")</f>
        <v/>
      </c>
      <c r="M201" s="40">
        <v>0</v>
      </c>
      <c r="N201" s="40">
        <v>0</v>
      </c>
      <c r="O20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1" s="49" t="e">
        <f>Table1[[#This Row],[Quantity  to  purchase]]+Table1[[#This Row],[quantity on-hand]]+Table1[[#This Row],[Quantity on order]]-Table1[[#This Row],[extended quantity]]</f>
        <v>#DIV/0!</v>
      </c>
      <c r="Q201" s="51">
        <f>IFERROR(Table1[[#This Row],[Quantity  to  purchase]]*(Table1[[#This Row],[Cost ]]+Table1[[#This Row],[shipping]]+Table1[[#This Row],[Tax]]),0)</f>
        <v>0</v>
      </c>
      <c r="R201" s="36">
        <f>IFERROR(Table1[[#This Row],[leftover material]]*(Table1[[#This Row],[Cost ]]+Table1[[#This Row],[shipping]]+Table1[[#This Row],[Tax]]),0)</f>
        <v>0</v>
      </c>
      <c r="S201" s="36"/>
      <c r="T201" s="36">
        <f>IF(ISNA(VLOOKUP(Table1[[#This Row],[Part Number]],'Multi-level BOM'!V$4:V$449,1,FALSE)),0,Table1[[#This Row],[Remaining Extended cost]])</f>
        <v>0</v>
      </c>
    </row>
    <row r="202" spans="1:20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9" t="str">
        <f>IF(Table1[[#This Row],[Buy-now costs]]&gt;0,"X","")</f>
        <v/>
      </c>
      <c r="M202" s="40">
        <v>0</v>
      </c>
      <c r="N202" s="40">
        <v>0</v>
      </c>
      <c r="O20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2" s="49" t="e">
        <f>Table1[[#This Row],[Quantity  to  purchase]]+Table1[[#This Row],[quantity on-hand]]+Table1[[#This Row],[Quantity on order]]-Table1[[#This Row],[extended quantity]]</f>
        <v>#DIV/0!</v>
      </c>
      <c r="Q202" s="51">
        <f>IFERROR(Table1[[#This Row],[Quantity  to  purchase]]*(Table1[[#This Row],[Cost ]]+Table1[[#This Row],[shipping]]+Table1[[#This Row],[Tax]]),0)</f>
        <v>0</v>
      </c>
      <c r="R202" s="36">
        <f>IFERROR(Table1[[#This Row],[leftover material]]*(Table1[[#This Row],[Cost ]]+Table1[[#This Row],[shipping]]+Table1[[#This Row],[Tax]]),0)</f>
        <v>0</v>
      </c>
      <c r="S202" s="36"/>
      <c r="T202" s="36">
        <f>IF(ISNA(VLOOKUP(Table1[[#This Row],[Part Number]],'Multi-level BOM'!V$4:V$449,1,FALSE)),0,Table1[[#This Row],[Remaining Extended cost]])</f>
        <v>0</v>
      </c>
    </row>
    <row r="203" spans="1:20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9" t="str">
        <f>IF(Table1[[#This Row],[Buy-now costs]]&gt;0,"X","")</f>
        <v/>
      </c>
      <c r="M203" s="40">
        <v>0</v>
      </c>
      <c r="N203" s="40">
        <v>0</v>
      </c>
      <c r="O20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3" s="49" t="e">
        <f>Table1[[#This Row],[Quantity  to  purchase]]+Table1[[#This Row],[quantity on-hand]]+Table1[[#This Row],[Quantity on order]]-Table1[[#This Row],[extended quantity]]</f>
        <v>#DIV/0!</v>
      </c>
      <c r="Q203" s="51">
        <f>IFERROR(Table1[[#This Row],[Quantity  to  purchase]]*(Table1[[#This Row],[Cost ]]+Table1[[#This Row],[shipping]]+Table1[[#This Row],[Tax]]),0)</f>
        <v>0</v>
      </c>
      <c r="R203" s="36">
        <f>IFERROR(Table1[[#This Row],[leftover material]]*(Table1[[#This Row],[Cost ]]+Table1[[#This Row],[shipping]]+Table1[[#This Row],[Tax]]),0)</f>
        <v>0</v>
      </c>
      <c r="S203" s="36"/>
      <c r="T203" s="36">
        <f>IF(ISNA(VLOOKUP(Table1[[#This Row],[Part Number]],'Multi-level BOM'!V$4:V$449,1,FALSE)),0,Table1[[#This Row],[Remaining Extended cost]])</f>
        <v>0</v>
      </c>
    </row>
    <row r="204" spans="1:20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9" t="str">
        <f>IF(Table1[[#This Row],[Buy-now costs]]&gt;0,"X","")</f>
        <v/>
      </c>
      <c r="M204" s="40">
        <v>0</v>
      </c>
      <c r="N204" s="40">
        <v>0</v>
      </c>
      <c r="O20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4" s="49" t="e">
        <f>Table1[[#This Row],[Quantity  to  purchase]]+Table1[[#This Row],[quantity on-hand]]+Table1[[#This Row],[Quantity on order]]-Table1[[#This Row],[extended quantity]]</f>
        <v>#DIV/0!</v>
      </c>
      <c r="Q204" s="51">
        <f>IFERROR(Table1[[#This Row],[Quantity  to  purchase]]*(Table1[[#This Row],[Cost ]]+Table1[[#This Row],[shipping]]+Table1[[#This Row],[Tax]]),0)</f>
        <v>0</v>
      </c>
      <c r="R204" s="36">
        <f>IFERROR(Table1[[#This Row],[leftover material]]*(Table1[[#This Row],[Cost ]]+Table1[[#This Row],[shipping]]+Table1[[#This Row],[Tax]]),0)</f>
        <v>0</v>
      </c>
      <c r="S204" s="36"/>
      <c r="T204" s="36">
        <f>IF(ISNA(VLOOKUP(Table1[[#This Row],[Part Number]],'Multi-level BOM'!V$4:V$449,1,FALSE)),0,Table1[[#This Row],[Remaining Extended cost]])</f>
        <v>0</v>
      </c>
    </row>
    <row r="205" spans="1:20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9" t="str">
        <f>IF(Table1[[#This Row],[Buy-now costs]]&gt;0,"X","")</f>
        <v/>
      </c>
      <c r="M205" s="40">
        <v>0</v>
      </c>
      <c r="N205" s="40">
        <v>0</v>
      </c>
      <c r="O20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5" s="49" t="e">
        <f>Table1[[#This Row],[Quantity  to  purchase]]+Table1[[#This Row],[quantity on-hand]]+Table1[[#This Row],[Quantity on order]]-Table1[[#This Row],[extended quantity]]</f>
        <v>#DIV/0!</v>
      </c>
      <c r="Q205" s="51">
        <f>IFERROR(Table1[[#This Row],[Quantity  to  purchase]]*(Table1[[#This Row],[Cost ]]+Table1[[#This Row],[shipping]]+Table1[[#This Row],[Tax]]),0)</f>
        <v>0</v>
      </c>
      <c r="R205" s="36">
        <f>IFERROR(Table1[[#This Row],[leftover material]]*(Table1[[#This Row],[Cost ]]+Table1[[#This Row],[shipping]]+Table1[[#This Row],[Tax]]),0)</f>
        <v>0</v>
      </c>
      <c r="S205" s="36"/>
      <c r="T205" s="36">
        <f>IF(ISNA(VLOOKUP(Table1[[#This Row],[Part Number]],'Multi-level BOM'!V$4:V$449,1,FALSE)),0,Table1[[#This Row],[Remaining Extended cost]])</f>
        <v>0</v>
      </c>
    </row>
    <row r="206" spans="1:20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9" t="str">
        <f>IF(Table1[[#This Row],[Buy-now costs]]&gt;0,"X","")</f>
        <v/>
      </c>
      <c r="M206" s="40">
        <v>0</v>
      </c>
      <c r="N206" s="40">
        <v>0</v>
      </c>
      <c r="O20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6" s="49" t="e">
        <f>Table1[[#This Row],[Quantity  to  purchase]]+Table1[[#This Row],[quantity on-hand]]+Table1[[#This Row],[Quantity on order]]-Table1[[#This Row],[extended quantity]]</f>
        <v>#DIV/0!</v>
      </c>
      <c r="Q206" s="51">
        <f>IFERROR(Table1[[#This Row],[Quantity  to  purchase]]*(Table1[[#This Row],[Cost ]]+Table1[[#This Row],[shipping]]+Table1[[#This Row],[Tax]]),0)</f>
        <v>0</v>
      </c>
      <c r="R206" s="36">
        <f>IFERROR(Table1[[#This Row],[leftover material]]*(Table1[[#This Row],[Cost ]]+Table1[[#This Row],[shipping]]+Table1[[#This Row],[Tax]]),0)</f>
        <v>0</v>
      </c>
      <c r="S206" s="36"/>
      <c r="T206" s="36">
        <f>IF(ISNA(VLOOKUP(Table1[[#This Row],[Part Number]],'Multi-level BOM'!V$4:V$449,1,FALSE)),0,Table1[[#This Row],[Remaining Extended cost]])</f>
        <v>0</v>
      </c>
    </row>
    <row r="207" spans="1:20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9" t="str">
        <f>IF(Table1[[#This Row],[Buy-now costs]]&gt;0,"X","")</f>
        <v/>
      </c>
      <c r="M207" s="40">
        <v>0</v>
      </c>
      <c r="N207" s="40">
        <v>0</v>
      </c>
      <c r="O20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7" s="49" t="e">
        <f>Table1[[#This Row],[Quantity  to  purchase]]+Table1[[#This Row],[quantity on-hand]]+Table1[[#This Row],[Quantity on order]]-Table1[[#This Row],[extended quantity]]</f>
        <v>#DIV/0!</v>
      </c>
      <c r="Q207" s="51">
        <f>IFERROR(Table1[[#This Row],[Quantity  to  purchase]]*(Table1[[#This Row],[Cost ]]+Table1[[#This Row],[shipping]]+Table1[[#This Row],[Tax]]),0)</f>
        <v>0</v>
      </c>
      <c r="R207" s="36">
        <f>IFERROR(Table1[[#This Row],[leftover material]]*(Table1[[#This Row],[Cost ]]+Table1[[#This Row],[shipping]]+Table1[[#This Row],[Tax]]),0)</f>
        <v>0</v>
      </c>
      <c r="S207" s="36"/>
      <c r="T207" s="36">
        <f>IF(ISNA(VLOOKUP(Table1[[#This Row],[Part Number]],'Multi-level BOM'!V$4:V$449,1,FALSE)),0,Table1[[#This Row],[Remaining Extended cost]])</f>
        <v>0</v>
      </c>
    </row>
    <row r="208" spans="1:20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9" t="str">
        <f>IF(Table1[[#This Row],[Buy-now costs]]&gt;0,"X","")</f>
        <v/>
      </c>
      <c r="M208" s="40">
        <v>0</v>
      </c>
      <c r="N208" s="40">
        <v>0</v>
      </c>
      <c r="O20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8" s="49" t="e">
        <f>Table1[[#This Row],[Quantity  to  purchase]]+Table1[[#This Row],[quantity on-hand]]+Table1[[#This Row],[Quantity on order]]-Table1[[#This Row],[extended quantity]]</f>
        <v>#DIV/0!</v>
      </c>
      <c r="Q208" s="51">
        <f>IFERROR(Table1[[#This Row],[Quantity  to  purchase]]*(Table1[[#This Row],[Cost ]]+Table1[[#This Row],[shipping]]+Table1[[#This Row],[Tax]]),0)</f>
        <v>0</v>
      </c>
      <c r="R208" s="36">
        <f>IFERROR(Table1[[#This Row],[leftover material]]*(Table1[[#This Row],[Cost ]]+Table1[[#This Row],[shipping]]+Table1[[#This Row],[Tax]]),0)</f>
        <v>0</v>
      </c>
      <c r="S208" s="36"/>
      <c r="T208" s="36">
        <f>IF(ISNA(VLOOKUP(Table1[[#This Row],[Part Number]],'Multi-level BOM'!V$4:V$449,1,FALSE)),0,Table1[[#This Row],[Remaining Extended cost]])</f>
        <v>0</v>
      </c>
    </row>
    <row r="209" spans="1:20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9" t="str">
        <f>IF(Table1[[#This Row],[Buy-now costs]]&gt;0,"X","")</f>
        <v/>
      </c>
      <c r="M209" s="40">
        <v>0</v>
      </c>
      <c r="N209" s="40">
        <v>0</v>
      </c>
      <c r="O20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09" s="49" t="e">
        <f>Table1[[#This Row],[Quantity  to  purchase]]+Table1[[#This Row],[quantity on-hand]]+Table1[[#This Row],[Quantity on order]]-Table1[[#This Row],[extended quantity]]</f>
        <v>#DIV/0!</v>
      </c>
      <c r="Q209" s="51">
        <f>IFERROR(Table1[[#This Row],[Quantity  to  purchase]]*(Table1[[#This Row],[Cost ]]+Table1[[#This Row],[shipping]]+Table1[[#This Row],[Tax]]),0)</f>
        <v>0</v>
      </c>
      <c r="R209" s="36">
        <f>IFERROR(Table1[[#This Row],[leftover material]]*(Table1[[#This Row],[Cost ]]+Table1[[#This Row],[shipping]]+Table1[[#This Row],[Tax]]),0)</f>
        <v>0</v>
      </c>
      <c r="S209" s="36"/>
      <c r="T209" s="36">
        <f>IF(ISNA(VLOOKUP(Table1[[#This Row],[Part Number]],'Multi-level BOM'!V$4:V$449,1,FALSE)),0,Table1[[#This Row],[Remaining Extended cost]])</f>
        <v>0</v>
      </c>
    </row>
    <row r="210" spans="1:20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9" t="str">
        <f>IF(Table1[[#This Row],[Buy-now costs]]&gt;0,"X","")</f>
        <v/>
      </c>
      <c r="M210" s="40">
        <v>0</v>
      </c>
      <c r="N210" s="40">
        <v>0</v>
      </c>
      <c r="O21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0" s="49" t="e">
        <f>Table1[[#This Row],[Quantity  to  purchase]]+Table1[[#This Row],[quantity on-hand]]+Table1[[#This Row],[Quantity on order]]-Table1[[#This Row],[extended quantity]]</f>
        <v>#DIV/0!</v>
      </c>
      <c r="Q210" s="51">
        <f>IFERROR(Table1[[#This Row],[Quantity  to  purchase]]*(Table1[[#This Row],[Cost ]]+Table1[[#This Row],[shipping]]+Table1[[#This Row],[Tax]]),0)</f>
        <v>0</v>
      </c>
      <c r="R210" s="36">
        <f>IFERROR(Table1[[#This Row],[leftover material]]*(Table1[[#This Row],[Cost ]]+Table1[[#This Row],[shipping]]+Table1[[#This Row],[Tax]]),0)</f>
        <v>0</v>
      </c>
      <c r="S210" s="36"/>
      <c r="T210" s="36">
        <f>IF(ISNA(VLOOKUP(Table1[[#This Row],[Part Number]],'Multi-level BOM'!V$4:V$449,1,FALSE)),0,Table1[[#This Row],[Remaining Extended cost]])</f>
        <v>0</v>
      </c>
    </row>
    <row r="211" spans="1:20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9" t="str">
        <f>IF(Table1[[#This Row],[Buy-now costs]]&gt;0,"X","")</f>
        <v/>
      </c>
      <c r="M211" s="40">
        <v>0</v>
      </c>
      <c r="N211" s="40">
        <v>0</v>
      </c>
      <c r="O21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1" s="49" t="e">
        <f>Table1[[#This Row],[Quantity  to  purchase]]+Table1[[#This Row],[quantity on-hand]]+Table1[[#This Row],[Quantity on order]]-Table1[[#This Row],[extended quantity]]</f>
        <v>#DIV/0!</v>
      </c>
      <c r="Q211" s="51">
        <f>IFERROR(Table1[[#This Row],[Quantity  to  purchase]]*(Table1[[#This Row],[Cost ]]+Table1[[#This Row],[shipping]]+Table1[[#This Row],[Tax]]),0)</f>
        <v>0</v>
      </c>
      <c r="R211" s="36">
        <f>IFERROR(Table1[[#This Row],[leftover material]]*(Table1[[#This Row],[Cost ]]+Table1[[#This Row],[shipping]]+Table1[[#This Row],[Tax]]),0)</f>
        <v>0</v>
      </c>
      <c r="S211" s="36"/>
      <c r="T211" s="36">
        <f>IF(ISNA(VLOOKUP(Table1[[#This Row],[Part Number]],'Multi-level BOM'!V$4:V$449,1,FALSE)),0,Table1[[#This Row],[Remaining Extended cost]])</f>
        <v>0</v>
      </c>
    </row>
    <row r="212" spans="1:20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9" t="str">
        <f>IF(Table1[[#This Row],[Buy-now costs]]&gt;0,"X","")</f>
        <v/>
      </c>
      <c r="M212" s="40">
        <v>0</v>
      </c>
      <c r="N212" s="40">
        <v>0</v>
      </c>
      <c r="O21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2" s="49" t="e">
        <f>Table1[[#This Row],[Quantity  to  purchase]]+Table1[[#This Row],[quantity on-hand]]+Table1[[#This Row],[Quantity on order]]-Table1[[#This Row],[extended quantity]]</f>
        <v>#DIV/0!</v>
      </c>
      <c r="Q212" s="51">
        <f>IFERROR(Table1[[#This Row],[Quantity  to  purchase]]*(Table1[[#This Row],[Cost ]]+Table1[[#This Row],[shipping]]+Table1[[#This Row],[Tax]]),0)</f>
        <v>0</v>
      </c>
      <c r="R212" s="36">
        <f>IFERROR(Table1[[#This Row],[leftover material]]*(Table1[[#This Row],[Cost ]]+Table1[[#This Row],[shipping]]+Table1[[#This Row],[Tax]]),0)</f>
        <v>0</v>
      </c>
      <c r="S212" s="36"/>
      <c r="T212" s="36">
        <f>IF(ISNA(VLOOKUP(Table1[[#This Row],[Part Number]],'Multi-level BOM'!V$4:V$449,1,FALSE)),0,Table1[[#This Row],[Remaining Extended cost]])</f>
        <v>0</v>
      </c>
    </row>
    <row r="213" spans="1:20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9" t="str">
        <f>IF(Table1[[#This Row],[Buy-now costs]]&gt;0,"X","")</f>
        <v/>
      </c>
      <c r="M213" s="40">
        <v>0</v>
      </c>
      <c r="N213" s="40">
        <v>0</v>
      </c>
      <c r="O21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3" s="49" t="e">
        <f>Table1[[#This Row],[Quantity  to  purchase]]+Table1[[#This Row],[quantity on-hand]]+Table1[[#This Row],[Quantity on order]]-Table1[[#This Row],[extended quantity]]</f>
        <v>#DIV/0!</v>
      </c>
      <c r="Q213" s="51">
        <f>IFERROR(Table1[[#This Row],[Quantity  to  purchase]]*(Table1[[#This Row],[Cost ]]+Table1[[#This Row],[shipping]]+Table1[[#This Row],[Tax]]),0)</f>
        <v>0</v>
      </c>
      <c r="R213" s="36">
        <f>IFERROR(Table1[[#This Row],[leftover material]]*(Table1[[#This Row],[Cost ]]+Table1[[#This Row],[shipping]]+Table1[[#This Row],[Tax]]),0)</f>
        <v>0</v>
      </c>
      <c r="S213" s="36"/>
      <c r="T213" s="36">
        <f>IF(ISNA(VLOOKUP(Table1[[#This Row],[Part Number]],'Multi-level BOM'!V$4:V$449,1,FALSE)),0,Table1[[#This Row],[Remaining Extended cost]])</f>
        <v>0</v>
      </c>
    </row>
    <row r="214" spans="1:20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9" t="str">
        <f>IF(Table1[[#This Row],[Buy-now costs]]&gt;0,"X","")</f>
        <v/>
      </c>
      <c r="M214" s="40">
        <v>0</v>
      </c>
      <c r="N214" s="40">
        <v>0</v>
      </c>
      <c r="O21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4" s="49" t="e">
        <f>Table1[[#This Row],[Quantity  to  purchase]]+Table1[[#This Row],[quantity on-hand]]+Table1[[#This Row],[Quantity on order]]-Table1[[#This Row],[extended quantity]]</f>
        <v>#DIV/0!</v>
      </c>
      <c r="Q214" s="51">
        <f>IFERROR(Table1[[#This Row],[Quantity  to  purchase]]*(Table1[[#This Row],[Cost ]]+Table1[[#This Row],[shipping]]+Table1[[#This Row],[Tax]]),0)</f>
        <v>0</v>
      </c>
      <c r="R214" s="36">
        <f>IFERROR(Table1[[#This Row],[leftover material]]*(Table1[[#This Row],[Cost ]]+Table1[[#This Row],[shipping]]+Table1[[#This Row],[Tax]]),0)</f>
        <v>0</v>
      </c>
      <c r="S214" s="36"/>
      <c r="T214" s="36">
        <f>IF(ISNA(VLOOKUP(Table1[[#This Row],[Part Number]],'Multi-level BOM'!V$4:V$449,1,FALSE)),0,Table1[[#This Row],[Remaining Extended cost]])</f>
        <v>0</v>
      </c>
    </row>
    <row r="215" spans="1:20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9" t="str">
        <f>IF(Table1[[#This Row],[Buy-now costs]]&gt;0,"X","")</f>
        <v/>
      </c>
      <c r="M215" s="40">
        <v>0</v>
      </c>
      <c r="N215" s="40">
        <v>0</v>
      </c>
      <c r="O21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5" s="49" t="e">
        <f>Table1[[#This Row],[Quantity  to  purchase]]+Table1[[#This Row],[quantity on-hand]]+Table1[[#This Row],[Quantity on order]]-Table1[[#This Row],[extended quantity]]</f>
        <v>#DIV/0!</v>
      </c>
      <c r="Q215" s="51">
        <f>IFERROR(Table1[[#This Row],[Quantity  to  purchase]]*(Table1[[#This Row],[Cost ]]+Table1[[#This Row],[shipping]]+Table1[[#This Row],[Tax]]),0)</f>
        <v>0</v>
      </c>
      <c r="R215" s="36">
        <f>IFERROR(Table1[[#This Row],[leftover material]]*(Table1[[#This Row],[Cost ]]+Table1[[#This Row],[shipping]]+Table1[[#This Row],[Tax]]),0)</f>
        <v>0</v>
      </c>
      <c r="S215" s="36"/>
      <c r="T215" s="36">
        <f>IF(ISNA(VLOOKUP(Table1[[#This Row],[Part Number]],'Multi-level BOM'!V$4:V$449,1,FALSE)),0,Table1[[#This Row],[Remaining Extended cost]])</f>
        <v>0</v>
      </c>
    </row>
    <row r="216" spans="1:20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9" t="str">
        <f>IF(Table1[[#This Row],[Buy-now costs]]&gt;0,"X","")</f>
        <v/>
      </c>
      <c r="M216" s="40">
        <v>0</v>
      </c>
      <c r="N216" s="40">
        <v>0</v>
      </c>
      <c r="O21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6" s="49" t="e">
        <f>Table1[[#This Row],[Quantity  to  purchase]]+Table1[[#This Row],[quantity on-hand]]+Table1[[#This Row],[Quantity on order]]-Table1[[#This Row],[extended quantity]]</f>
        <v>#DIV/0!</v>
      </c>
      <c r="Q216" s="51">
        <f>IFERROR(Table1[[#This Row],[Quantity  to  purchase]]*(Table1[[#This Row],[Cost ]]+Table1[[#This Row],[shipping]]+Table1[[#This Row],[Tax]]),0)</f>
        <v>0</v>
      </c>
      <c r="R216" s="36">
        <f>IFERROR(Table1[[#This Row],[leftover material]]*(Table1[[#This Row],[Cost ]]+Table1[[#This Row],[shipping]]+Table1[[#This Row],[Tax]]),0)</f>
        <v>0</v>
      </c>
      <c r="S216" s="36"/>
      <c r="T216" s="36">
        <f>IF(ISNA(VLOOKUP(Table1[[#This Row],[Part Number]],'Multi-level BOM'!V$4:V$449,1,FALSE)),0,Table1[[#This Row],[Remaining Extended cost]])</f>
        <v>0</v>
      </c>
    </row>
    <row r="217" spans="1:20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9" t="str">
        <f>IF(Table1[[#This Row],[Buy-now costs]]&gt;0,"X","")</f>
        <v/>
      </c>
      <c r="M217" s="40">
        <v>0</v>
      </c>
      <c r="N217" s="40">
        <v>0</v>
      </c>
      <c r="O21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7" s="49" t="e">
        <f>Table1[[#This Row],[Quantity  to  purchase]]+Table1[[#This Row],[quantity on-hand]]+Table1[[#This Row],[Quantity on order]]-Table1[[#This Row],[extended quantity]]</f>
        <v>#DIV/0!</v>
      </c>
      <c r="Q217" s="51">
        <f>IFERROR(Table1[[#This Row],[Quantity  to  purchase]]*(Table1[[#This Row],[Cost ]]+Table1[[#This Row],[shipping]]+Table1[[#This Row],[Tax]]),0)</f>
        <v>0</v>
      </c>
      <c r="R217" s="36">
        <f>IFERROR(Table1[[#This Row],[leftover material]]*(Table1[[#This Row],[Cost ]]+Table1[[#This Row],[shipping]]+Table1[[#This Row],[Tax]]),0)</f>
        <v>0</v>
      </c>
      <c r="S217" s="36"/>
      <c r="T217" s="36">
        <f>IF(ISNA(VLOOKUP(Table1[[#This Row],[Part Number]],'Multi-level BOM'!V$4:V$449,1,FALSE)),0,Table1[[#This Row],[Remaining Extended cost]])</f>
        <v>0</v>
      </c>
    </row>
    <row r="218" spans="1:20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9" t="str">
        <f>IF(Table1[[#This Row],[Buy-now costs]]&gt;0,"X","")</f>
        <v/>
      </c>
      <c r="M218" s="40">
        <v>0</v>
      </c>
      <c r="N218" s="40">
        <v>0</v>
      </c>
      <c r="O21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8" s="49" t="e">
        <f>Table1[[#This Row],[Quantity  to  purchase]]+Table1[[#This Row],[quantity on-hand]]+Table1[[#This Row],[Quantity on order]]-Table1[[#This Row],[extended quantity]]</f>
        <v>#DIV/0!</v>
      </c>
      <c r="Q218" s="51">
        <f>IFERROR(Table1[[#This Row],[Quantity  to  purchase]]*(Table1[[#This Row],[Cost ]]+Table1[[#This Row],[shipping]]+Table1[[#This Row],[Tax]]),0)</f>
        <v>0</v>
      </c>
      <c r="R218" s="36">
        <f>IFERROR(Table1[[#This Row],[leftover material]]*(Table1[[#This Row],[Cost ]]+Table1[[#This Row],[shipping]]+Table1[[#This Row],[Tax]]),0)</f>
        <v>0</v>
      </c>
      <c r="S218" s="36"/>
      <c r="T218" s="36">
        <f>IF(ISNA(VLOOKUP(Table1[[#This Row],[Part Number]],'Multi-level BOM'!V$4:V$449,1,FALSE)),0,Table1[[#This Row],[Remaining Extended cost]])</f>
        <v>0</v>
      </c>
    </row>
    <row r="219" spans="1:20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9" t="str">
        <f>IF(Table1[[#This Row],[Buy-now costs]]&gt;0,"X","")</f>
        <v/>
      </c>
      <c r="M219" s="40">
        <v>0</v>
      </c>
      <c r="N219" s="40">
        <v>0</v>
      </c>
      <c r="O21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19" s="49" t="e">
        <f>Table1[[#This Row],[Quantity  to  purchase]]+Table1[[#This Row],[quantity on-hand]]+Table1[[#This Row],[Quantity on order]]-Table1[[#This Row],[extended quantity]]</f>
        <v>#DIV/0!</v>
      </c>
      <c r="Q219" s="51">
        <f>IFERROR(Table1[[#This Row],[Quantity  to  purchase]]*(Table1[[#This Row],[Cost ]]+Table1[[#This Row],[shipping]]+Table1[[#This Row],[Tax]]),0)</f>
        <v>0</v>
      </c>
      <c r="R219" s="36">
        <f>IFERROR(Table1[[#This Row],[leftover material]]*(Table1[[#This Row],[Cost ]]+Table1[[#This Row],[shipping]]+Table1[[#This Row],[Tax]]),0)</f>
        <v>0</v>
      </c>
      <c r="S219" s="36"/>
      <c r="T219" s="36">
        <f>IF(ISNA(VLOOKUP(Table1[[#This Row],[Part Number]],'Multi-level BOM'!V$4:V$449,1,FALSE)),0,Table1[[#This Row],[Remaining Extended cost]])</f>
        <v>0</v>
      </c>
    </row>
    <row r="220" spans="1:20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9" t="str">
        <f>IF(Table1[[#This Row],[Buy-now costs]]&gt;0,"X","")</f>
        <v/>
      </c>
      <c r="M220" s="40">
        <v>0</v>
      </c>
      <c r="N220" s="40">
        <v>0</v>
      </c>
      <c r="O22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0" s="49" t="e">
        <f>Table1[[#This Row],[Quantity  to  purchase]]+Table1[[#This Row],[quantity on-hand]]+Table1[[#This Row],[Quantity on order]]-Table1[[#This Row],[extended quantity]]</f>
        <v>#DIV/0!</v>
      </c>
      <c r="Q220" s="51">
        <f>IFERROR(Table1[[#This Row],[Quantity  to  purchase]]*(Table1[[#This Row],[Cost ]]+Table1[[#This Row],[shipping]]+Table1[[#This Row],[Tax]]),0)</f>
        <v>0</v>
      </c>
      <c r="R220" s="36">
        <f>IFERROR(Table1[[#This Row],[leftover material]]*(Table1[[#This Row],[Cost ]]+Table1[[#This Row],[shipping]]+Table1[[#This Row],[Tax]]),0)</f>
        <v>0</v>
      </c>
      <c r="S220" s="36"/>
      <c r="T220" s="36">
        <f>IF(ISNA(VLOOKUP(Table1[[#This Row],[Part Number]],'Multi-level BOM'!V$4:V$449,1,FALSE)),0,Table1[[#This Row],[Remaining Extended cost]])</f>
        <v>0</v>
      </c>
    </row>
    <row r="221" spans="1:20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9" t="str">
        <f>IF(Table1[[#This Row],[Buy-now costs]]&gt;0,"X","")</f>
        <v/>
      </c>
      <c r="M221" s="40">
        <v>0</v>
      </c>
      <c r="N221" s="40">
        <v>0</v>
      </c>
      <c r="O22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1" s="49" t="e">
        <f>Table1[[#This Row],[Quantity  to  purchase]]+Table1[[#This Row],[quantity on-hand]]+Table1[[#This Row],[Quantity on order]]-Table1[[#This Row],[extended quantity]]</f>
        <v>#DIV/0!</v>
      </c>
      <c r="Q221" s="51">
        <f>IFERROR(Table1[[#This Row],[Quantity  to  purchase]]*(Table1[[#This Row],[Cost ]]+Table1[[#This Row],[shipping]]+Table1[[#This Row],[Tax]]),0)</f>
        <v>0</v>
      </c>
      <c r="R221" s="36">
        <f>IFERROR(Table1[[#This Row],[leftover material]]*(Table1[[#This Row],[Cost ]]+Table1[[#This Row],[shipping]]+Table1[[#This Row],[Tax]]),0)</f>
        <v>0</v>
      </c>
      <c r="S221" s="36"/>
      <c r="T221" s="36">
        <f>IF(ISNA(VLOOKUP(Table1[[#This Row],[Part Number]],'Multi-level BOM'!V$4:V$449,1,FALSE)),0,Table1[[#This Row],[Remaining Extended cost]])</f>
        <v>0</v>
      </c>
    </row>
    <row r="222" spans="1:20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9" t="str">
        <f>IF(Table1[[#This Row],[Buy-now costs]]&gt;0,"X","")</f>
        <v/>
      </c>
      <c r="M222" s="40">
        <v>0</v>
      </c>
      <c r="N222" s="40">
        <v>0</v>
      </c>
      <c r="O22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2" s="49" t="e">
        <f>Table1[[#This Row],[Quantity  to  purchase]]+Table1[[#This Row],[quantity on-hand]]+Table1[[#This Row],[Quantity on order]]-Table1[[#This Row],[extended quantity]]</f>
        <v>#DIV/0!</v>
      </c>
      <c r="Q222" s="51">
        <f>IFERROR(Table1[[#This Row],[Quantity  to  purchase]]*(Table1[[#This Row],[Cost ]]+Table1[[#This Row],[shipping]]+Table1[[#This Row],[Tax]]),0)</f>
        <v>0</v>
      </c>
      <c r="R222" s="36">
        <f>IFERROR(Table1[[#This Row],[leftover material]]*(Table1[[#This Row],[Cost ]]+Table1[[#This Row],[shipping]]+Table1[[#This Row],[Tax]]),0)</f>
        <v>0</v>
      </c>
      <c r="S222" s="36"/>
      <c r="T222" s="36">
        <f>IF(ISNA(VLOOKUP(Table1[[#This Row],[Part Number]],'Multi-level BOM'!V$4:V$449,1,FALSE)),0,Table1[[#This Row],[Remaining Extended cost]])</f>
        <v>0</v>
      </c>
    </row>
    <row r="223" spans="1:20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9" t="str">
        <f>IF(Table1[[#This Row],[Buy-now costs]]&gt;0,"X","")</f>
        <v/>
      </c>
      <c r="M223" s="40">
        <v>0</v>
      </c>
      <c r="N223" s="40">
        <v>0</v>
      </c>
      <c r="O22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3" s="49" t="e">
        <f>Table1[[#This Row],[Quantity  to  purchase]]+Table1[[#This Row],[quantity on-hand]]+Table1[[#This Row],[Quantity on order]]-Table1[[#This Row],[extended quantity]]</f>
        <v>#DIV/0!</v>
      </c>
      <c r="Q223" s="51">
        <f>IFERROR(Table1[[#This Row],[Quantity  to  purchase]]*(Table1[[#This Row],[Cost ]]+Table1[[#This Row],[shipping]]+Table1[[#This Row],[Tax]]),0)</f>
        <v>0</v>
      </c>
      <c r="R223" s="36">
        <f>IFERROR(Table1[[#This Row],[leftover material]]*(Table1[[#This Row],[Cost ]]+Table1[[#This Row],[shipping]]+Table1[[#This Row],[Tax]]),0)</f>
        <v>0</v>
      </c>
      <c r="S223" s="36"/>
      <c r="T223" s="36">
        <f>IF(ISNA(VLOOKUP(Table1[[#This Row],[Part Number]],'Multi-level BOM'!V$4:V$449,1,FALSE)),0,Table1[[#This Row],[Remaining Extended cost]])</f>
        <v>0</v>
      </c>
    </row>
    <row r="224" spans="1:20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9" t="str">
        <f>IF(Table1[[#This Row],[Buy-now costs]]&gt;0,"X","")</f>
        <v/>
      </c>
      <c r="M224" s="40">
        <v>0</v>
      </c>
      <c r="N224" s="40">
        <v>0</v>
      </c>
      <c r="O22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4" s="49" t="e">
        <f>Table1[[#This Row],[Quantity  to  purchase]]+Table1[[#This Row],[quantity on-hand]]+Table1[[#This Row],[Quantity on order]]-Table1[[#This Row],[extended quantity]]</f>
        <v>#DIV/0!</v>
      </c>
      <c r="Q224" s="51">
        <f>IFERROR(Table1[[#This Row],[Quantity  to  purchase]]*(Table1[[#This Row],[Cost ]]+Table1[[#This Row],[shipping]]+Table1[[#This Row],[Tax]]),0)</f>
        <v>0</v>
      </c>
      <c r="R224" s="36">
        <f>IFERROR(Table1[[#This Row],[leftover material]]*(Table1[[#This Row],[Cost ]]+Table1[[#This Row],[shipping]]+Table1[[#This Row],[Tax]]),0)</f>
        <v>0</v>
      </c>
      <c r="S224" s="36"/>
      <c r="T224" s="36">
        <f>IF(ISNA(VLOOKUP(Table1[[#This Row],[Part Number]],'Multi-level BOM'!V$4:V$449,1,FALSE)),0,Table1[[#This Row],[Remaining Extended cost]])</f>
        <v>0</v>
      </c>
    </row>
    <row r="225" spans="1:20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9" t="str">
        <f>IF(Table1[[#This Row],[Buy-now costs]]&gt;0,"X","")</f>
        <v/>
      </c>
      <c r="M225" s="40">
        <v>0</v>
      </c>
      <c r="N225" s="40">
        <v>0</v>
      </c>
      <c r="O22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5" s="49" t="e">
        <f>Table1[[#This Row],[Quantity  to  purchase]]+Table1[[#This Row],[quantity on-hand]]+Table1[[#This Row],[Quantity on order]]-Table1[[#This Row],[extended quantity]]</f>
        <v>#DIV/0!</v>
      </c>
      <c r="Q225" s="51">
        <f>IFERROR(Table1[[#This Row],[Quantity  to  purchase]]*(Table1[[#This Row],[Cost ]]+Table1[[#This Row],[shipping]]+Table1[[#This Row],[Tax]]),0)</f>
        <v>0</v>
      </c>
      <c r="R225" s="36">
        <f>IFERROR(Table1[[#This Row],[leftover material]]*(Table1[[#This Row],[Cost ]]+Table1[[#This Row],[shipping]]+Table1[[#This Row],[Tax]]),0)</f>
        <v>0</v>
      </c>
      <c r="S225" s="36"/>
      <c r="T225" s="36">
        <f>IF(ISNA(VLOOKUP(Table1[[#This Row],[Part Number]],'Multi-level BOM'!V$4:V$449,1,FALSE)),0,Table1[[#This Row],[Remaining Extended cost]])</f>
        <v>0</v>
      </c>
    </row>
    <row r="226" spans="1:20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9" t="str">
        <f>IF(Table1[[#This Row],[Buy-now costs]]&gt;0,"X","")</f>
        <v/>
      </c>
      <c r="M226" s="40">
        <v>0</v>
      </c>
      <c r="N226" s="40">
        <v>0</v>
      </c>
      <c r="O22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6" s="49" t="e">
        <f>Table1[[#This Row],[Quantity  to  purchase]]+Table1[[#This Row],[quantity on-hand]]+Table1[[#This Row],[Quantity on order]]-Table1[[#This Row],[extended quantity]]</f>
        <v>#DIV/0!</v>
      </c>
      <c r="Q226" s="51">
        <f>IFERROR(Table1[[#This Row],[Quantity  to  purchase]]*(Table1[[#This Row],[Cost ]]+Table1[[#This Row],[shipping]]+Table1[[#This Row],[Tax]]),0)</f>
        <v>0</v>
      </c>
      <c r="R226" s="36">
        <f>IFERROR(Table1[[#This Row],[leftover material]]*(Table1[[#This Row],[Cost ]]+Table1[[#This Row],[shipping]]+Table1[[#This Row],[Tax]]),0)</f>
        <v>0</v>
      </c>
      <c r="S226" s="36"/>
      <c r="T226" s="36">
        <f>IF(ISNA(VLOOKUP(Table1[[#This Row],[Part Number]],'Multi-level BOM'!V$4:V$449,1,FALSE)),0,Table1[[#This Row],[Remaining Extended cost]])</f>
        <v>0</v>
      </c>
    </row>
    <row r="227" spans="1:20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9" t="str">
        <f>IF(Table1[[#This Row],[Buy-now costs]]&gt;0,"X","")</f>
        <v/>
      </c>
      <c r="M227" s="40">
        <v>0</v>
      </c>
      <c r="N227" s="40">
        <v>0</v>
      </c>
      <c r="O22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7" s="49" t="e">
        <f>Table1[[#This Row],[Quantity  to  purchase]]+Table1[[#This Row],[quantity on-hand]]+Table1[[#This Row],[Quantity on order]]-Table1[[#This Row],[extended quantity]]</f>
        <v>#DIV/0!</v>
      </c>
      <c r="Q227" s="51">
        <f>IFERROR(Table1[[#This Row],[Quantity  to  purchase]]*(Table1[[#This Row],[Cost ]]+Table1[[#This Row],[shipping]]+Table1[[#This Row],[Tax]]),0)</f>
        <v>0</v>
      </c>
      <c r="R227" s="36">
        <f>IFERROR(Table1[[#This Row],[leftover material]]*(Table1[[#This Row],[Cost ]]+Table1[[#This Row],[shipping]]+Table1[[#This Row],[Tax]]),0)</f>
        <v>0</v>
      </c>
      <c r="S227" s="36"/>
      <c r="T227" s="36">
        <f>IF(ISNA(VLOOKUP(Table1[[#This Row],[Part Number]],'Multi-level BOM'!V$4:V$449,1,FALSE)),0,Table1[[#This Row],[Remaining Extended cost]])</f>
        <v>0</v>
      </c>
    </row>
    <row r="228" spans="1:20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9" t="str">
        <f>IF(Table1[[#This Row],[Buy-now costs]]&gt;0,"X","")</f>
        <v/>
      </c>
      <c r="M228" s="40">
        <v>0</v>
      </c>
      <c r="N228" s="40">
        <v>0</v>
      </c>
      <c r="O22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8" s="49" t="e">
        <f>Table1[[#This Row],[Quantity  to  purchase]]+Table1[[#This Row],[quantity on-hand]]+Table1[[#This Row],[Quantity on order]]-Table1[[#This Row],[extended quantity]]</f>
        <v>#DIV/0!</v>
      </c>
      <c r="Q228" s="51">
        <f>IFERROR(Table1[[#This Row],[Quantity  to  purchase]]*(Table1[[#This Row],[Cost ]]+Table1[[#This Row],[shipping]]+Table1[[#This Row],[Tax]]),0)</f>
        <v>0</v>
      </c>
      <c r="R228" s="36">
        <f>IFERROR(Table1[[#This Row],[leftover material]]*(Table1[[#This Row],[Cost ]]+Table1[[#This Row],[shipping]]+Table1[[#This Row],[Tax]]),0)</f>
        <v>0</v>
      </c>
      <c r="S228" s="36"/>
      <c r="T228" s="36">
        <f>IF(ISNA(VLOOKUP(Table1[[#This Row],[Part Number]],'Multi-level BOM'!V$4:V$449,1,FALSE)),0,Table1[[#This Row],[Remaining Extended cost]])</f>
        <v>0</v>
      </c>
    </row>
    <row r="229" spans="1:20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9" t="str">
        <f>IF(Table1[[#This Row],[Buy-now costs]]&gt;0,"X","")</f>
        <v/>
      </c>
      <c r="M229" s="40">
        <v>0</v>
      </c>
      <c r="N229" s="40">
        <v>0</v>
      </c>
      <c r="O22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29" s="49" t="e">
        <f>Table1[[#This Row],[Quantity  to  purchase]]+Table1[[#This Row],[quantity on-hand]]+Table1[[#This Row],[Quantity on order]]-Table1[[#This Row],[extended quantity]]</f>
        <v>#DIV/0!</v>
      </c>
      <c r="Q229" s="51">
        <f>IFERROR(Table1[[#This Row],[Quantity  to  purchase]]*(Table1[[#This Row],[Cost ]]+Table1[[#This Row],[shipping]]+Table1[[#This Row],[Tax]]),0)</f>
        <v>0</v>
      </c>
      <c r="R229" s="36">
        <f>IFERROR(Table1[[#This Row],[leftover material]]*(Table1[[#This Row],[Cost ]]+Table1[[#This Row],[shipping]]+Table1[[#This Row],[Tax]]),0)</f>
        <v>0</v>
      </c>
      <c r="S229" s="36"/>
      <c r="T229" s="36">
        <f>IF(ISNA(VLOOKUP(Table1[[#This Row],[Part Number]],'Multi-level BOM'!V$4:V$449,1,FALSE)),0,Table1[[#This Row],[Remaining Extended cost]])</f>
        <v>0</v>
      </c>
    </row>
    <row r="230" spans="1:20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9" t="str">
        <f>IF(Table1[[#This Row],[Buy-now costs]]&gt;0,"X","")</f>
        <v/>
      </c>
      <c r="M230" s="40">
        <v>0</v>
      </c>
      <c r="N230" s="40">
        <v>0</v>
      </c>
      <c r="O23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0" s="49" t="e">
        <f>Table1[[#This Row],[Quantity  to  purchase]]+Table1[[#This Row],[quantity on-hand]]+Table1[[#This Row],[Quantity on order]]-Table1[[#This Row],[extended quantity]]</f>
        <v>#DIV/0!</v>
      </c>
      <c r="Q230" s="51">
        <f>IFERROR(Table1[[#This Row],[Quantity  to  purchase]]*(Table1[[#This Row],[Cost ]]+Table1[[#This Row],[shipping]]+Table1[[#This Row],[Tax]]),0)</f>
        <v>0</v>
      </c>
      <c r="R230" s="36">
        <f>IFERROR(Table1[[#This Row],[leftover material]]*(Table1[[#This Row],[Cost ]]+Table1[[#This Row],[shipping]]+Table1[[#This Row],[Tax]]),0)</f>
        <v>0</v>
      </c>
      <c r="S230" s="36"/>
      <c r="T230" s="36">
        <f>IF(ISNA(VLOOKUP(Table1[[#This Row],[Part Number]],'Multi-level BOM'!V$4:V$449,1,FALSE)),0,Table1[[#This Row],[Remaining Extended cost]])</f>
        <v>0</v>
      </c>
    </row>
    <row r="231" spans="1:20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9" t="str">
        <f>IF(Table1[[#This Row],[Buy-now costs]]&gt;0,"X","")</f>
        <v/>
      </c>
      <c r="M231" s="40">
        <v>0</v>
      </c>
      <c r="N231" s="40">
        <v>0</v>
      </c>
      <c r="O23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1" s="49" t="e">
        <f>Table1[[#This Row],[Quantity  to  purchase]]+Table1[[#This Row],[quantity on-hand]]+Table1[[#This Row],[Quantity on order]]-Table1[[#This Row],[extended quantity]]</f>
        <v>#DIV/0!</v>
      </c>
      <c r="Q231" s="51">
        <f>IFERROR(Table1[[#This Row],[Quantity  to  purchase]]*(Table1[[#This Row],[Cost ]]+Table1[[#This Row],[shipping]]+Table1[[#This Row],[Tax]]),0)</f>
        <v>0</v>
      </c>
      <c r="R231" s="36">
        <f>IFERROR(Table1[[#This Row],[leftover material]]*(Table1[[#This Row],[Cost ]]+Table1[[#This Row],[shipping]]+Table1[[#This Row],[Tax]]),0)</f>
        <v>0</v>
      </c>
      <c r="S231" s="36"/>
      <c r="T231" s="36">
        <f>IF(ISNA(VLOOKUP(Table1[[#This Row],[Part Number]],'Multi-level BOM'!V$4:V$449,1,FALSE)),0,Table1[[#This Row],[Remaining Extended cost]])</f>
        <v>0</v>
      </c>
    </row>
    <row r="232" spans="1:20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9" t="str">
        <f>IF(Table1[[#This Row],[Buy-now costs]]&gt;0,"X","")</f>
        <v/>
      </c>
      <c r="M232" s="40">
        <v>0</v>
      </c>
      <c r="N232" s="40">
        <v>0</v>
      </c>
      <c r="O23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2" s="49" t="e">
        <f>Table1[[#This Row],[Quantity  to  purchase]]+Table1[[#This Row],[quantity on-hand]]+Table1[[#This Row],[Quantity on order]]-Table1[[#This Row],[extended quantity]]</f>
        <v>#DIV/0!</v>
      </c>
      <c r="Q232" s="51">
        <f>IFERROR(Table1[[#This Row],[Quantity  to  purchase]]*(Table1[[#This Row],[Cost ]]+Table1[[#This Row],[shipping]]+Table1[[#This Row],[Tax]]),0)</f>
        <v>0</v>
      </c>
      <c r="R232" s="36">
        <f>IFERROR(Table1[[#This Row],[leftover material]]*(Table1[[#This Row],[Cost ]]+Table1[[#This Row],[shipping]]+Table1[[#This Row],[Tax]]),0)</f>
        <v>0</v>
      </c>
      <c r="S232" s="36"/>
      <c r="T232" s="36">
        <f>IF(ISNA(VLOOKUP(Table1[[#This Row],[Part Number]],'Multi-level BOM'!V$4:V$449,1,FALSE)),0,Table1[[#This Row],[Remaining Extended cost]])</f>
        <v>0</v>
      </c>
    </row>
    <row r="233" spans="1:20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9" t="str">
        <f>IF(Table1[[#This Row],[Buy-now costs]]&gt;0,"X","")</f>
        <v/>
      </c>
      <c r="M233" s="40">
        <v>0</v>
      </c>
      <c r="N233" s="40">
        <v>0</v>
      </c>
      <c r="O23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3" s="49" t="e">
        <f>Table1[[#This Row],[Quantity  to  purchase]]+Table1[[#This Row],[quantity on-hand]]+Table1[[#This Row],[Quantity on order]]-Table1[[#This Row],[extended quantity]]</f>
        <v>#DIV/0!</v>
      </c>
      <c r="Q233" s="51">
        <f>IFERROR(Table1[[#This Row],[Quantity  to  purchase]]*(Table1[[#This Row],[Cost ]]+Table1[[#This Row],[shipping]]+Table1[[#This Row],[Tax]]),0)</f>
        <v>0</v>
      </c>
      <c r="R233" s="36">
        <f>IFERROR(Table1[[#This Row],[leftover material]]*(Table1[[#This Row],[Cost ]]+Table1[[#This Row],[shipping]]+Table1[[#This Row],[Tax]]),0)</f>
        <v>0</v>
      </c>
      <c r="S233" s="36"/>
      <c r="T233" s="36">
        <f>IF(ISNA(VLOOKUP(Table1[[#This Row],[Part Number]],'Multi-level BOM'!V$4:V$449,1,FALSE)),0,Table1[[#This Row],[Remaining Extended cost]])</f>
        <v>0</v>
      </c>
    </row>
    <row r="234" spans="1:20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9" t="str">
        <f>IF(Table1[[#This Row],[Buy-now costs]]&gt;0,"X","")</f>
        <v/>
      </c>
      <c r="M234" s="40">
        <v>0</v>
      </c>
      <c r="N234" s="40">
        <v>0</v>
      </c>
      <c r="O23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4" s="49" t="e">
        <f>Table1[[#This Row],[Quantity  to  purchase]]+Table1[[#This Row],[quantity on-hand]]+Table1[[#This Row],[Quantity on order]]-Table1[[#This Row],[extended quantity]]</f>
        <v>#DIV/0!</v>
      </c>
      <c r="Q234" s="51">
        <f>IFERROR(Table1[[#This Row],[Quantity  to  purchase]]*(Table1[[#This Row],[Cost ]]+Table1[[#This Row],[shipping]]+Table1[[#This Row],[Tax]]),0)</f>
        <v>0</v>
      </c>
      <c r="R234" s="36">
        <f>IFERROR(Table1[[#This Row],[leftover material]]*(Table1[[#This Row],[Cost ]]+Table1[[#This Row],[shipping]]+Table1[[#This Row],[Tax]]),0)</f>
        <v>0</v>
      </c>
      <c r="S234" s="36"/>
      <c r="T234" s="36">
        <f>IF(ISNA(VLOOKUP(Table1[[#This Row],[Part Number]],'Multi-level BOM'!V$4:V$449,1,FALSE)),0,Table1[[#This Row],[Remaining Extended cost]])</f>
        <v>0</v>
      </c>
    </row>
    <row r="235" spans="1:20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9" t="str">
        <f>IF(Table1[[#This Row],[Buy-now costs]]&gt;0,"X","")</f>
        <v/>
      </c>
      <c r="M235" s="40">
        <v>0</v>
      </c>
      <c r="N235" s="40">
        <v>0</v>
      </c>
      <c r="O23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5" s="49" t="e">
        <f>Table1[[#This Row],[Quantity  to  purchase]]+Table1[[#This Row],[quantity on-hand]]+Table1[[#This Row],[Quantity on order]]-Table1[[#This Row],[extended quantity]]</f>
        <v>#DIV/0!</v>
      </c>
      <c r="Q235" s="51">
        <f>IFERROR(Table1[[#This Row],[Quantity  to  purchase]]*(Table1[[#This Row],[Cost ]]+Table1[[#This Row],[shipping]]+Table1[[#This Row],[Tax]]),0)</f>
        <v>0</v>
      </c>
      <c r="R235" s="36">
        <f>IFERROR(Table1[[#This Row],[leftover material]]*(Table1[[#This Row],[Cost ]]+Table1[[#This Row],[shipping]]+Table1[[#This Row],[Tax]]),0)</f>
        <v>0</v>
      </c>
      <c r="S235" s="36"/>
      <c r="T235" s="36">
        <f>IF(ISNA(VLOOKUP(Table1[[#This Row],[Part Number]],'Multi-level BOM'!V$4:V$449,1,FALSE)),0,Table1[[#This Row],[Remaining Extended cost]])</f>
        <v>0</v>
      </c>
    </row>
    <row r="236" spans="1:20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9" t="str">
        <f>IF(Table1[[#This Row],[Buy-now costs]]&gt;0,"X","")</f>
        <v/>
      </c>
      <c r="M236" s="40">
        <v>0</v>
      </c>
      <c r="N236" s="40">
        <v>0</v>
      </c>
      <c r="O23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6" s="49" t="e">
        <f>Table1[[#This Row],[Quantity  to  purchase]]+Table1[[#This Row],[quantity on-hand]]+Table1[[#This Row],[Quantity on order]]-Table1[[#This Row],[extended quantity]]</f>
        <v>#DIV/0!</v>
      </c>
      <c r="Q236" s="51">
        <f>IFERROR(Table1[[#This Row],[Quantity  to  purchase]]*(Table1[[#This Row],[Cost ]]+Table1[[#This Row],[shipping]]+Table1[[#This Row],[Tax]]),0)</f>
        <v>0</v>
      </c>
      <c r="R236" s="36">
        <f>IFERROR(Table1[[#This Row],[leftover material]]*(Table1[[#This Row],[Cost ]]+Table1[[#This Row],[shipping]]+Table1[[#This Row],[Tax]]),0)</f>
        <v>0</v>
      </c>
      <c r="S236" s="36"/>
      <c r="T236" s="36">
        <f>IF(ISNA(VLOOKUP(Table1[[#This Row],[Part Number]],'Multi-level BOM'!V$4:V$449,1,FALSE)),0,Table1[[#This Row],[Remaining Extended cost]])</f>
        <v>0</v>
      </c>
    </row>
    <row r="237" spans="1:20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9" t="str">
        <f>IF(Table1[[#This Row],[Buy-now costs]]&gt;0,"X","")</f>
        <v/>
      </c>
      <c r="M237" s="40">
        <v>0</v>
      </c>
      <c r="N237" s="40">
        <v>0</v>
      </c>
      <c r="O23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7" s="49" t="e">
        <f>Table1[[#This Row],[Quantity  to  purchase]]+Table1[[#This Row],[quantity on-hand]]+Table1[[#This Row],[Quantity on order]]-Table1[[#This Row],[extended quantity]]</f>
        <v>#DIV/0!</v>
      </c>
      <c r="Q237" s="51">
        <f>IFERROR(Table1[[#This Row],[Quantity  to  purchase]]*(Table1[[#This Row],[Cost ]]+Table1[[#This Row],[shipping]]+Table1[[#This Row],[Tax]]),0)</f>
        <v>0</v>
      </c>
      <c r="R237" s="36">
        <f>IFERROR(Table1[[#This Row],[leftover material]]*(Table1[[#This Row],[Cost ]]+Table1[[#This Row],[shipping]]+Table1[[#This Row],[Tax]]),0)</f>
        <v>0</v>
      </c>
      <c r="S237" s="36"/>
      <c r="T237" s="36">
        <f>IF(ISNA(VLOOKUP(Table1[[#This Row],[Part Number]],'Multi-level BOM'!V$4:V$449,1,FALSE)),0,Table1[[#This Row],[Remaining Extended cost]])</f>
        <v>0</v>
      </c>
    </row>
    <row r="238" spans="1:20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9" t="str">
        <f>IF(Table1[[#This Row],[Buy-now costs]]&gt;0,"X","")</f>
        <v/>
      </c>
      <c r="M238" s="40">
        <v>0</v>
      </c>
      <c r="N238" s="40">
        <v>0</v>
      </c>
      <c r="O23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8" s="49" t="e">
        <f>Table1[[#This Row],[Quantity  to  purchase]]+Table1[[#This Row],[quantity on-hand]]+Table1[[#This Row],[Quantity on order]]-Table1[[#This Row],[extended quantity]]</f>
        <v>#DIV/0!</v>
      </c>
      <c r="Q238" s="51">
        <f>IFERROR(Table1[[#This Row],[Quantity  to  purchase]]*(Table1[[#This Row],[Cost ]]+Table1[[#This Row],[shipping]]+Table1[[#This Row],[Tax]]),0)</f>
        <v>0</v>
      </c>
      <c r="R238" s="36">
        <f>IFERROR(Table1[[#This Row],[leftover material]]*(Table1[[#This Row],[Cost ]]+Table1[[#This Row],[shipping]]+Table1[[#This Row],[Tax]]),0)</f>
        <v>0</v>
      </c>
      <c r="S238" s="36"/>
      <c r="T238" s="36">
        <f>IF(ISNA(VLOOKUP(Table1[[#This Row],[Part Number]],'Multi-level BOM'!V$4:V$449,1,FALSE)),0,Table1[[#This Row],[Remaining Extended cost]])</f>
        <v>0</v>
      </c>
    </row>
    <row r="239" spans="1:20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9" t="str">
        <f>IF(Table1[[#This Row],[Buy-now costs]]&gt;0,"X","")</f>
        <v/>
      </c>
      <c r="M239" s="40">
        <v>0</v>
      </c>
      <c r="N239" s="40">
        <v>0</v>
      </c>
      <c r="O23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39" s="49" t="e">
        <f>Table1[[#This Row],[Quantity  to  purchase]]+Table1[[#This Row],[quantity on-hand]]+Table1[[#This Row],[Quantity on order]]-Table1[[#This Row],[extended quantity]]</f>
        <v>#DIV/0!</v>
      </c>
      <c r="Q239" s="51">
        <f>IFERROR(Table1[[#This Row],[Quantity  to  purchase]]*(Table1[[#This Row],[Cost ]]+Table1[[#This Row],[shipping]]+Table1[[#This Row],[Tax]]),0)</f>
        <v>0</v>
      </c>
      <c r="R239" s="36">
        <f>IFERROR(Table1[[#This Row],[leftover material]]*(Table1[[#This Row],[Cost ]]+Table1[[#This Row],[shipping]]+Table1[[#This Row],[Tax]]),0)</f>
        <v>0</v>
      </c>
      <c r="S239" s="36"/>
      <c r="T239" s="36">
        <f>IF(ISNA(VLOOKUP(Table1[[#This Row],[Part Number]],'Multi-level BOM'!V$4:V$449,1,FALSE)),0,Table1[[#This Row],[Remaining Extended cost]])</f>
        <v>0</v>
      </c>
    </row>
    <row r="240" spans="1:20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9" t="str">
        <f>IF(Table1[[#This Row],[Buy-now costs]]&gt;0,"X","")</f>
        <v/>
      </c>
      <c r="M240" s="40">
        <v>0</v>
      </c>
      <c r="N240" s="40">
        <v>0</v>
      </c>
      <c r="O24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0" s="49" t="e">
        <f>Table1[[#This Row],[Quantity  to  purchase]]+Table1[[#This Row],[quantity on-hand]]+Table1[[#This Row],[Quantity on order]]-Table1[[#This Row],[extended quantity]]</f>
        <v>#DIV/0!</v>
      </c>
      <c r="Q240" s="51">
        <f>IFERROR(Table1[[#This Row],[Quantity  to  purchase]]*(Table1[[#This Row],[Cost ]]+Table1[[#This Row],[shipping]]+Table1[[#This Row],[Tax]]),0)</f>
        <v>0</v>
      </c>
      <c r="R240" s="36">
        <f>IFERROR(Table1[[#This Row],[leftover material]]*(Table1[[#This Row],[Cost ]]+Table1[[#This Row],[shipping]]+Table1[[#This Row],[Tax]]),0)</f>
        <v>0</v>
      </c>
      <c r="S240" s="36"/>
      <c r="T240" s="36">
        <f>IF(ISNA(VLOOKUP(Table1[[#This Row],[Part Number]],'Multi-level BOM'!V$4:V$449,1,FALSE)),0,Table1[[#This Row],[Remaining Extended cost]])</f>
        <v>0</v>
      </c>
    </row>
    <row r="241" spans="1:20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9" t="str">
        <f>IF(Table1[[#This Row],[Buy-now costs]]&gt;0,"X","")</f>
        <v/>
      </c>
      <c r="M241" s="40">
        <v>0</v>
      </c>
      <c r="N241" s="40">
        <v>0</v>
      </c>
      <c r="O24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1" s="49" t="e">
        <f>Table1[[#This Row],[Quantity  to  purchase]]+Table1[[#This Row],[quantity on-hand]]+Table1[[#This Row],[Quantity on order]]-Table1[[#This Row],[extended quantity]]</f>
        <v>#DIV/0!</v>
      </c>
      <c r="Q241" s="51">
        <f>IFERROR(Table1[[#This Row],[Quantity  to  purchase]]*(Table1[[#This Row],[Cost ]]+Table1[[#This Row],[shipping]]+Table1[[#This Row],[Tax]]),0)</f>
        <v>0</v>
      </c>
      <c r="R241" s="36">
        <f>IFERROR(Table1[[#This Row],[leftover material]]*(Table1[[#This Row],[Cost ]]+Table1[[#This Row],[shipping]]+Table1[[#This Row],[Tax]]),0)</f>
        <v>0</v>
      </c>
      <c r="S241" s="36"/>
      <c r="T241" s="36">
        <f>IF(ISNA(VLOOKUP(Table1[[#This Row],[Part Number]],'Multi-level BOM'!V$4:V$449,1,FALSE)),0,Table1[[#This Row],[Remaining Extended cost]])</f>
        <v>0</v>
      </c>
    </row>
    <row r="242" spans="1:20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9" t="str">
        <f>IF(Table1[[#This Row],[Buy-now costs]]&gt;0,"X","")</f>
        <v/>
      </c>
      <c r="M242" s="40">
        <v>0</v>
      </c>
      <c r="N242" s="40">
        <v>0</v>
      </c>
      <c r="O24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2" s="49" t="e">
        <f>Table1[[#This Row],[Quantity  to  purchase]]+Table1[[#This Row],[quantity on-hand]]+Table1[[#This Row],[Quantity on order]]-Table1[[#This Row],[extended quantity]]</f>
        <v>#DIV/0!</v>
      </c>
      <c r="Q242" s="51">
        <f>IFERROR(Table1[[#This Row],[Quantity  to  purchase]]*(Table1[[#This Row],[Cost ]]+Table1[[#This Row],[shipping]]+Table1[[#This Row],[Tax]]),0)</f>
        <v>0</v>
      </c>
      <c r="R242" s="36">
        <f>IFERROR(Table1[[#This Row],[leftover material]]*(Table1[[#This Row],[Cost ]]+Table1[[#This Row],[shipping]]+Table1[[#This Row],[Tax]]),0)</f>
        <v>0</v>
      </c>
      <c r="S242" s="36"/>
      <c r="T242" s="36">
        <f>IF(ISNA(VLOOKUP(Table1[[#This Row],[Part Number]],'Multi-level BOM'!V$4:V$449,1,FALSE)),0,Table1[[#This Row],[Remaining Extended cost]])</f>
        <v>0</v>
      </c>
    </row>
    <row r="243" spans="1:20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9" t="str">
        <f>IF(Table1[[#This Row],[Buy-now costs]]&gt;0,"X","")</f>
        <v/>
      </c>
      <c r="M243" s="40">
        <v>0</v>
      </c>
      <c r="N243" s="40">
        <v>0</v>
      </c>
      <c r="O24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3" s="49" t="e">
        <f>Table1[[#This Row],[Quantity  to  purchase]]+Table1[[#This Row],[quantity on-hand]]+Table1[[#This Row],[Quantity on order]]-Table1[[#This Row],[extended quantity]]</f>
        <v>#DIV/0!</v>
      </c>
      <c r="Q243" s="51">
        <f>IFERROR(Table1[[#This Row],[Quantity  to  purchase]]*(Table1[[#This Row],[Cost ]]+Table1[[#This Row],[shipping]]+Table1[[#This Row],[Tax]]),0)</f>
        <v>0</v>
      </c>
      <c r="R243" s="36">
        <f>IFERROR(Table1[[#This Row],[leftover material]]*(Table1[[#This Row],[Cost ]]+Table1[[#This Row],[shipping]]+Table1[[#This Row],[Tax]]),0)</f>
        <v>0</v>
      </c>
      <c r="S243" s="36"/>
      <c r="T243" s="36">
        <f>IF(ISNA(VLOOKUP(Table1[[#This Row],[Part Number]],'Multi-level BOM'!V$4:V$449,1,FALSE)),0,Table1[[#This Row],[Remaining Extended cost]])</f>
        <v>0</v>
      </c>
    </row>
    <row r="244" spans="1:20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9" t="str">
        <f>IF(Table1[[#This Row],[Buy-now costs]]&gt;0,"X","")</f>
        <v/>
      </c>
      <c r="M244" s="40">
        <v>0</v>
      </c>
      <c r="N244" s="40">
        <v>0</v>
      </c>
      <c r="O24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4" s="49" t="e">
        <f>Table1[[#This Row],[Quantity  to  purchase]]+Table1[[#This Row],[quantity on-hand]]+Table1[[#This Row],[Quantity on order]]-Table1[[#This Row],[extended quantity]]</f>
        <v>#DIV/0!</v>
      </c>
      <c r="Q244" s="51">
        <f>IFERROR(Table1[[#This Row],[Quantity  to  purchase]]*(Table1[[#This Row],[Cost ]]+Table1[[#This Row],[shipping]]+Table1[[#This Row],[Tax]]),0)</f>
        <v>0</v>
      </c>
      <c r="R244" s="36">
        <f>IFERROR(Table1[[#This Row],[leftover material]]*(Table1[[#This Row],[Cost ]]+Table1[[#This Row],[shipping]]+Table1[[#This Row],[Tax]]),0)</f>
        <v>0</v>
      </c>
      <c r="S244" s="36"/>
      <c r="T244" s="36">
        <f>IF(ISNA(VLOOKUP(Table1[[#This Row],[Part Number]],'Multi-level BOM'!V$4:V$449,1,FALSE)),0,Table1[[#This Row],[Remaining Extended cost]])</f>
        <v>0</v>
      </c>
    </row>
    <row r="245" spans="1:20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9" t="str">
        <f>IF(Table1[[#This Row],[Buy-now costs]]&gt;0,"X","")</f>
        <v/>
      </c>
      <c r="M245" s="40">
        <v>0</v>
      </c>
      <c r="N245" s="40">
        <v>0</v>
      </c>
      <c r="O24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5" s="49" t="e">
        <f>Table1[[#This Row],[Quantity  to  purchase]]+Table1[[#This Row],[quantity on-hand]]+Table1[[#This Row],[Quantity on order]]-Table1[[#This Row],[extended quantity]]</f>
        <v>#DIV/0!</v>
      </c>
      <c r="Q245" s="51">
        <f>IFERROR(Table1[[#This Row],[Quantity  to  purchase]]*(Table1[[#This Row],[Cost ]]+Table1[[#This Row],[shipping]]+Table1[[#This Row],[Tax]]),0)</f>
        <v>0</v>
      </c>
      <c r="R245" s="36">
        <f>IFERROR(Table1[[#This Row],[leftover material]]*(Table1[[#This Row],[Cost ]]+Table1[[#This Row],[shipping]]+Table1[[#This Row],[Tax]]),0)</f>
        <v>0</v>
      </c>
      <c r="S245" s="36"/>
      <c r="T245" s="36">
        <f>IF(ISNA(VLOOKUP(Table1[[#This Row],[Part Number]],'Multi-level BOM'!V$4:V$449,1,FALSE)),0,Table1[[#This Row],[Remaining Extended cost]])</f>
        <v>0</v>
      </c>
    </row>
    <row r="246" spans="1:20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9" t="str">
        <f>IF(Table1[[#This Row],[Buy-now costs]]&gt;0,"X","")</f>
        <v/>
      </c>
      <c r="M246" s="40">
        <v>0</v>
      </c>
      <c r="N246" s="40">
        <v>0</v>
      </c>
      <c r="O24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6" s="49" t="e">
        <f>Table1[[#This Row],[Quantity  to  purchase]]+Table1[[#This Row],[quantity on-hand]]+Table1[[#This Row],[Quantity on order]]-Table1[[#This Row],[extended quantity]]</f>
        <v>#DIV/0!</v>
      </c>
      <c r="Q246" s="51">
        <f>IFERROR(Table1[[#This Row],[Quantity  to  purchase]]*(Table1[[#This Row],[Cost ]]+Table1[[#This Row],[shipping]]+Table1[[#This Row],[Tax]]),0)</f>
        <v>0</v>
      </c>
      <c r="R246" s="36">
        <f>IFERROR(Table1[[#This Row],[leftover material]]*(Table1[[#This Row],[Cost ]]+Table1[[#This Row],[shipping]]+Table1[[#This Row],[Tax]]),0)</f>
        <v>0</v>
      </c>
      <c r="S246" s="36"/>
      <c r="T246" s="36">
        <f>IF(ISNA(VLOOKUP(Table1[[#This Row],[Part Number]],'Multi-level BOM'!V$4:V$449,1,FALSE)),0,Table1[[#This Row],[Remaining Extended cost]])</f>
        <v>0</v>
      </c>
    </row>
    <row r="247" spans="1:20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9" t="str">
        <f>IF(Table1[[#This Row],[Buy-now costs]]&gt;0,"X","")</f>
        <v/>
      </c>
      <c r="M247" s="40">
        <v>0</v>
      </c>
      <c r="N247" s="40">
        <v>0</v>
      </c>
      <c r="O24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7" s="49" t="e">
        <f>Table1[[#This Row],[Quantity  to  purchase]]+Table1[[#This Row],[quantity on-hand]]+Table1[[#This Row],[Quantity on order]]-Table1[[#This Row],[extended quantity]]</f>
        <v>#DIV/0!</v>
      </c>
      <c r="Q247" s="51">
        <f>IFERROR(Table1[[#This Row],[Quantity  to  purchase]]*(Table1[[#This Row],[Cost ]]+Table1[[#This Row],[shipping]]+Table1[[#This Row],[Tax]]),0)</f>
        <v>0</v>
      </c>
      <c r="R247" s="36">
        <f>IFERROR(Table1[[#This Row],[leftover material]]*(Table1[[#This Row],[Cost ]]+Table1[[#This Row],[shipping]]+Table1[[#This Row],[Tax]]),0)</f>
        <v>0</v>
      </c>
      <c r="S247" s="36"/>
      <c r="T247" s="36">
        <f>IF(ISNA(VLOOKUP(Table1[[#This Row],[Part Number]],'Multi-level BOM'!V$4:V$449,1,FALSE)),0,Table1[[#This Row],[Remaining Extended cost]])</f>
        <v>0</v>
      </c>
    </row>
    <row r="248" spans="1:20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9" t="str">
        <f>IF(Table1[[#This Row],[Buy-now costs]]&gt;0,"X","")</f>
        <v/>
      </c>
      <c r="M248" s="40">
        <v>0</v>
      </c>
      <c r="N248" s="40">
        <v>0</v>
      </c>
      <c r="O24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8" s="49" t="e">
        <f>Table1[[#This Row],[Quantity  to  purchase]]+Table1[[#This Row],[quantity on-hand]]+Table1[[#This Row],[Quantity on order]]-Table1[[#This Row],[extended quantity]]</f>
        <v>#DIV/0!</v>
      </c>
      <c r="Q248" s="51">
        <f>IFERROR(Table1[[#This Row],[Quantity  to  purchase]]*(Table1[[#This Row],[Cost ]]+Table1[[#This Row],[shipping]]+Table1[[#This Row],[Tax]]),0)</f>
        <v>0</v>
      </c>
      <c r="R248" s="36">
        <f>IFERROR(Table1[[#This Row],[leftover material]]*(Table1[[#This Row],[Cost ]]+Table1[[#This Row],[shipping]]+Table1[[#This Row],[Tax]]),0)</f>
        <v>0</v>
      </c>
      <c r="S248" s="36"/>
      <c r="T248" s="36">
        <f>IF(ISNA(VLOOKUP(Table1[[#This Row],[Part Number]],'Multi-level BOM'!V$4:V$449,1,FALSE)),0,Table1[[#This Row],[Remaining Extended cost]])</f>
        <v>0</v>
      </c>
    </row>
    <row r="249" spans="1:20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9" t="str">
        <f>IF(Table1[[#This Row],[Buy-now costs]]&gt;0,"X","")</f>
        <v/>
      </c>
      <c r="M249" s="40">
        <v>0</v>
      </c>
      <c r="N249" s="40">
        <v>0</v>
      </c>
      <c r="O24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49" s="49" t="e">
        <f>Table1[[#This Row],[Quantity  to  purchase]]+Table1[[#This Row],[quantity on-hand]]+Table1[[#This Row],[Quantity on order]]-Table1[[#This Row],[extended quantity]]</f>
        <v>#DIV/0!</v>
      </c>
      <c r="Q249" s="51">
        <f>IFERROR(Table1[[#This Row],[Quantity  to  purchase]]*(Table1[[#This Row],[Cost ]]+Table1[[#This Row],[shipping]]+Table1[[#This Row],[Tax]]),0)</f>
        <v>0</v>
      </c>
      <c r="R249" s="36">
        <f>IFERROR(Table1[[#This Row],[leftover material]]*(Table1[[#This Row],[Cost ]]+Table1[[#This Row],[shipping]]+Table1[[#This Row],[Tax]]),0)</f>
        <v>0</v>
      </c>
      <c r="S249" s="36"/>
      <c r="T249" s="36">
        <f>IF(ISNA(VLOOKUP(Table1[[#This Row],[Part Number]],'Multi-level BOM'!V$4:V$449,1,FALSE)),0,Table1[[#This Row],[Remaining Extended cost]])</f>
        <v>0</v>
      </c>
    </row>
    <row r="250" spans="1:20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9" t="str">
        <f>IF(Table1[[#This Row],[Buy-now costs]]&gt;0,"X","")</f>
        <v/>
      </c>
      <c r="M250" s="40">
        <v>0</v>
      </c>
      <c r="N250" s="40">
        <v>0</v>
      </c>
      <c r="O25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0" s="49" t="e">
        <f>Table1[[#This Row],[Quantity  to  purchase]]+Table1[[#This Row],[quantity on-hand]]+Table1[[#This Row],[Quantity on order]]-Table1[[#This Row],[extended quantity]]</f>
        <v>#DIV/0!</v>
      </c>
      <c r="Q250" s="51">
        <f>IFERROR(Table1[[#This Row],[Quantity  to  purchase]]*(Table1[[#This Row],[Cost ]]+Table1[[#This Row],[shipping]]+Table1[[#This Row],[Tax]]),0)</f>
        <v>0</v>
      </c>
      <c r="R250" s="36">
        <f>IFERROR(Table1[[#This Row],[leftover material]]*(Table1[[#This Row],[Cost ]]+Table1[[#This Row],[shipping]]+Table1[[#This Row],[Tax]]),0)</f>
        <v>0</v>
      </c>
      <c r="S250" s="36"/>
      <c r="T250" s="36">
        <f>IF(ISNA(VLOOKUP(Table1[[#This Row],[Part Number]],'Multi-level BOM'!V$4:V$449,1,FALSE)),0,Table1[[#This Row],[Remaining Extended cost]])</f>
        <v>0</v>
      </c>
    </row>
    <row r="251" spans="1:20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9" t="str">
        <f>IF(Table1[[#This Row],[Buy-now costs]]&gt;0,"X","")</f>
        <v/>
      </c>
      <c r="M251" s="40">
        <v>0</v>
      </c>
      <c r="N251" s="40">
        <v>0</v>
      </c>
      <c r="O25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1" s="49" t="e">
        <f>Table1[[#This Row],[Quantity  to  purchase]]+Table1[[#This Row],[quantity on-hand]]+Table1[[#This Row],[Quantity on order]]-Table1[[#This Row],[extended quantity]]</f>
        <v>#DIV/0!</v>
      </c>
      <c r="Q251" s="51">
        <f>IFERROR(Table1[[#This Row],[Quantity  to  purchase]]*(Table1[[#This Row],[Cost ]]+Table1[[#This Row],[shipping]]+Table1[[#This Row],[Tax]]),0)</f>
        <v>0</v>
      </c>
      <c r="R251" s="36">
        <f>IFERROR(Table1[[#This Row],[leftover material]]*(Table1[[#This Row],[Cost ]]+Table1[[#This Row],[shipping]]+Table1[[#This Row],[Tax]]),0)</f>
        <v>0</v>
      </c>
      <c r="S251" s="36"/>
      <c r="T251" s="36">
        <f>IF(ISNA(VLOOKUP(Table1[[#This Row],[Part Number]],'Multi-level BOM'!V$4:V$449,1,FALSE)),0,Table1[[#This Row],[Remaining Extended cost]])</f>
        <v>0</v>
      </c>
    </row>
    <row r="252" spans="1:20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9" t="str">
        <f>IF(Table1[[#This Row],[Buy-now costs]]&gt;0,"X","")</f>
        <v/>
      </c>
      <c r="M252" s="40">
        <v>0</v>
      </c>
      <c r="N252" s="40">
        <v>0</v>
      </c>
      <c r="O25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2" s="49" t="e">
        <f>Table1[[#This Row],[Quantity  to  purchase]]+Table1[[#This Row],[quantity on-hand]]+Table1[[#This Row],[Quantity on order]]-Table1[[#This Row],[extended quantity]]</f>
        <v>#DIV/0!</v>
      </c>
      <c r="Q252" s="51">
        <f>IFERROR(Table1[[#This Row],[Quantity  to  purchase]]*(Table1[[#This Row],[Cost ]]+Table1[[#This Row],[shipping]]+Table1[[#This Row],[Tax]]),0)</f>
        <v>0</v>
      </c>
      <c r="R252" s="36">
        <f>IFERROR(Table1[[#This Row],[leftover material]]*(Table1[[#This Row],[Cost ]]+Table1[[#This Row],[shipping]]+Table1[[#This Row],[Tax]]),0)</f>
        <v>0</v>
      </c>
      <c r="S252" s="36"/>
      <c r="T252" s="36">
        <f>IF(ISNA(VLOOKUP(Table1[[#This Row],[Part Number]],'Multi-level BOM'!V$4:V$449,1,FALSE)),0,Table1[[#This Row],[Remaining Extended cost]])</f>
        <v>0</v>
      </c>
    </row>
    <row r="253" spans="1:20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9" t="str">
        <f>IF(Table1[[#This Row],[Buy-now costs]]&gt;0,"X","")</f>
        <v/>
      </c>
      <c r="M253" s="40">
        <v>0</v>
      </c>
      <c r="N253" s="40">
        <v>0</v>
      </c>
      <c r="O25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3" s="49" t="e">
        <f>Table1[[#This Row],[Quantity  to  purchase]]+Table1[[#This Row],[quantity on-hand]]+Table1[[#This Row],[Quantity on order]]-Table1[[#This Row],[extended quantity]]</f>
        <v>#DIV/0!</v>
      </c>
      <c r="Q253" s="51">
        <f>IFERROR(Table1[[#This Row],[Quantity  to  purchase]]*(Table1[[#This Row],[Cost ]]+Table1[[#This Row],[shipping]]+Table1[[#This Row],[Tax]]),0)</f>
        <v>0</v>
      </c>
      <c r="R253" s="36">
        <f>IFERROR(Table1[[#This Row],[leftover material]]*(Table1[[#This Row],[Cost ]]+Table1[[#This Row],[shipping]]+Table1[[#This Row],[Tax]]),0)</f>
        <v>0</v>
      </c>
      <c r="S253" s="36"/>
      <c r="T253" s="36">
        <f>IF(ISNA(VLOOKUP(Table1[[#This Row],[Part Number]],'Multi-level BOM'!V$4:V$449,1,FALSE)),0,Table1[[#This Row],[Remaining Extended cost]])</f>
        <v>0</v>
      </c>
    </row>
    <row r="254" spans="1:20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9" t="str">
        <f>IF(Table1[[#This Row],[Buy-now costs]]&gt;0,"X","")</f>
        <v/>
      </c>
      <c r="M254" s="40">
        <v>0</v>
      </c>
      <c r="N254" s="40">
        <v>0</v>
      </c>
      <c r="O25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4" s="49" t="e">
        <f>Table1[[#This Row],[Quantity  to  purchase]]+Table1[[#This Row],[quantity on-hand]]+Table1[[#This Row],[Quantity on order]]-Table1[[#This Row],[extended quantity]]</f>
        <v>#DIV/0!</v>
      </c>
      <c r="Q254" s="51">
        <f>IFERROR(Table1[[#This Row],[Quantity  to  purchase]]*(Table1[[#This Row],[Cost ]]+Table1[[#This Row],[shipping]]+Table1[[#This Row],[Tax]]),0)</f>
        <v>0</v>
      </c>
      <c r="R254" s="36">
        <f>IFERROR(Table1[[#This Row],[leftover material]]*(Table1[[#This Row],[Cost ]]+Table1[[#This Row],[shipping]]+Table1[[#This Row],[Tax]]),0)</f>
        <v>0</v>
      </c>
      <c r="S254" s="36"/>
      <c r="T254" s="36">
        <f>IF(ISNA(VLOOKUP(Table1[[#This Row],[Part Number]],'Multi-level BOM'!V$4:V$449,1,FALSE)),0,Table1[[#This Row],[Remaining Extended cost]])</f>
        <v>0</v>
      </c>
    </row>
    <row r="255" spans="1:20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9" t="str">
        <f>IF(Table1[[#This Row],[Buy-now costs]]&gt;0,"X","")</f>
        <v/>
      </c>
      <c r="M255" s="40">
        <v>0</v>
      </c>
      <c r="N255" s="40">
        <v>0</v>
      </c>
      <c r="O25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5" s="49" t="e">
        <f>Table1[[#This Row],[Quantity  to  purchase]]+Table1[[#This Row],[quantity on-hand]]+Table1[[#This Row],[Quantity on order]]-Table1[[#This Row],[extended quantity]]</f>
        <v>#DIV/0!</v>
      </c>
      <c r="Q255" s="51">
        <f>IFERROR(Table1[[#This Row],[Quantity  to  purchase]]*(Table1[[#This Row],[Cost ]]+Table1[[#This Row],[shipping]]+Table1[[#This Row],[Tax]]),0)</f>
        <v>0</v>
      </c>
      <c r="R255" s="36">
        <f>IFERROR(Table1[[#This Row],[leftover material]]*(Table1[[#This Row],[Cost ]]+Table1[[#This Row],[shipping]]+Table1[[#This Row],[Tax]]),0)</f>
        <v>0</v>
      </c>
      <c r="S255" s="36"/>
      <c r="T255" s="36">
        <f>IF(ISNA(VLOOKUP(Table1[[#This Row],[Part Number]],'Multi-level BOM'!V$4:V$449,1,FALSE)),0,Table1[[#This Row],[Remaining Extended cost]])</f>
        <v>0</v>
      </c>
    </row>
    <row r="256" spans="1:20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9" t="str">
        <f>IF(Table1[[#This Row],[Buy-now costs]]&gt;0,"X","")</f>
        <v/>
      </c>
      <c r="M256" s="40">
        <v>0</v>
      </c>
      <c r="N256" s="40">
        <v>0</v>
      </c>
      <c r="O25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6" s="49" t="e">
        <f>Table1[[#This Row],[Quantity  to  purchase]]+Table1[[#This Row],[quantity on-hand]]+Table1[[#This Row],[Quantity on order]]-Table1[[#This Row],[extended quantity]]</f>
        <v>#DIV/0!</v>
      </c>
      <c r="Q256" s="51">
        <f>IFERROR(Table1[[#This Row],[Quantity  to  purchase]]*(Table1[[#This Row],[Cost ]]+Table1[[#This Row],[shipping]]+Table1[[#This Row],[Tax]]),0)</f>
        <v>0</v>
      </c>
      <c r="R256" s="36">
        <f>IFERROR(Table1[[#This Row],[leftover material]]*(Table1[[#This Row],[Cost ]]+Table1[[#This Row],[shipping]]+Table1[[#This Row],[Tax]]),0)</f>
        <v>0</v>
      </c>
      <c r="S256" s="36"/>
      <c r="T256" s="36">
        <f>IF(ISNA(VLOOKUP(Table1[[#This Row],[Part Number]],'Multi-level BOM'!V$4:V$449,1,FALSE)),0,Table1[[#This Row],[Remaining Extended cost]])</f>
        <v>0</v>
      </c>
    </row>
    <row r="257" spans="1:20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9" t="str">
        <f>IF(Table1[[#This Row],[Buy-now costs]]&gt;0,"X","")</f>
        <v/>
      </c>
      <c r="M257" s="40">
        <v>0</v>
      </c>
      <c r="N257" s="40">
        <v>0</v>
      </c>
      <c r="O25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7" s="49" t="e">
        <f>Table1[[#This Row],[Quantity  to  purchase]]+Table1[[#This Row],[quantity on-hand]]+Table1[[#This Row],[Quantity on order]]-Table1[[#This Row],[extended quantity]]</f>
        <v>#DIV/0!</v>
      </c>
      <c r="Q257" s="51">
        <f>IFERROR(Table1[[#This Row],[Quantity  to  purchase]]*(Table1[[#This Row],[Cost ]]+Table1[[#This Row],[shipping]]+Table1[[#This Row],[Tax]]),0)</f>
        <v>0</v>
      </c>
      <c r="R257" s="36">
        <f>IFERROR(Table1[[#This Row],[leftover material]]*(Table1[[#This Row],[Cost ]]+Table1[[#This Row],[shipping]]+Table1[[#This Row],[Tax]]),0)</f>
        <v>0</v>
      </c>
      <c r="S257" s="36"/>
      <c r="T257" s="36">
        <f>IF(ISNA(VLOOKUP(Table1[[#This Row],[Part Number]],'Multi-level BOM'!V$4:V$449,1,FALSE)),0,Table1[[#This Row],[Remaining Extended cost]])</f>
        <v>0</v>
      </c>
    </row>
    <row r="258" spans="1:20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9" t="str">
        <f>IF(Table1[[#This Row],[Buy-now costs]]&gt;0,"X","")</f>
        <v/>
      </c>
      <c r="M258" s="40">
        <v>0</v>
      </c>
      <c r="N258" s="40">
        <v>0</v>
      </c>
      <c r="O25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8" s="49" t="e">
        <f>Table1[[#This Row],[Quantity  to  purchase]]+Table1[[#This Row],[quantity on-hand]]+Table1[[#This Row],[Quantity on order]]-Table1[[#This Row],[extended quantity]]</f>
        <v>#DIV/0!</v>
      </c>
      <c r="Q258" s="51">
        <f>IFERROR(Table1[[#This Row],[Quantity  to  purchase]]*(Table1[[#This Row],[Cost ]]+Table1[[#This Row],[shipping]]+Table1[[#This Row],[Tax]]),0)</f>
        <v>0</v>
      </c>
      <c r="R258" s="36">
        <f>IFERROR(Table1[[#This Row],[leftover material]]*(Table1[[#This Row],[Cost ]]+Table1[[#This Row],[shipping]]+Table1[[#This Row],[Tax]]),0)</f>
        <v>0</v>
      </c>
      <c r="S258" s="36"/>
      <c r="T258" s="36">
        <f>IF(ISNA(VLOOKUP(Table1[[#This Row],[Part Number]],'Multi-level BOM'!V$4:V$449,1,FALSE)),0,Table1[[#This Row],[Remaining Extended cost]])</f>
        <v>0</v>
      </c>
    </row>
    <row r="259" spans="1:20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9" t="str">
        <f>IF(Table1[[#This Row],[Buy-now costs]]&gt;0,"X","")</f>
        <v/>
      </c>
      <c r="M259" s="40">
        <v>0</v>
      </c>
      <c r="N259" s="40">
        <v>0</v>
      </c>
      <c r="O25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59" s="49" t="e">
        <f>Table1[[#This Row],[Quantity  to  purchase]]+Table1[[#This Row],[quantity on-hand]]+Table1[[#This Row],[Quantity on order]]-Table1[[#This Row],[extended quantity]]</f>
        <v>#DIV/0!</v>
      </c>
      <c r="Q259" s="51">
        <f>IFERROR(Table1[[#This Row],[Quantity  to  purchase]]*(Table1[[#This Row],[Cost ]]+Table1[[#This Row],[shipping]]+Table1[[#This Row],[Tax]]),0)</f>
        <v>0</v>
      </c>
      <c r="R259" s="36">
        <f>IFERROR(Table1[[#This Row],[leftover material]]*(Table1[[#This Row],[Cost ]]+Table1[[#This Row],[shipping]]+Table1[[#This Row],[Tax]]),0)</f>
        <v>0</v>
      </c>
      <c r="S259" s="36"/>
      <c r="T259" s="36">
        <f>IF(ISNA(VLOOKUP(Table1[[#This Row],[Part Number]],'Multi-level BOM'!V$4:V$449,1,FALSE)),0,Table1[[#This Row],[Remaining Extended cost]])</f>
        <v>0</v>
      </c>
    </row>
    <row r="260" spans="1:20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9" t="str">
        <f>IF(Table1[[#This Row],[Buy-now costs]]&gt;0,"X","")</f>
        <v/>
      </c>
      <c r="M260" s="40">
        <v>0</v>
      </c>
      <c r="N260" s="40">
        <v>0</v>
      </c>
      <c r="O26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0" s="49" t="e">
        <f>Table1[[#This Row],[Quantity  to  purchase]]+Table1[[#This Row],[quantity on-hand]]+Table1[[#This Row],[Quantity on order]]-Table1[[#This Row],[extended quantity]]</f>
        <v>#DIV/0!</v>
      </c>
      <c r="Q260" s="51">
        <f>IFERROR(Table1[[#This Row],[Quantity  to  purchase]]*(Table1[[#This Row],[Cost ]]+Table1[[#This Row],[shipping]]+Table1[[#This Row],[Tax]]),0)</f>
        <v>0</v>
      </c>
      <c r="R260" s="36">
        <f>IFERROR(Table1[[#This Row],[leftover material]]*(Table1[[#This Row],[Cost ]]+Table1[[#This Row],[shipping]]+Table1[[#This Row],[Tax]]),0)</f>
        <v>0</v>
      </c>
      <c r="S260" s="36"/>
      <c r="T260" s="36">
        <f>IF(ISNA(VLOOKUP(Table1[[#This Row],[Part Number]],'Multi-level BOM'!V$4:V$449,1,FALSE)),0,Table1[[#This Row],[Remaining Extended cost]])</f>
        <v>0</v>
      </c>
    </row>
    <row r="261" spans="1:20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9" t="str">
        <f>IF(Table1[[#This Row],[Buy-now costs]]&gt;0,"X","")</f>
        <v/>
      </c>
      <c r="M261" s="40">
        <v>0</v>
      </c>
      <c r="N261" s="40">
        <v>0</v>
      </c>
      <c r="O26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1" s="49" t="e">
        <f>Table1[[#This Row],[Quantity  to  purchase]]+Table1[[#This Row],[quantity on-hand]]+Table1[[#This Row],[Quantity on order]]-Table1[[#This Row],[extended quantity]]</f>
        <v>#DIV/0!</v>
      </c>
      <c r="Q261" s="51">
        <f>IFERROR(Table1[[#This Row],[Quantity  to  purchase]]*(Table1[[#This Row],[Cost ]]+Table1[[#This Row],[shipping]]+Table1[[#This Row],[Tax]]),0)</f>
        <v>0</v>
      </c>
      <c r="R261" s="36">
        <f>IFERROR(Table1[[#This Row],[leftover material]]*(Table1[[#This Row],[Cost ]]+Table1[[#This Row],[shipping]]+Table1[[#This Row],[Tax]]),0)</f>
        <v>0</v>
      </c>
      <c r="S261" s="36"/>
      <c r="T261" s="36">
        <f>IF(ISNA(VLOOKUP(Table1[[#This Row],[Part Number]],'Multi-level BOM'!V$4:V$449,1,FALSE)),0,Table1[[#This Row],[Remaining Extended cost]])</f>
        <v>0</v>
      </c>
    </row>
    <row r="262" spans="1:20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9" t="str">
        <f>IF(Table1[[#This Row],[Buy-now costs]]&gt;0,"X","")</f>
        <v/>
      </c>
      <c r="M262" s="40">
        <v>0</v>
      </c>
      <c r="N262" s="40">
        <v>0</v>
      </c>
      <c r="O26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2" s="49" t="e">
        <f>Table1[[#This Row],[Quantity  to  purchase]]+Table1[[#This Row],[quantity on-hand]]+Table1[[#This Row],[Quantity on order]]-Table1[[#This Row],[extended quantity]]</f>
        <v>#DIV/0!</v>
      </c>
      <c r="Q262" s="51">
        <f>IFERROR(Table1[[#This Row],[Quantity  to  purchase]]*(Table1[[#This Row],[Cost ]]+Table1[[#This Row],[shipping]]+Table1[[#This Row],[Tax]]),0)</f>
        <v>0</v>
      </c>
      <c r="R262" s="36">
        <f>IFERROR(Table1[[#This Row],[leftover material]]*(Table1[[#This Row],[Cost ]]+Table1[[#This Row],[shipping]]+Table1[[#This Row],[Tax]]),0)</f>
        <v>0</v>
      </c>
      <c r="S262" s="36"/>
      <c r="T262" s="36">
        <f>IF(ISNA(VLOOKUP(Table1[[#This Row],[Part Number]],'Multi-level BOM'!V$4:V$449,1,FALSE)),0,Table1[[#This Row],[Remaining Extended cost]])</f>
        <v>0</v>
      </c>
    </row>
    <row r="263" spans="1:20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9" t="str">
        <f>IF(Table1[[#This Row],[Buy-now costs]]&gt;0,"X","")</f>
        <v/>
      </c>
      <c r="M263" s="40">
        <v>0</v>
      </c>
      <c r="N263" s="40">
        <v>0</v>
      </c>
      <c r="O26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3" s="49" t="e">
        <f>Table1[[#This Row],[Quantity  to  purchase]]+Table1[[#This Row],[quantity on-hand]]+Table1[[#This Row],[Quantity on order]]-Table1[[#This Row],[extended quantity]]</f>
        <v>#DIV/0!</v>
      </c>
      <c r="Q263" s="51">
        <f>IFERROR(Table1[[#This Row],[Quantity  to  purchase]]*(Table1[[#This Row],[Cost ]]+Table1[[#This Row],[shipping]]+Table1[[#This Row],[Tax]]),0)</f>
        <v>0</v>
      </c>
      <c r="R263" s="36">
        <f>IFERROR(Table1[[#This Row],[leftover material]]*(Table1[[#This Row],[Cost ]]+Table1[[#This Row],[shipping]]+Table1[[#This Row],[Tax]]),0)</f>
        <v>0</v>
      </c>
      <c r="S263" s="36"/>
      <c r="T263" s="36">
        <f>IF(ISNA(VLOOKUP(Table1[[#This Row],[Part Number]],'Multi-level BOM'!V$4:V$449,1,FALSE)),0,Table1[[#This Row],[Remaining Extended cost]])</f>
        <v>0</v>
      </c>
    </row>
    <row r="264" spans="1:20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9" t="str">
        <f>IF(Table1[[#This Row],[Buy-now costs]]&gt;0,"X","")</f>
        <v/>
      </c>
      <c r="M264" s="40">
        <v>0</v>
      </c>
      <c r="N264" s="40">
        <v>0</v>
      </c>
      <c r="O26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4" s="49" t="e">
        <f>Table1[[#This Row],[Quantity  to  purchase]]+Table1[[#This Row],[quantity on-hand]]+Table1[[#This Row],[Quantity on order]]-Table1[[#This Row],[extended quantity]]</f>
        <v>#DIV/0!</v>
      </c>
      <c r="Q264" s="51">
        <f>IFERROR(Table1[[#This Row],[Quantity  to  purchase]]*(Table1[[#This Row],[Cost ]]+Table1[[#This Row],[shipping]]+Table1[[#This Row],[Tax]]),0)</f>
        <v>0</v>
      </c>
      <c r="R264" s="36">
        <f>IFERROR(Table1[[#This Row],[leftover material]]*(Table1[[#This Row],[Cost ]]+Table1[[#This Row],[shipping]]+Table1[[#This Row],[Tax]]),0)</f>
        <v>0</v>
      </c>
      <c r="S264" s="36"/>
      <c r="T264" s="36">
        <f>IF(ISNA(VLOOKUP(Table1[[#This Row],[Part Number]],'Multi-level BOM'!V$4:V$449,1,FALSE)),0,Table1[[#This Row],[Remaining Extended cost]])</f>
        <v>0</v>
      </c>
    </row>
    <row r="265" spans="1:20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9" t="str">
        <f>IF(Table1[[#This Row],[Buy-now costs]]&gt;0,"X","")</f>
        <v/>
      </c>
      <c r="M265" s="40">
        <v>0</v>
      </c>
      <c r="N265" s="40">
        <v>0</v>
      </c>
      <c r="O26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5" s="49" t="e">
        <f>Table1[[#This Row],[Quantity  to  purchase]]+Table1[[#This Row],[quantity on-hand]]+Table1[[#This Row],[Quantity on order]]-Table1[[#This Row],[extended quantity]]</f>
        <v>#DIV/0!</v>
      </c>
      <c r="Q265" s="51">
        <f>IFERROR(Table1[[#This Row],[Quantity  to  purchase]]*(Table1[[#This Row],[Cost ]]+Table1[[#This Row],[shipping]]+Table1[[#This Row],[Tax]]),0)</f>
        <v>0</v>
      </c>
      <c r="R265" s="36">
        <f>IFERROR(Table1[[#This Row],[leftover material]]*(Table1[[#This Row],[Cost ]]+Table1[[#This Row],[shipping]]+Table1[[#This Row],[Tax]]),0)</f>
        <v>0</v>
      </c>
      <c r="S265" s="36"/>
      <c r="T265" s="36">
        <f>IF(ISNA(VLOOKUP(Table1[[#This Row],[Part Number]],'Multi-level BOM'!V$4:V$449,1,FALSE)),0,Table1[[#This Row],[Remaining Extended cost]])</f>
        <v>0</v>
      </c>
    </row>
    <row r="266" spans="1:20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9" t="str">
        <f>IF(Table1[[#This Row],[Buy-now costs]]&gt;0,"X","")</f>
        <v/>
      </c>
      <c r="M266" s="40">
        <v>0</v>
      </c>
      <c r="N266" s="40">
        <v>0</v>
      </c>
      <c r="O26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6" s="49" t="e">
        <f>Table1[[#This Row],[Quantity  to  purchase]]+Table1[[#This Row],[quantity on-hand]]+Table1[[#This Row],[Quantity on order]]-Table1[[#This Row],[extended quantity]]</f>
        <v>#DIV/0!</v>
      </c>
      <c r="Q266" s="51">
        <f>IFERROR(Table1[[#This Row],[Quantity  to  purchase]]*(Table1[[#This Row],[Cost ]]+Table1[[#This Row],[shipping]]+Table1[[#This Row],[Tax]]),0)</f>
        <v>0</v>
      </c>
      <c r="R266" s="36">
        <f>IFERROR(Table1[[#This Row],[leftover material]]*(Table1[[#This Row],[Cost ]]+Table1[[#This Row],[shipping]]+Table1[[#This Row],[Tax]]),0)</f>
        <v>0</v>
      </c>
      <c r="S266" s="36"/>
      <c r="T266" s="36">
        <f>IF(ISNA(VLOOKUP(Table1[[#This Row],[Part Number]],'Multi-level BOM'!V$4:V$449,1,FALSE)),0,Table1[[#This Row],[Remaining Extended cost]])</f>
        <v>0</v>
      </c>
    </row>
    <row r="267" spans="1:20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9" t="str">
        <f>IF(Table1[[#This Row],[Buy-now costs]]&gt;0,"X","")</f>
        <v/>
      </c>
      <c r="M267" s="40">
        <v>0</v>
      </c>
      <c r="N267" s="40">
        <v>0</v>
      </c>
      <c r="O26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7" s="49" t="e">
        <f>Table1[[#This Row],[Quantity  to  purchase]]+Table1[[#This Row],[quantity on-hand]]+Table1[[#This Row],[Quantity on order]]-Table1[[#This Row],[extended quantity]]</f>
        <v>#DIV/0!</v>
      </c>
      <c r="Q267" s="51">
        <f>IFERROR(Table1[[#This Row],[Quantity  to  purchase]]*(Table1[[#This Row],[Cost ]]+Table1[[#This Row],[shipping]]+Table1[[#This Row],[Tax]]),0)</f>
        <v>0</v>
      </c>
      <c r="R267" s="36">
        <f>IFERROR(Table1[[#This Row],[leftover material]]*(Table1[[#This Row],[Cost ]]+Table1[[#This Row],[shipping]]+Table1[[#This Row],[Tax]]),0)</f>
        <v>0</v>
      </c>
      <c r="S267" s="36"/>
      <c r="T267" s="36">
        <f>IF(ISNA(VLOOKUP(Table1[[#This Row],[Part Number]],'Multi-level BOM'!V$4:V$449,1,FALSE)),0,Table1[[#This Row],[Remaining Extended cost]])</f>
        <v>0</v>
      </c>
    </row>
    <row r="268" spans="1:20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9" t="str">
        <f>IF(Table1[[#This Row],[Buy-now costs]]&gt;0,"X","")</f>
        <v/>
      </c>
      <c r="M268" s="40">
        <v>0</v>
      </c>
      <c r="N268" s="40">
        <v>0</v>
      </c>
      <c r="O26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8" s="49" t="e">
        <f>Table1[[#This Row],[Quantity  to  purchase]]+Table1[[#This Row],[quantity on-hand]]+Table1[[#This Row],[Quantity on order]]-Table1[[#This Row],[extended quantity]]</f>
        <v>#DIV/0!</v>
      </c>
      <c r="Q268" s="51">
        <f>IFERROR(Table1[[#This Row],[Quantity  to  purchase]]*(Table1[[#This Row],[Cost ]]+Table1[[#This Row],[shipping]]+Table1[[#This Row],[Tax]]),0)</f>
        <v>0</v>
      </c>
      <c r="R268" s="36">
        <f>IFERROR(Table1[[#This Row],[leftover material]]*(Table1[[#This Row],[Cost ]]+Table1[[#This Row],[shipping]]+Table1[[#This Row],[Tax]]),0)</f>
        <v>0</v>
      </c>
      <c r="S268" s="36"/>
      <c r="T268" s="36">
        <f>IF(ISNA(VLOOKUP(Table1[[#This Row],[Part Number]],'Multi-level BOM'!V$4:V$449,1,FALSE)),0,Table1[[#This Row],[Remaining Extended cost]])</f>
        <v>0</v>
      </c>
    </row>
    <row r="269" spans="1:20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9" t="str">
        <f>IF(Table1[[#This Row],[Buy-now costs]]&gt;0,"X","")</f>
        <v/>
      </c>
      <c r="M269" s="40">
        <v>0</v>
      </c>
      <c r="N269" s="40">
        <v>0</v>
      </c>
      <c r="O26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69" s="49" t="e">
        <f>Table1[[#This Row],[Quantity  to  purchase]]+Table1[[#This Row],[quantity on-hand]]+Table1[[#This Row],[Quantity on order]]-Table1[[#This Row],[extended quantity]]</f>
        <v>#DIV/0!</v>
      </c>
      <c r="Q269" s="51">
        <f>IFERROR(Table1[[#This Row],[Quantity  to  purchase]]*(Table1[[#This Row],[Cost ]]+Table1[[#This Row],[shipping]]+Table1[[#This Row],[Tax]]),0)</f>
        <v>0</v>
      </c>
      <c r="R269" s="36">
        <f>IFERROR(Table1[[#This Row],[leftover material]]*(Table1[[#This Row],[Cost ]]+Table1[[#This Row],[shipping]]+Table1[[#This Row],[Tax]]),0)</f>
        <v>0</v>
      </c>
      <c r="S269" s="36"/>
      <c r="T269" s="36">
        <f>IF(ISNA(VLOOKUP(Table1[[#This Row],[Part Number]],'Multi-level BOM'!V$4:V$449,1,FALSE)),0,Table1[[#This Row],[Remaining Extended cost]])</f>
        <v>0</v>
      </c>
    </row>
    <row r="270" spans="1:20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9" t="str">
        <f>IF(Table1[[#This Row],[Buy-now costs]]&gt;0,"X","")</f>
        <v/>
      </c>
      <c r="M270" s="40">
        <v>0</v>
      </c>
      <c r="N270" s="40">
        <v>0</v>
      </c>
      <c r="O27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0" s="49" t="e">
        <f>Table1[[#This Row],[Quantity  to  purchase]]+Table1[[#This Row],[quantity on-hand]]+Table1[[#This Row],[Quantity on order]]-Table1[[#This Row],[extended quantity]]</f>
        <v>#DIV/0!</v>
      </c>
      <c r="Q270" s="51">
        <f>IFERROR(Table1[[#This Row],[Quantity  to  purchase]]*(Table1[[#This Row],[Cost ]]+Table1[[#This Row],[shipping]]+Table1[[#This Row],[Tax]]),0)</f>
        <v>0</v>
      </c>
      <c r="R270" s="36">
        <f>IFERROR(Table1[[#This Row],[leftover material]]*(Table1[[#This Row],[Cost ]]+Table1[[#This Row],[shipping]]+Table1[[#This Row],[Tax]]),0)</f>
        <v>0</v>
      </c>
      <c r="S270" s="36"/>
      <c r="T270" s="36">
        <f>IF(ISNA(VLOOKUP(Table1[[#This Row],[Part Number]],'Multi-level BOM'!V$4:V$449,1,FALSE)),0,Table1[[#This Row],[Remaining Extended cost]])</f>
        <v>0</v>
      </c>
    </row>
    <row r="271" spans="1:20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9" t="str">
        <f>IF(Table1[[#This Row],[Buy-now costs]]&gt;0,"X","")</f>
        <v/>
      </c>
      <c r="M271" s="40">
        <v>0</v>
      </c>
      <c r="N271" s="40">
        <v>0</v>
      </c>
      <c r="O27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1" s="49" t="e">
        <f>Table1[[#This Row],[Quantity  to  purchase]]+Table1[[#This Row],[quantity on-hand]]+Table1[[#This Row],[Quantity on order]]-Table1[[#This Row],[extended quantity]]</f>
        <v>#DIV/0!</v>
      </c>
      <c r="Q271" s="51">
        <f>IFERROR(Table1[[#This Row],[Quantity  to  purchase]]*(Table1[[#This Row],[Cost ]]+Table1[[#This Row],[shipping]]+Table1[[#This Row],[Tax]]),0)</f>
        <v>0</v>
      </c>
      <c r="R271" s="36">
        <f>IFERROR(Table1[[#This Row],[leftover material]]*(Table1[[#This Row],[Cost ]]+Table1[[#This Row],[shipping]]+Table1[[#This Row],[Tax]]),0)</f>
        <v>0</v>
      </c>
      <c r="S271" s="36"/>
      <c r="T271" s="36">
        <f>IF(ISNA(VLOOKUP(Table1[[#This Row],[Part Number]],'Multi-level BOM'!V$4:V$449,1,FALSE)),0,Table1[[#This Row],[Remaining Extended cost]])</f>
        <v>0</v>
      </c>
    </row>
    <row r="272" spans="1:20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9" t="str">
        <f>IF(Table1[[#This Row],[Buy-now costs]]&gt;0,"X","")</f>
        <v/>
      </c>
      <c r="M272" s="40">
        <v>0</v>
      </c>
      <c r="N272" s="40">
        <v>0</v>
      </c>
      <c r="O27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2" s="49" t="e">
        <f>Table1[[#This Row],[Quantity  to  purchase]]+Table1[[#This Row],[quantity on-hand]]+Table1[[#This Row],[Quantity on order]]-Table1[[#This Row],[extended quantity]]</f>
        <v>#DIV/0!</v>
      </c>
      <c r="Q272" s="51">
        <f>IFERROR(Table1[[#This Row],[Quantity  to  purchase]]*(Table1[[#This Row],[Cost ]]+Table1[[#This Row],[shipping]]+Table1[[#This Row],[Tax]]),0)</f>
        <v>0</v>
      </c>
      <c r="R272" s="36">
        <f>IFERROR(Table1[[#This Row],[leftover material]]*(Table1[[#This Row],[Cost ]]+Table1[[#This Row],[shipping]]+Table1[[#This Row],[Tax]]),0)</f>
        <v>0</v>
      </c>
      <c r="S272" s="36"/>
      <c r="T272" s="36">
        <f>IF(ISNA(VLOOKUP(Table1[[#This Row],[Part Number]],'Multi-level BOM'!V$4:V$449,1,FALSE)),0,Table1[[#This Row],[Remaining Extended cost]])</f>
        <v>0</v>
      </c>
    </row>
    <row r="273" spans="1:20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9" t="str">
        <f>IF(Table1[[#This Row],[Buy-now costs]]&gt;0,"X","")</f>
        <v/>
      </c>
      <c r="M273" s="40">
        <v>0</v>
      </c>
      <c r="N273" s="40">
        <v>0</v>
      </c>
      <c r="O27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3" s="49" t="e">
        <f>Table1[[#This Row],[Quantity  to  purchase]]+Table1[[#This Row],[quantity on-hand]]+Table1[[#This Row],[Quantity on order]]-Table1[[#This Row],[extended quantity]]</f>
        <v>#DIV/0!</v>
      </c>
      <c r="Q273" s="51">
        <f>IFERROR(Table1[[#This Row],[Quantity  to  purchase]]*(Table1[[#This Row],[Cost ]]+Table1[[#This Row],[shipping]]+Table1[[#This Row],[Tax]]),0)</f>
        <v>0</v>
      </c>
      <c r="R273" s="36">
        <f>IFERROR(Table1[[#This Row],[leftover material]]*(Table1[[#This Row],[Cost ]]+Table1[[#This Row],[shipping]]+Table1[[#This Row],[Tax]]),0)</f>
        <v>0</v>
      </c>
      <c r="S273" s="36"/>
      <c r="T273" s="36">
        <f>IF(ISNA(VLOOKUP(Table1[[#This Row],[Part Number]],'Multi-level BOM'!V$4:V$449,1,FALSE)),0,Table1[[#This Row],[Remaining Extended cost]])</f>
        <v>0</v>
      </c>
    </row>
    <row r="274" spans="1:20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9" t="str">
        <f>IF(Table1[[#This Row],[Buy-now costs]]&gt;0,"X","")</f>
        <v/>
      </c>
      <c r="M274" s="40">
        <v>0</v>
      </c>
      <c r="N274" s="40">
        <v>0</v>
      </c>
      <c r="O27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4" s="49" t="e">
        <f>Table1[[#This Row],[Quantity  to  purchase]]+Table1[[#This Row],[quantity on-hand]]+Table1[[#This Row],[Quantity on order]]-Table1[[#This Row],[extended quantity]]</f>
        <v>#DIV/0!</v>
      </c>
      <c r="Q274" s="51">
        <f>IFERROR(Table1[[#This Row],[Quantity  to  purchase]]*(Table1[[#This Row],[Cost ]]+Table1[[#This Row],[shipping]]+Table1[[#This Row],[Tax]]),0)</f>
        <v>0</v>
      </c>
      <c r="R274" s="36">
        <f>IFERROR(Table1[[#This Row],[leftover material]]*(Table1[[#This Row],[Cost ]]+Table1[[#This Row],[shipping]]+Table1[[#This Row],[Tax]]),0)</f>
        <v>0</v>
      </c>
      <c r="S274" s="36"/>
      <c r="T274" s="36">
        <f>IF(ISNA(VLOOKUP(Table1[[#This Row],[Part Number]],'Multi-level BOM'!V$4:V$449,1,FALSE)),0,Table1[[#This Row],[Remaining Extended cost]])</f>
        <v>0</v>
      </c>
    </row>
    <row r="275" spans="1:20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9" t="str">
        <f>IF(Table1[[#This Row],[Buy-now costs]]&gt;0,"X","")</f>
        <v/>
      </c>
      <c r="M275" s="40">
        <v>0</v>
      </c>
      <c r="N275" s="40">
        <v>0</v>
      </c>
      <c r="O27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5" s="49" t="e">
        <f>Table1[[#This Row],[Quantity  to  purchase]]+Table1[[#This Row],[quantity on-hand]]+Table1[[#This Row],[Quantity on order]]-Table1[[#This Row],[extended quantity]]</f>
        <v>#DIV/0!</v>
      </c>
      <c r="Q275" s="51">
        <f>IFERROR(Table1[[#This Row],[Quantity  to  purchase]]*(Table1[[#This Row],[Cost ]]+Table1[[#This Row],[shipping]]+Table1[[#This Row],[Tax]]),0)</f>
        <v>0</v>
      </c>
      <c r="R275" s="36">
        <f>IFERROR(Table1[[#This Row],[leftover material]]*(Table1[[#This Row],[Cost ]]+Table1[[#This Row],[shipping]]+Table1[[#This Row],[Tax]]),0)</f>
        <v>0</v>
      </c>
      <c r="S275" s="36"/>
      <c r="T275" s="36">
        <f>IF(ISNA(VLOOKUP(Table1[[#This Row],[Part Number]],'Multi-level BOM'!V$4:V$449,1,FALSE)),0,Table1[[#This Row],[Remaining Extended cost]])</f>
        <v>0</v>
      </c>
    </row>
    <row r="276" spans="1:20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9" t="str">
        <f>IF(Table1[[#This Row],[Buy-now costs]]&gt;0,"X","")</f>
        <v/>
      </c>
      <c r="M276" s="40">
        <v>0</v>
      </c>
      <c r="N276" s="40">
        <v>0</v>
      </c>
      <c r="O27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6" s="49" t="e">
        <f>Table1[[#This Row],[Quantity  to  purchase]]+Table1[[#This Row],[quantity on-hand]]+Table1[[#This Row],[Quantity on order]]-Table1[[#This Row],[extended quantity]]</f>
        <v>#DIV/0!</v>
      </c>
      <c r="Q276" s="51">
        <f>IFERROR(Table1[[#This Row],[Quantity  to  purchase]]*(Table1[[#This Row],[Cost ]]+Table1[[#This Row],[shipping]]+Table1[[#This Row],[Tax]]),0)</f>
        <v>0</v>
      </c>
      <c r="R276" s="36">
        <f>IFERROR(Table1[[#This Row],[leftover material]]*(Table1[[#This Row],[Cost ]]+Table1[[#This Row],[shipping]]+Table1[[#This Row],[Tax]]),0)</f>
        <v>0</v>
      </c>
      <c r="S276" s="36"/>
      <c r="T276" s="36">
        <f>IF(ISNA(VLOOKUP(Table1[[#This Row],[Part Number]],'Multi-level BOM'!V$4:V$449,1,FALSE)),0,Table1[[#This Row],[Remaining Extended cost]])</f>
        <v>0</v>
      </c>
    </row>
    <row r="277" spans="1:20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9" t="str">
        <f>IF(Table1[[#This Row],[Buy-now costs]]&gt;0,"X","")</f>
        <v/>
      </c>
      <c r="M277" s="40">
        <v>0</v>
      </c>
      <c r="N277" s="40">
        <v>0</v>
      </c>
      <c r="O27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7" s="49" t="e">
        <f>Table1[[#This Row],[Quantity  to  purchase]]+Table1[[#This Row],[quantity on-hand]]+Table1[[#This Row],[Quantity on order]]-Table1[[#This Row],[extended quantity]]</f>
        <v>#DIV/0!</v>
      </c>
      <c r="Q277" s="51">
        <f>IFERROR(Table1[[#This Row],[Quantity  to  purchase]]*(Table1[[#This Row],[Cost ]]+Table1[[#This Row],[shipping]]+Table1[[#This Row],[Tax]]),0)</f>
        <v>0</v>
      </c>
      <c r="R277" s="36">
        <f>IFERROR(Table1[[#This Row],[leftover material]]*(Table1[[#This Row],[Cost ]]+Table1[[#This Row],[shipping]]+Table1[[#This Row],[Tax]]),0)</f>
        <v>0</v>
      </c>
      <c r="S277" s="36"/>
      <c r="T277" s="36">
        <f>IF(ISNA(VLOOKUP(Table1[[#This Row],[Part Number]],'Multi-level BOM'!V$4:V$449,1,FALSE)),0,Table1[[#This Row],[Remaining Extended cost]])</f>
        <v>0</v>
      </c>
    </row>
    <row r="278" spans="1:20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9" t="str">
        <f>IF(Table1[[#This Row],[Buy-now costs]]&gt;0,"X","")</f>
        <v/>
      </c>
      <c r="M278" s="40">
        <v>0</v>
      </c>
      <c r="N278" s="40">
        <v>0</v>
      </c>
      <c r="O27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8" s="49" t="e">
        <f>Table1[[#This Row],[Quantity  to  purchase]]+Table1[[#This Row],[quantity on-hand]]+Table1[[#This Row],[Quantity on order]]-Table1[[#This Row],[extended quantity]]</f>
        <v>#DIV/0!</v>
      </c>
      <c r="Q278" s="51">
        <f>IFERROR(Table1[[#This Row],[Quantity  to  purchase]]*(Table1[[#This Row],[Cost ]]+Table1[[#This Row],[shipping]]+Table1[[#This Row],[Tax]]),0)</f>
        <v>0</v>
      </c>
      <c r="R278" s="36">
        <f>IFERROR(Table1[[#This Row],[leftover material]]*(Table1[[#This Row],[Cost ]]+Table1[[#This Row],[shipping]]+Table1[[#This Row],[Tax]]),0)</f>
        <v>0</v>
      </c>
      <c r="S278" s="36"/>
      <c r="T278" s="36">
        <f>IF(ISNA(VLOOKUP(Table1[[#This Row],[Part Number]],'Multi-level BOM'!V$4:V$449,1,FALSE)),0,Table1[[#This Row],[Remaining Extended cost]])</f>
        <v>0</v>
      </c>
    </row>
    <row r="279" spans="1:20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9" t="str">
        <f>IF(Table1[[#This Row],[Buy-now costs]]&gt;0,"X","")</f>
        <v/>
      </c>
      <c r="M279" s="40">
        <v>0</v>
      </c>
      <c r="N279" s="40">
        <v>0</v>
      </c>
      <c r="O27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79" s="49" t="e">
        <f>Table1[[#This Row],[Quantity  to  purchase]]+Table1[[#This Row],[quantity on-hand]]+Table1[[#This Row],[Quantity on order]]-Table1[[#This Row],[extended quantity]]</f>
        <v>#DIV/0!</v>
      </c>
      <c r="Q279" s="51">
        <f>IFERROR(Table1[[#This Row],[Quantity  to  purchase]]*(Table1[[#This Row],[Cost ]]+Table1[[#This Row],[shipping]]+Table1[[#This Row],[Tax]]),0)</f>
        <v>0</v>
      </c>
      <c r="R279" s="36">
        <f>IFERROR(Table1[[#This Row],[leftover material]]*(Table1[[#This Row],[Cost ]]+Table1[[#This Row],[shipping]]+Table1[[#This Row],[Tax]]),0)</f>
        <v>0</v>
      </c>
      <c r="S279" s="36"/>
      <c r="T279" s="36">
        <f>IF(ISNA(VLOOKUP(Table1[[#This Row],[Part Number]],'Multi-level BOM'!V$4:V$449,1,FALSE)),0,Table1[[#This Row],[Remaining Extended cost]])</f>
        <v>0</v>
      </c>
    </row>
    <row r="280" spans="1:20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9" t="str">
        <f>IF(Table1[[#This Row],[Buy-now costs]]&gt;0,"X","")</f>
        <v/>
      </c>
      <c r="M280" s="40">
        <v>0</v>
      </c>
      <c r="N280" s="40">
        <v>0</v>
      </c>
      <c r="O28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0" s="49" t="e">
        <f>Table1[[#This Row],[Quantity  to  purchase]]+Table1[[#This Row],[quantity on-hand]]+Table1[[#This Row],[Quantity on order]]-Table1[[#This Row],[extended quantity]]</f>
        <v>#DIV/0!</v>
      </c>
      <c r="Q280" s="51">
        <f>IFERROR(Table1[[#This Row],[Quantity  to  purchase]]*(Table1[[#This Row],[Cost ]]+Table1[[#This Row],[shipping]]+Table1[[#This Row],[Tax]]),0)</f>
        <v>0</v>
      </c>
      <c r="R280" s="36">
        <f>IFERROR(Table1[[#This Row],[leftover material]]*(Table1[[#This Row],[Cost ]]+Table1[[#This Row],[shipping]]+Table1[[#This Row],[Tax]]),0)</f>
        <v>0</v>
      </c>
      <c r="S280" s="36"/>
      <c r="T280" s="36">
        <f>IF(ISNA(VLOOKUP(Table1[[#This Row],[Part Number]],'Multi-level BOM'!V$4:V$449,1,FALSE)),0,Table1[[#This Row],[Remaining Extended cost]])</f>
        <v>0</v>
      </c>
    </row>
    <row r="281" spans="1:20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9" t="str">
        <f>IF(Table1[[#This Row],[Buy-now costs]]&gt;0,"X","")</f>
        <v/>
      </c>
      <c r="M281" s="40">
        <v>0</v>
      </c>
      <c r="N281" s="40">
        <v>0</v>
      </c>
      <c r="O28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1" s="49" t="e">
        <f>Table1[[#This Row],[Quantity  to  purchase]]+Table1[[#This Row],[quantity on-hand]]+Table1[[#This Row],[Quantity on order]]-Table1[[#This Row],[extended quantity]]</f>
        <v>#DIV/0!</v>
      </c>
      <c r="Q281" s="51">
        <f>IFERROR(Table1[[#This Row],[Quantity  to  purchase]]*(Table1[[#This Row],[Cost ]]+Table1[[#This Row],[shipping]]+Table1[[#This Row],[Tax]]),0)</f>
        <v>0</v>
      </c>
      <c r="R281" s="36">
        <f>IFERROR(Table1[[#This Row],[leftover material]]*(Table1[[#This Row],[Cost ]]+Table1[[#This Row],[shipping]]+Table1[[#This Row],[Tax]]),0)</f>
        <v>0</v>
      </c>
      <c r="S281" s="36"/>
      <c r="T281" s="36">
        <f>IF(ISNA(VLOOKUP(Table1[[#This Row],[Part Number]],'Multi-level BOM'!V$4:V$449,1,FALSE)),0,Table1[[#This Row],[Remaining Extended cost]])</f>
        <v>0</v>
      </c>
    </row>
    <row r="282" spans="1:20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9" t="str">
        <f>IF(Table1[[#This Row],[Buy-now costs]]&gt;0,"X","")</f>
        <v/>
      </c>
      <c r="M282" s="40">
        <v>0</v>
      </c>
      <c r="N282" s="40">
        <v>0</v>
      </c>
      <c r="O28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2" s="49" t="e">
        <f>Table1[[#This Row],[Quantity  to  purchase]]+Table1[[#This Row],[quantity on-hand]]+Table1[[#This Row],[Quantity on order]]-Table1[[#This Row],[extended quantity]]</f>
        <v>#DIV/0!</v>
      </c>
      <c r="Q282" s="51">
        <f>IFERROR(Table1[[#This Row],[Quantity  to  purchase]]*(Table1[[#This Row],[Cost ]]+Table1[[#This Row],[shipping]]+Table1[[#This Row],[Tax]]),0)</f>
        <v>0</v>
      </c>
      <c r="R282" s="36">
        <f>IFERROR(Table1[[#This Row],[leftover material]]*(Table1[[#This Row],[Cost ]]+Table1[[#This Row],[shipping]]+Table1[[#This Row],[Tax]]),0)</f>
        <v>0</v>
      </c>
      <c r="S282" s="36"/>
      <c r="T282" s="36">
        <f>IF(ISNA(VLOOKUP(Table1[[#This Row],[Part Number]],'Multi-level BOM'!V$4:V$449,1,FALSE)),0,Table1[[#This Row],[Remaining Extended cost]])</f>
        <v>0</v>
      </c>
    </row>
    <row r="283" spans="1:20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9" t="str">
        <f>IF(Table1[[#This Row],[Buy-now costs]]&gt;0,"X","")</f>
        <v/>
      </c>
      <c r="M283" s="40">
        <v>0</v>
      </c>
      <c r="N283" s="40">
        <v>0</v>
      </c>
      <c r="O28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3" s="49" t="e">
        <f>Table1[[#This Row],[Quantity  to  purchase]]+Table1[[#This Row],[quantity on-hand]]+Table1[[#This Row],[Quantity on order]]-Table1[[#This Row],[extended quantity]]</f>
        <v>#DIV/0!</v>
      </c>
      <c r="Q283" s="51">
        <f>IFERROR(Table1[[#This Row],[Quantity  to  purchase]]*(Table1[[#This Row],[Cost ]]+Table1[[#This Row],[shipping]]+Table1[[#This Row],[Tax]]),0)</f>
        <v>0</v>
      </c>
      <c r="R283" s="36">
        <f>IFERROR(Table1[[#This Row],[leftover material]]*(Table1[[#This Row],[Cost ]]+Table1[[#This Row],[shipping]]+Table1[[#This Row],[Tax]]),0)</f>
        <v>0</v>
      </c>
      <c r="S283" s="36"/>
      <c r="T283" s="36">
        <f>IF(ISNA(VLOOKUP(Table1[[#This Row],[Part Number]],'Multi-level BOM'!V$4:V$449,1,FALSE)),0,Table1[[#This Row],[Remaining Extended cost]])</f>
        <v>0</v>
      </c>
    </row>
    <row r="284" spans="1:20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9" t="str">
        <f>IF(Table1[[#This Row],[Buy-now costs]]&gt;0,"X","")</f>
        <v/>
      </c>
      <c r="M284" s="40">
        <v>0</v>
      </c>
      <c r="N284" s="40">
        <v>0</v>
      </c>
      <c r="O28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4" s="49" t="e">
        <f>Table1[[#This Row],[Quantity  to  purchase]]+Table1[[#This Row],[quantity on-hand]]+Table1[[#This Row],[Quantity on order]]-Table1[[#This Row],[extended quantity]]</f>
        <v>#DIV/0!</v>
      </c>
      <c r="Q284" s="51">
        <f>IFERROR(Table1[[#This Row],[Quantity  to  purchase]]*(Table1[[#This Row],[Cost ]]+Table1[[#This Row],[shipping]]+Table1[[#This Row],[Tax]]),0)</f>
        <v>0</v>
      </c>
      <c r="R284" s="36">
        <f>IFERROR(Table1[[#This Row],[leftover material]]*(Table1[[#This Row],[Cost ]]+Table1[[#This Row],[shipping]]+Table1[[#This Row],[Tax]]),0)</f>
        <v>0</v>
      </c>
      <c r="S284" s="36"/>
      <c r="T284" s="36">
        <f>IF(ISNA(VLOOKUP(Table1[[#This Row],[Part Number]],'Multi-level BOM'!V$4:V$449,1,FALSE)),0,Table1[[#This Row],[Remaining Extended cost]])</f>
        <v>0</v>
      </c>
    </row>
    <row r="285" spans="1:20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9" t="str">
        <f>IF(Table1[[#This Row],[Buy-now costs]]&gt;0,"X","")</f>
        <v/>
      </c>
      <c r="M285" s="40">
        <v>0</v>
      </c>
      <c r="N285" s="40">
        <v>0</v>
      </c>
      <c r="O28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5" s="49" t="e">
        <f>Table1[[#This Row],[Quantity  to  purchase]]+Table1[[#This Row],[quantity on-hand]]+Table1[[#This Row],[Quantity on order]]-Table1[[#This Row],[extended quantity]]</f>
        <v>#DIV/0!</v>
      </c>
      <c r="Q285" s="51">
        <f>IFERROR(Table1[[#This Row],[Quantity  to  purchase]]*(Table1[[#This Row],[Cost ]]+Table1[[#This Row],[shipping]]+Table1[[#This Row],[Tax]]),0)</f>
        <v>0</v>
      </c>
      <c r="R285" s="36">
        <f>IFERROR(Table1[[#This Row],[leftover material]]*(Table1[[#This Row],[Cost ]]+Table1[[#This Row],[shipping]]+Table1[[#This Row],[Tax]]),0)</f>
        <v>0</v>
      </c>
      <c r="S285" s="36"/>
      <c r="T285" s="36">
        <f>IF(ISNA(VLOOKUP(Table1[[#This Row],[Part Number]],'Multi-level BOM'!V$4:V$449,1,FALSE)),0,Table1[[#This Row],[Remaining Extended cost]])</f>
        <v>0</v>
      </c>
    </row>
    <row r="286" spans="1:20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9" t="str">
        <f>IF(Table1[[#This Row],[Buy-now costs]]&gt;0,"X","")</f>
        <v/>
      </c>
      <c r="M286" s="40">
        <v>0</v>
      </c>
      <c r="N286" s="40">
        <v>0</v>
      </c>
      <c r="O28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6" s="49" t="e">
        <f>Table1[[#This Row],[Quantity  to  purchase]]+Table1[[#This Row],[quantity on-hand]]+Table1[[#This Row],[Quantity on order]]-Table1[[#This Row],[extended quantity]]</f>
        <v>#DIV/0!</v>
      </c>
      <c r="Q286" s="51">
        <f>IFERROR(Table1[[#This Row],[Quantity  to  purchase]]*(Table1[[#This Row],[Cost ]]+Table1[[#This Row],[shipping]]+Table1[[#This Row],[Tax]]),0)</f>
        <v>0</v>
      </c>
      <c r="R286" s="36">
        <f>IFERROR(Table1[[#This Row],[leftover material]]*(Table1[[#This Row],[Cost ]]+Table1[[#This Row],[shipping]]+Table1[[#This Row],[Tax]]),0)</f>
        <v>0</v>
      </c>
      <c r="S286" s="36"/>
      <c r="T286" s="36">
        <f>IF(ISNA(VLOOKUP(Table1[[#This Row],[Part Number]],'Multi-level BOM'!V$4:V$449,1,FALSE)),0,Table1[[#This Row],[Remaining Extended cost]])</f>
        <v>0</v>
      </c>
    </row>
    <row r="287" spans="1:20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9" t="str">
        <f>IF(Table1[[#This Row],[Buy-now costs]]&gt;0,"X","")</f>
        <v/>
      </c>
      <c r="M287" s="40">
        <v>0</v>
      </c>
      <c r="N287" s="40">
        <v>0</v>
      </c>
      <c r="O28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7" s="49" t="e">
        <f>Table1[[#This Row],[Quantity  to  purchase]]+Table1[[#This Row],[quantity on-hand]]+Table1[[#This Row],[Quantity on order]]-Table1[[#This Row],[extended quantity]]</f>
        <v>#DIV/0!</v>
      </c>
      <c r="Q287" s="51">
        <f>IFERROR(Table1[[#This Row],[Quantity  to  purchase]]*(Table1[[#This Row],[Cost ]]+Table1[[#This Row],[shipping]]+Table1[[#This Row],[Tax]]),0)</f>
        <v>0</v>
      </c>
      <c r="R287" s="36">
        <f>IFERROR(Table1[[#This Row],[leftover material]]*(Table1[[#This Row],[Cost ]]+Table1[[#This Row],[shipping]]+Table1[[#This Row],[Tax]]),0)</f>
        <v>0</v>
      </c>
      <c r="S287" s="36"/>
      <c r="T287" s="36">
        <f>IF(ISNA(VLOOKUP(Table1[[#This Row],[Part Number]],'Multi-level BOM'!V$4:V$449,1,FALSE)),0,Table1[[#This Row],[Remaining Extended cost]])</f>
        <v>0</v>
      </c>
    </row>
    <row r="288" spans="1:20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9" t="str">
        <f>IF(Table1[[#This Row],[Buy-now costs]]&gt;0,"X","")</f>
        <v/>
      </c>
      <c r="M288" s="40">
        <v>0</v>
      </c>
      <c r="N288" s="40">
        <v>0</v>
      </c>
      <c r="O28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8" s="49" t="e">
        <f>Table1[[#This Row],[Quantity  to  purchase]]+Table1[[#This Row],[quantity on-hand]]+Table1[[#This Row],[Quantity on order]]-Table1[[#This Row],[extended quantity]]</f>
        <v>#DIV/0!</v>
      </c>
      <c r="Q288" s="51">
        <f>IFERROR(Table1[[#This Row],[Quantity  to  purchase]]*(Table1[[#This Row],[Cost ]]+Table1[[#This Row],[shipping]]+Table1[[#This Row],[Tax]]),0)</f>
        <v>0</v>
      </c>
      <c r="R288" s="36">
        <f>IFERROR(Table1[[#This Row],[leftover material]]*(Table1[[#This Row],[Cost ]]+Table1[[#This Row],[shipping]]+Table1[[#This Row],[Tax]]),0)</f>
        <v>0</v>
      </c>
      <c r="S288" s="36"/>
      <c r="T288" s="36">
        <f>IF(ISNA(VLOOKUP(Table1[[#This Row],[Part Number]],'Multi-level BOM'!V$4:V$449,1,FALSE)),0,Table1[[#This Row],[Remaining Extended cost]])</f>
        <v>0</v>
      </c>
    </row>
    <row r="289" spans="1:20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9" t="str">
        <f>IF(Table1[[#This Row],[Buy-now costs]]&gt;0,"X","")</f>
        <v/>
      </c>
      <c r="M289" s="40">
        <v>0</v>
      </c>
      <c r="N289" s="40">
        <v>0</v>
      </c>
      <c r="O28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89" s="49" t="e">
        <f>Table1[[#This Row],[Quantity  to  purchase]]+Table1[[#This Row],[quantity on-hand]]+Table1[[#This Row],[Quantity on order]]-Table1[[#This Row],[extended quantity]]</f>
        <v>#DIV/0!</v>
      </c>
      <c r="Q289" s="51">
        <f>IFERROR(Table1[[#This Row],[Quantity  to  purchase]]*(Table1[[#This Row],[Cost ]]+Table1[[#This Row],[shipping]]+Table1[[#This Row],[Tax]]),0)</f>
        <v>0</v>
      </c>
      <c r="R289" s="36">
        <f>IFERROR(Table1[[#This Row],[leftover material]]*(Table1[[#This Row],[Cost ]]+Table1[[#This Row],[shipping]]+Table1[[#This Row],[Tax]]),0)</f>
        <v>0</v>
      </c>
      <c r="S289" s="36"/>
      <c r="T289" s="36">
        <f>IF(ISNA(VLOOKUP(Table1[[#This Row],[Part Number]],'Multi-level BOM'!V$4:V$449,1,FALSE)),0,Table1[[#This Row],[Remaining Extended cost]])</f>
        <v>0</v>
      </c>
    </row>
    <row r="290" spans="1:20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9" t="str">
        <f>IF(Table1[[#This Row],[Buy-now costs]]&gt;0,"X","")</f>
        <v/>
      </c>
      <c r="M290" s="40">
        <v>0</v>
      </c>
      <c r="N290" s="40">
        <v>0</v>
      </c>
      <c r="O29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0" s="49" t="e">
        <f>Table1[[#This Row],[Quantity  to  purchase]]+Table1[[#This Row],[quantity on-hand]]+Table1[[#This Row],[Quantity on order]]-Table1[[#This Row],[extended quantity]]</f>
        <v>#DIV/0!</v>
      </c>
      <c r="Q290" s="51">
        <f>IFERROR(Table1[[#This Row],[Quantity  to  purchase]]*(Table1[[#This Row],[Cost ]]+Table1[[#This Row],[shipping]]+Table1[[#This Row],[Tax]]),0)</f>
        <v>0</v>
      </c>
      <c r="R290" s="36">
        <f>IFERROR(Table1[[#This Row],[leftover material]]*(Table1[[#This Row],[Cost ]]+Table1[[#This Row],[shipping]]+Table1[[#This Row],[Tax]]),0)</f>
        <v>0</v>
      </c>
      <c r="S290" s="36"/>
      <c r="T290" s="36">
        <f>IF(ISNA(VLOOKUP(Table1[[#This Row],[Part Number]],'Multi-level BOM'!V$4:V$449,1,FALSE)),0,Table1[[#This Row],[Remaining Extended cost]])</f>
        <v>0</v>
      </c>
    </row>
    <row r="291" spans="1:20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9" t="str">
        <f>IF(Table1[[#This Row],[Buy-now costs]]&gt;0,"X","")</f>
        <v/>
      </c>
      <c r="M291" s="40">
        <v>0</v>
      </c>
      <c r="N291" s="40">
        <v>0</v>
      </c>
      <c r="O29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1" s="49" t="e">
        <f>Table1[[#This Row],[Quantity  to  purchase]]+Table1[[#This Row],[quantity on-hand]]+Table1[[#This Row],[Quantity on order]]-Table1[[#This Row],[extended quantity]]</f>
        <v>#DIV/0!</v>
      </c>
      <c r="Q291" s="51">
        <f>IFERROR(Table1[[#This Row],[Quantity  to  purchase]]*(Table1[[#This Row],[Cost ]]+Table1[[#This Row],[shipping]]+Table1[[#This Row],[Tax]]),0)</f>
        <v>0</v>
      </c>
      <c r="R291" s="36">
        <f>IFERROR(Table1[[#This Row],[leftover material]]*(Table1[[#This Row],[Cost ]]+Table1[[#This Row],[shipping]]+Table1[[#This Row],[Tax]]),0)</f>
        <v>0</v>
      </c>
      <c r="S291" s="36"/>
      <c r="T291" s="36">
        <f>IF(ISNA(VLOOKUP(Table1[[#This Row],[Part Number]],'Multi-level BOM'!V$4:V$449,1,FALSE)),0,Table1[[#This Row],[Remaining Extended cost]])</f>
        <v>0</v>
      </c>
    </row>
    <row r="292" spans="1:20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9" t="str">
        <f>IF(Table1[[#This Row],[Buy-now costs]]&gt;0,"X","")</f>
        <v/>
      </c>
      <c r="M292" s="40">
        <v>0</v>
      </c>
      <c r="N292" s="40">
        <v>0</v>
      </c>
      <c r="O29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2" s="49" t="e">
        <f>Table1[[#This Row],[Quantity  to  purchase]]+Table1[[#This Row],[quantity on-hand]]+Table1[[#This Row],[Quantity on order]]-Table1[[#This Row],[extended quantity]]</f>
        <v>#DIV/0!</v>
      </c>
      <c r="Q292" s="51">
        <f>IFERROR(Table1[[#This Row],[Quantity  to  purchase]]*(Table1[[#This Row],[Cost ]]+Table1[[#This Row],[shipping]]+Table1[[#This Row],[Tax]]),0)</f>
        <v>0</v>
      </c>
      <c r="R292" s="36">
        <f>IFERROR(Table1[[#This Row],[leftover material]]*(Table1[[#This Row],[Cost ]]+Table1[[#This Row],[shipping]]+Table1[[#This Row],[Tax]]),0)</f>
        <v>0</v>
      </c>
      <c r="S292" s="36"/>
      <c r="T292" s="36">
        <f>IF(ISNA(VLOOKUP(Table1[[#This Row],[Part Number]],'Multi-level BOM'!V$4:V$449,1,FALSE)),0,Table1[[#This Row],[Remaining Extended cost]])</f>
        <v>0</v>
      </c>
    </row>
    <row r="293" spans="1:20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9" t="str">
        <f>IF(Table1[[#This Row],[Buy-now costs]]&gt;0,"X","")</f>
        <v/>
      </c>
      <c r="M293" s="40">
        <v>0</v>
      </c>
      <c r="N293" s="40">
        <v>0</v>
      </c>
      <c r="O29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3" s="49" t="e">
        <f>Table1[[#This Row],[Quantity  to  purchase]]+Table1[[#This Row],[quantity on-hand]]+Table1[[#This Row],[Quantity on order]]-Table1[[#This Row],[extended quantity]]</f>
        <v>#DIV/0!</v>
      </c>
      <c r="Q293" s="51">
        <f>IFERROR(Table1[[#This Row],[Quantity  to  purchase]]*(Table1[[#This Row],[Cost ]]+Table1[[#This Row],[shipping]]+Table1[[#This Row],[Tax]]),0)</f>
        <v>0</v>
      </c>
      <c r="R293" s="36">
        <f>IFERROR(Table1[[#This Row],[leftover material]]*(Table1[[#This Row],[Cost ]]+Table1[[#This Row],[shipping]]+Table1[[#This Row],[Tax]]),0)</f>
        <v>0</v>
      </c>
      <c r="S293" s="36"/>
      <c r="T293" s="36">
        <f>IF(ISNA(VLOOKUP(Table1[[#This Row],[Part Number]],'Multi-level BOM'!V$4:V$449,1,FALSE)),0,Table1[[#This Row],[Remaining Extended cost]])</f>
        <v>0</v>
      </c>
    </row>
    <row r="294" spans="1:20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9" t="str">
        <f>IF(Table1[[#This Row],[Buy-now costs]]&gt;0,"X","")</f>
        <v/>
      </c>
      <c r="M294" s="40">
        <v>0</v>
      </c>
      <c r="N294" s="40">
        <v>0</v>
      </c>
      <c r="O29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4" s="49" t="e">
        <f>Table1[[#This Row],[Quantity  to  purchase]]+Table1[[#This Row],[quantity on-hand]]+Table1[[#This Row],[Quantity on order]]-Table1[[#This Row],[extended quantity]]</f>
        <v>#DIV/0!</v>
      </c>
      <c r="Q294" s="51">
        <f>IFERROR(Table1[[#This Row],[Quantity  to  purchase]]*(Table1[[#This Row],[Cost ]]+Table1[[#This Row],[shipping]]+Table1[[#This Row],[Tax]]),0)</f>
        <v>0</v>
      </c>
      <c r="R294" s="36">
        <f>IFERROR(Table1[[#This Row],[leftover material]]*(Table1[[#This Row],[Cost ]]+Table1[[#This Row],[shipping]]+Table1[[#This Row],[Tax]]),0)</f>
        <v>0</v>
      </c>
      <c r="S294" s="36"/>
      <c r="T294" s="36">
        <f>IF(ISNA(VLOOKUP(Table1[[#This Row],[Part Number]],'Multi-level BOM'!V$4:V$449,1,FALSE)),0,Table1[[#This Row],[Remaining Extended cost]])</f>
        <v>0</v>
      </c>
    </row>
    <row r="295" spans="1:20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9" t="str">
        <f>IF(Table1[[#This Row],[Buy-now costs]]&gt;0,"X","")</f>
        <v/>
      </c>
      <c r="M295" s="40">
        <v>0</v>
      </c>
      <c r="N295" s="40">
        <v>0</v>
      </c>
      <c r="O29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5" s="49" t="e">
        <f>Table1[[#This Row],[Quantity  to  purchase]]+Table1[[#This Row],[quantity on-hand]]+Table1[[#This Row],[Quantity on order]]-Table1[[#This Row],[extended quantity]]</f>
        <v>#DIV/0!</v>
      </c>
      <c r="Q295" s="51">
        <f>IFERROR(Table1[[#This Row],[Quantity  to  purchase]]*(Table1[[#This Row],[Cost ]]+Table1[[#This Row],[shipping]]+Table1[[#This Row],[Tax]]),0)</f>
        <v>0</v>
      </c>
      <c r="R295" s="36">
        <f>IFERROR(Table1[[#This Row],[leftover material]]*(Table1[[#This Row],[Cost ]]+Table1[[#This Row],[shipping]]+Table1[[#This Row],[Tax]]),0)</f>
        <v>0</v>
      </c>
      <c r="S295" s="36"/>
      <c r="T295" s="36">
        <f>IF(ISNA(VLOOKUP(Table1[[#This Row],[Part Number]],'Multi-level BOM'!V$4:V$449,1,FALSE)),0,Table1[[#This Row],[Remaining Extended cost]])</f>
        <v>0</v>
      </c>
    </row>
    <row r="296" spans="1:20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9" t="str">
        <f>IF(Table1[[#This Row],[Buy-now costs]]&gt;0,"X","")</f>
        <v/>
      </c>
      <c r="M296" s="40">
        <v>0</v>
      </c>
      <c r="N296" s="40">
        <v>0</v>
      </c>
      <c r="O29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6" s="49" t="e">
        <f>Table1[[#This Row],[Quantity  to  purchase]]+Table1[[#This Row],[quantity on-hand]]+Table1[[#This Row],[Quantity on order]]-Table1[[#This Row],[extended quantity]]</f>
        <v>#DIV/0!</v>
      </c>
      <c r="Q296" s="51">
        <f>IFERROR(Table1[[#This Row],[Quantity  to  purchase]]*(Table1[[#This Row],[Cost ]]+Table1[[#This Row],[shipping]]+Table1[[#This Row],[Tax]]),0)</f>
        <v>0</v>
      </c>
      <c r="R296" s="36">
        <f>IFERROR(Table1[[#This Row],[leftover material]]*(Table1[[#This Row],[Cost ]]+Table1[[#This Row],[shipping]]+Table1[[#This Row],[Tax]]),0)</f>
        <v>0</v>
      </c>
      <c r="S296" s="36"/>
      <c r="T296" s="36">
        <f>IF(ISNA(VLOOKUP(Table1[[#This Row],[Part Number]],'Multi-level BOM'!V$4:V$449,1,FALSE)),0,Table1[[#This Row],[Remaining Extended cost]])</f>
        <v>0</v>
      </c>
    </row>
    <row r="297" spans="1:20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9" t="str">
        <f>IF(Table1[[#This Row],[Buy-now costs]]&gt;0,"X","")</f>
        <v/>
      </c>
      <c r="M297" s="40">
        <v>0</v>
      </c>
      <c r="N297" s="40">
        <v>0</v>
      </c>
      <c r="O29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7" s="49" t="e">
        <f>Table1[[#This Row],[Quantity  to  purchase]]+Table1[[#This Row],[quantity on-hand]]+Table1[[#This Row],[Quantity on order]]-Table1[[#This Row],[extended quantity]]</f>
        <v>#DIV/0!</v>
      </c>
      <c r="Q297" s="51">
        <f>IFERROR(Table1[[#This Row],[Quantity  to  purchase]]*(Table1[[#This Row],[Cost ]]+Table1[[#This Row],[shipping]]+Table1[[#This Row],[Tax]]),0)</f>
        <v>0</v>
      </c>
      <c r="R297" s="36">
        <f>IFERROR(Table1[[#This Row],[leftover material]]*(Table1[[#This Row],[Cost ]]+Table1[[#This Row],[shipping]]+Table1[[#This Row],[Tax]]),0)</f>
        <v>0</v>
      </c>
      <c r="S297" s="36"/>
      <c r="T297" s="36">
        <f>IF(ISNA(VLOOKUP(Table1[[#This Row],[Part Number]],'Multi-level BOM'!V$4:V$449,1,FALSE)),0,Table1[[#This Row],[Remaining Extended cost]])</f>
        <v>0</v>
      </c>
    </row>
    <row r="298" spans="1:20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9" t="str">
        <f>IF(Table1[[#This Row],[Buy-now costs]]&gt;0,"X","")</f>
        <v/>
      </c>
      <c r="M298" s="40">
        <v>0</v>
      </c>
      <c r="N298" s="40">
        <v>0</v>
      </c>
      <c r="O29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8" s="49" t="e">
        <f>Table1[[#This Row],[Quantity  to  purchase]]+Table1[[#This Row],[quantity on-hand]]+Table1[[#This Row],[Quantity on order]]-Table1[[#This Row],[extended quantity]]</f>
        <v>#DIV/0!</v>
      </c>
      <c r="Q298" s="51">
        <f>IFERROR(Table1[[#This Row],[Quantity  to  purchase]]*(Table1[[#This Row],[Cost ]]+Table1[[#This Row],[shipping]]+Table1[[#This Row],[Tax]]),0)</f>
        <v>0</v>
      </c>
      <c r="R298" s="36">
        <f>IFERROR(Table1[[#This Row],[leftover material]]*(Table1[[#This Row],[Cost ]]+Table1[[#This Row],[shipping]]+Table1[[#This Row],[Tax]]),0)</f>
        <v>0</v>
      </c>
      <c r="S298" s="36"/>
      <c r="T298" s="36">
        <f>IF(ISNA(VLOOKUP(Table1[[#This Row],[Part Number]],'Multi-level BOM'!V$4:V$449,1,FALSE)),0,Table1[[#This Row],[Remaining Extended cost]])</f>
        <v>0</v>
      </c>
    </row>
    <row r="299" spans="1:20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9" t="str">
        <f>IF(Table1[[#This Row],[Buy-now costs]]&gt;0,"X","")</f>
        <v/>
      </c>
      <c r="M299" s="40">
        <v>0</v>
      </c>
      <c r="N299" s="40">
        <v>0</v>
      </c>
      <c r="O29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299" s="49" t="e">
        <f>Table1[[#This Row],[Quantity  to  purchase]]+Table1[[#This Row],[quantity on-hand]]+Table1[[#This Row],[Quantity on order]]-Table1[[#This Row],[extended quantity]]</f>
        <v>#DIV/0!</v>
      </c>
      <c r="Q299" s="51">
        <f>IFERROR(Table1[[#This Row],[Quantity  to  purchase]]*(Table1[[#This Row],[Cost ]]+Table1[[#This Row],[shipping]]+Table1[[#This Row],[Tax]]),0)</f>
        <v>0</v>
      </c>
      <c r="R299" s="36">
        <f>IFERROR(Table1[[#This Row],[leftover material]]*(Table1[[#This Row],[Cost ]]+Table1[[#This Row],[shipping]]+Table1[[#This Row],[Tax]]),0)</f>
        <v>0</v>
      </c>
      <c r="S299" s="36"/>
      <c r="T299" s="36">
        <f>IF(ISNA(VLOOKUP(Table1[[#This Row],[Part Number]],'Multi-level BOM'!V$4:V$449,1,FALSE)),0,Table1[[#This Row],[Remaining Extended cost]])</f>
        <v>0</v>
      </c>
    </row>
    <row r="300" spans="1:20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9" t="str">
        <f>IF(Table1[[#This Row],[Buy-now costs]]&gt;0,"X","")</f>
        <v/>
      </c>
      <c r="M300" s="40">
        <v>0</v>
      </c>
      <c r="N300" s="40">
        <v>0</v>
      </c>
      <c r="O30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0" s="49" t="e">
        <f>Table1[[#This Row],[Quantity  to  purchase]]+Table1[[#This Row],[quantity on-hand]]+Table1[[#This Row],[Quantity on order]]-Table1[[#This Row],[extended quantity]]</f>
        <v>#DIV/0!</v>
      </c>
      <c r="Q300" s="51">
        <f>IFERROR(Table1[[#This Row],[Quantity  to  purchase]]*(Table1[[#This Row],[Cost ]]+Table1[[#This Row],[shipping]]+Table1[[#This Row],[Tax]]),0)</f>
        <v>0</v>
      </c>
      <c r="R300" s="36">
        <f>IFERROR(Table1[[#This Row],[leftover material]]*(Table1[[#This Row],[Cost ]]+Table1[[#This Row],[shipping]]+Table1[[#This Row],[Tax]]),0)</f>
        <v>0</v>
      </c>
      <c r="S300" s="36"/>
      <c r="T300" s="36">
        <f>IF(ISNA(VLOOKUP(Table1[[#This Row],[Part Number]],'Multi-level BOM'!V$4:V$449,1,FALSE)),0,Table1[[#This Row],[Remaining Extended cost]])</f>
        <v>0</v>
      </c>
    </row>
    <row r="301" spans="1:20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9" t="str">
        <f>IF(Table1[[#This Row],[Buy-now costs]]&gt;0,"X","")</f>
        <v/>
      </c>
      <c r="M301" s="40">
        <v>0</v>
      </c>
      <c r="N301" s="40">
        <v>0</v>
      </c>
      <c r="O30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1" s="49" t="e">
        <f>Table1[[#This Row],[Quantity  to  purchase]]+Table1[[#This Row],[quantity on-hand]]+Table1[[#This Row],[Quantity on order]]-Table1[[#This Row],[extended quantity]]</f>
        <v>#DIV/0!</v>
      </c>
      <c r="Q301" s="51">
        <f>IFERROR(Table1[[#This Row],[Quantity  to  purchase]]*(Table1[[#This Row],[Cost ]]+Table1[[#This Row],[shipping]]+Table1[[#This Row],[Tax]]),0)</f>
        <v>0</v>
      </c>
      <c r="R301" s="36">
        <f>IFERROR(Table1[[#This Row],[leftover material]]*(Table1[[#This Row],[Cost ]]+Table1[[#This Row],[shipping]]+Table1[[#This Row],[Tax]]),0)</f>
        <v>0</v>
      </c>
      <c r="S301" s="36"/>
      <c r="T301" s="36">
        <f>IF(ISNA(VLOOKUP(Table1[[#This Row],[Part Number]],'Multi-level BOM'!V$4:V$449,1,FALSE)),0,Table1[[#This Row],[Remaining Extended cost]])</f>
        <v>0</v>
      </c>
    </row>
    <row r="302" spans="1:20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9" t="str">
        <f>IF(Table1[[#This Row],[Buy-now costs]]&gt;0,"X","")</f>
        <v/>
      </c>
      <c r="M302" s="40">
        <v>0</v>
      </c>
      <c r="N302" s="40">
        <v>0</v>
      </c>
      <c r="O30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2" s="49" t="e">
        <f>Table1[[#This Row],[Quantity  to  purchase]]+Table1[[#This Row],[quantity on-hand]]+Table1[[#This Row],[Quantity on order]]-Table1[[#This Row],[extended quantity]]</f>
        <v>#DIV/0!</v>
      </c>
      <c r="Q302" s="51">
        <f>IFERROR(Table1[[#This Row],[Quantity  to  purchase]]*(Table1[[#This Row],[Cost ]]+Table1[[#This Row],[shipping]]+Table1[[#This Row],[Tax]]),0)</f>
        <v>0</v>
      </c>
      <c r="R302" s="36">
        <f>IFERROR(Table1[[#This Row],[leftover material]]*(Table1[[#This Row],[Cost ]]+Table1[[#This Row],[shipping]]+Table1[[#This Row],[Tax]]),0)</f>
        <v>0</v>
      </c>
      <c r="S302" s="36"/>
      <c r="T302" s="36">
        <f>IF(ISNA(VLOOKUP(Table1[[#This Row],[Part Number]],'Multi-level BOM'!V$4:V$449,1,FALSE)),0,Table1[[#This Row],[Remaining Extended cost]])</f>
        <v>0</v>
      </c>
    </row>
    <row r="303" spans="1:20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9" t="str">
        <f>IF(Table1[[#This Row],[Buy-now costs]]&gt;0,"X","")</f>
        <v/>
      </c>
      <c r="M303" s="40">
        <v>0</v>
      </c>
      <c r="N303" s="40">
        <v>0</v>
      </c>
      <c r="O30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3" s="49" t="e">
        <f>Table1[[#This Row],[Quantity  to  purchase]]+Table1[[#This Row],[quantity on-hand]]+Table1[[#This Row],[Quantity on order]]-Table1[[#This Row],[extended quantity]]</f>
        <v>#DIV/0!</v>
      </c>
      <c r="Q303" s="51">
        <f>IFERROR(Table1[[#This Row],[Quantity  to  purchase]]*(Table1[[#This Row],[Cost ]]+Table1[[#This Row],[shipping]]+Table1[[#This Row],[Tax]]),0)</f>
        <v>0</v>
      </c>
      <c r="R303" s="36">
        <f>IFERROR(Table1[[#This Row],[leftover material]]*(Table1[[#This Row],[Cost ]]+Table1[[#This Row],[shipping]]+Table1[[#This Row],[Tax]]),0)</f>
        <v>0</v>
      </c>
      <c r="S303" s="36"/>
      <c r="T303" s="36">
        <f>IF(ISNA(VLOOKUP(Table1[[#This Row],[Part Number]],'Multi-level BOM'!V$4:V$449,1,FALSE)),0,Table1[[#This Row],[Remaining Extended cost]])</f>
        <v>0</v>
      </c>
    </row>
    <row r="304" spans="1:20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9" t="str">
        <f>IF(Table1[[#This Row],[Buy-now costs]]&gt;0,"X","")</f>
        <v/>
      </c>
      <c r="M304" s="40">
        <v>0</v>
      </c>
      <c r="N304" s="40">
        <v>0</v>
      </c>
      <c r="O30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4" s="49" t="e">
        <f>Table1[[#This Row],[Quantity  to  purchase]]+Table1[[#This Row],[quantity on-hand]]+Table1[[#This Row],[Quantity on order]]-Table1[[#This Row],[extended quantity]]</f>
        <v>#DIV/0!</v>
      </c>
      <c r="Q304" s="51">
        <f>IFERROR(Table1[[#This Row],[Quantity  to  purchase]]*(Table1[[#This Row],[Cost ]]+Table1[[#This Row],[shipping]]+Table1[[#This Row],[Tax]]),0)</f>
        <v>0</v>
      </c>
      <c r="R304" s="36">
        <f>IFERROR(Table1[[#This Row],[leftover material]]*(Table1[[#This Row],[Cost ]]+Table1[[#This Row],[shipping]]+Table1[[#This Row],[Tax]]),0)</f>
        <v>0</v>
      </c>
      <c r="S304" s="36"/>
      <c r="T304" s="36">
        <f>IF(ISNA(VLOOKUP(Table1[[#This Row],[Part Number]],'Multi-level BOM'!V$4:V$449,1,FALSE)),0,Table1[[#This Row],[Remaining Extended cost]])</f>
        <v>0</v>
      </c>
    </row>
    <row r="305" spans="1:20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9" t="str">
        <f>IF(Table1[[#This Row],[Buy-now costs]]&gt;0,"X","")</f>
        <v/>
      </c>
      <c r="M305" s="40">
        <v>0</v>
      </c>
      <c r="N305" s="40">
        <v>0</v>
      </c>
      <c r="O30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5" s="49" t="e">
        <f>Table1[[#This Row],[Quantity  to  purchase]]+Table1[[#This Row],[quantity on-hand]]+Table1[[#This Row],[Quantity on order]]-Table1[[#This Row],[extended quantity]]</f>
        <v>#DIV/0!</v>
      </c>
      <c r="Q305" s="51">
        <f>IFERROR(Table1[[#This Row],[Quantity  to  purchase]]*(Table1[[#This Row],[Cost ]]+Table1[[#This Row],[shipping]]+Table1[[#This Row],[Tax]]),0)</f>
        <v>0</v>
      </c>
      <c r="R305" s="36">
        <f>IFERROR(Table1[[#This Row],[leftover material]]*(Table1[[#This Row],[Cost ]]+Table1[[#This Row],[shipping]]+Table1[[#This Row],[Tax]]),0)</f>
        <v>0</v>
      </c>
      <c r="S305" s="36"/>
      <c r="T305" s="36">
        <f>IF(ISNA(VLOOKUP(Table1[[#This Row],[Part Number]],'Multi-level BOM'!V$4:V$449,1,FALSE)),0,Table1[[#This Row],[Remaining Extended cost]])</f>
        <v>0</v>
      </c>
    </row>
    <row r="306" spans="1:20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9" t="str">
        <f>IF(Table1[[#This Row],[Buy-now costs]]&gt;0,"X","")</f>
        <v/>
      </c>
      <c r="M306" s="40">
        <v>0</v>
      </c>
      <c r="N306" s="40">
        <v>0</v>
      </c>
      <c r="O30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6" s="49" t="e">
        <f>Table1[[#This Row],[Quantity  to  purchase]]+Table1[[#This Row],[quantity on-hand]]+Table1[[#This Row],[Quantity on order]]-Table1[[#This Row],[extended quantity]]</f>
        <v>#DIV/0!</v>
      </c>
      <c r="Q306" s="51">
        <f>IFERROR(Table1[[#This Row],[Quantity  to  purchase]]*(Table1[[#This Row],[Cost ]]+Table1[[#This Row],[shipping]]+Table1[[#This Row],[Tax]]),0)</f>
        <v>0</v>
      </c>
      <c r="R306" s="36">
        <f>IFERROR(Table1[[#This Row],[leftover material]]*(Table1[[#This Row],[Cost ]]+Table1[[#This Row],[shipping]]+Table1[[#This Row],[Tax]]),0)</f>
        <v>0</v>
      </c>
      <c r="S306" s="36"/>
      <c r="T306" s="36">
        <f>IF(ISNA(VLOOKUP(Table1[[#This Row],[Part Number]],'Multi-level BOM'!V$4:V$449,1,FALSE)),0,Table1[[#This Row],[Remaining Extended cost]])</f>
        <v>0</v>
      </c>
    </row>
    <row r="307" spans="1:20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9" t="str">
        <f>IF(Table1[[#This Row],[Buy-now costs]]&gt;0,"X","")</f>
        <v/>
      </c>
      <c r="M307" s="40">
        <v>0</v>
      </c>
      <c r="N307" s="40">
        <v>0</v>
      </c>
      <c r="O30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7" s="49" t="e">
        <f>Table1[[#This Row],[Quantity  to  purchase]]+Table1[[#This Row],[quantity on-hand]]+Table1[[#This Row],[Quantity on order]]-Table1[[#This Row],[extended quantity]]</f>
        <v>#DIV/0!</v>
      </c>
      <c r="Q307" s="51">
        <f>IFERROR(Table1[[#This Row],[Quantity  to  purchase]]*(Table1[[#This Row],[Cost ]]+Table1[[#This Row],[shipping]]+Table1[[#This Row],[Tax]]),0)</f>
        <v>0</v>
      </c>
      <c r="R307" s="36">
        <f>IFERROR(Table1[[#This Row],[leftover material]]*(Table1[[#This Row],[Cost ]]+Table1[[#This Row],[shipping]]+Table1[[#This Row],[Tax]]),0)</f>
        <v>0</v>
      </c>
      <c r="S307" s="36"/>
      <c r="T307" s="36">
        <f>IF(ISNA(VLOOKUP(Table1[[#This Row],[Part Number]],'Multi-level BOM'!V$4:V$449,1,FALSE)),0,Table1[[#This Row],[Remaining Extended cost]])</f>
        <v>0</v>
      </c>
    </row>
    <row r="308" spans="1:20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9" t="str">
        <f>IF(Table1[[#This Row],[Buy-now costs]]&gt;0,"X","")</f>
        <v/>
      </c>
      <c r="M308" s="40">
        <v>0</v>
      </c>
      <c r="N308" s="40">
        <v>0</v>
      </c>
      <c r="O30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8" s="49" t="e">
        <f>Table1[[#This Row],[Quantity  to  purchase]]+Table1[[#This Row],[quantity on-hand]]+Table1[[#This Row],[Quantity on order]]-Table1[[#This Row],[extended quantity]]</f>
        <v>#DIV/0!</v>
      </c>
      <c r="Q308" s="51">
        <f>IFERROR(Table1[[#This Row],[Quantity  to  purchase]]*(Table1[[#This Row],[Cost ]]+Table1[[#This Row],[shipping]]+Table1[[#This Row],[Tax]]),0)</f>
        <v>0</v>
      </c>
      <c r="R308" s="36">
        <f>IFERROR(Table1[[#This Row],[leftover material]]*(Table1[[#This Row],[Cost ]]+Table1[[#This Row],[shipping]]+Table1[[#This Row],[Tax]]),0)</f>
        <v>0</v>
      </c>
      <c r="S308" s="36"/>
      <c r="T308" s="36">
        <f>IF(ISNA(VLOOKUP(Table1[[#This Row],[Part Number]],'Multi-level BOM'!V$4:V$449,1,FALSE)),0,Table1[[#This Row],[Remaining Extended cost]])</f>
        <v>0</v>
      </c>
    </row>
    <row r="309" spans="1:20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9" t="str">
        <f>IF(Table1[[#This Row],[Buy-now costs]]&gt;0,"X","")</f>
        <v/>
      </c>
      <c r="M309" s="40">
        <v>0</v>
      </c>
      <c r="N309" s="40">
        <v>0</v>
      </c>
      <c r="O30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09" s="49" t="e">
        <f>Table1[[#This Row],[Quantity  to  purchase]]+Table1[[#This Row],[quantity on-hand]]+Table1[[#This Row],[Quantity on order]]-Table1[[#This Row],[extended quantity]]</f>
        <v>#DIV/0!</v>
      </c>
      <c r="Q309" s="51">
        <f>IFERROR(Table1[[#This Row],[Quantity  to  purchase]]*(Table1[[#This Row],[Cost ]]+Table1[[#This Row],[shipping]]+Table1[[#This Row],[Tax]]),0)</f>
        <v>0</v>
      </c>
      <c r="R309" s="36">
        <f>IFERROR(Table1[[#This Row],[leftover material]]*(Table1[[#This Row],[Cost ]]+Table1[[#This Row],[shipping]]+Table1[[#This Row],[Tax]]),0)</f>
        <v>0</v>
      </c>
      <c r="S309" s="36"/>
      <c r="T309" s="36">
        <f>IF(ISNA(VLOOKUP(Table1[[#This Row],[Part Number]],'Multi-level BOM'!V$4:V$449,1,FALSE)),0,Table1[[#This Row],[Remaining Extended cost]])</f>
        <v>0</v>
      </c>
    </row>
    <row r="310" spans="1:20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9" t="str">
        <f>IF(Table1[[#This Row],[Buy-now costs]]&gt;0,"X","")</f>
        <v/>
      </c>
      <c r="M310" s="40">
        <v>0</v>
      </c>
      <c r="N310" s="40">
        <v>0</v>
      </c>
      <c r="O31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0" s="49" t="e">
        <f>Table1[[#This Row],[Quantity  to  purchase]]+Table1[[#This Row],[quantity on-hand]]+Table1[[#This Row],[Quantity on order]]-Table1[[#This Row],[extended quantity]]</f>
        <v>#DIV/0!</v>
      </c>
      <c r="Q310" s="51">
        <f>IFERROR(Table1[[#This Row],[Quantity  to  purchase]]*(Table1[[#This Row],[Cost ]]+Table1[[#This Row],[shipping]]+Table1[[#This Row],[Tax]]),0)</f>
        <v>0</v>
      </c>
      <c r="R310" s="36">
        <f>IFERROR(Table1[[#This Row],[leftover material]]*(Table1[[#This Row],[Cost ]]+Table1[[#This Row],[shipping]]+Table1[[#This Row],[Tax]]),0)</f>
        <v>0</v>
      </c>
      <c r="S310" s="36"/>
      <c r="T310" s="36">
        <f>IF(ISNA(VLOOKUP(Table1[[#This Row],[Part Number]],'Multi-level BOM'!V$4:V$449,1,FALSE)),0,Table1[[#This Row],[Remaining Extended cost]])</f>
        <v>0</v>
      </c>
    </row>
    <row r="311" spans="1:20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9" t="str">
        <f>IF(Table1[[#This Row],[Buy-now costs]]&gt;0,"X","")</f>
        <v/>
      </c>
      <c r="M311" s="40">
        <v>0</v>
      </c>
      <c r="N311" s="40">
        <v>0</v>
      </c>
      <c r="O31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1" s="49" t="e">
        <f>Table1[[#This Row],[Quantity  to  purchase]]+Table1[[#This Row],[quantity on-hand]]+Table1[[#This Row],[Quantity on order]]-Table1[[#This Row],[extended quantity]]</f>
        <v>#DIV/0!</v>
      </c>
      <c r="Q311" s="51">
        <f>IFERROR(Table1[[#This Row],[Quantity  to  purchase]]*(Table1[[#This Row],[Cost ]]+Table1[[#This Row],[shipping]]+Table1[[#This Row],[Tax]]),0)</f>
        <v>0</v>
      </c>
      <c r="R311" s="36">
        <f>IFERROR(Table1[[#This Row],[leftover material]]*(Table1[[#This Row],[Cost ]]+Table1[[#This Row],[shipping]]+Table1[[#This Row],[Tax]]),0)</f>
        <v>0</v>
      </c>
      <c r="S311" s="36"/>
      <c r="T311" s="36">
        <f>IF(ISNA(VLOOKUP(Table1[[#This Row],[Part Number]],'Multi-level BOM'!V$4:V$449,1,FALSE)),0,Table1[[#This Row],[Remaining Extended cost]])</f>
        <v>0</v>
      </c>
    </row>
    <row r="312" spans="1:20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9" t="str">
        <f>IF(Table1[[#This Row],[Buy-now costs]]&gt;0,"X","")</f>
        <v/>
      </c>
      <c r="M312" s="40">
        <v>0</v>
      </c>
      <c r="N312" s="40">
        <v>0</v>
      </c>
      <c r="O31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2" s="49" t="e">
        <f>Table1[[#This Row],[Quantity  to  purchase]]+Table1[[#This Row],[quantity on-hand]]+Table1[[#This Row],[Quantity on order]]-Table1[[#This Row],[extended quantity]]</f>
        <v>#DIV/0!</v>
      </c>
      <c r="Q312" s="51">
        <f>IFERROR(Table1[[#This Row],[Quantity  to  purchase]]*(Table1[[#This Row],[Cost ]]+Table1[[#This Row],[shipping]]+Table1[[#This Row],[Tax]]),0)</f>
        <v>0</v>
      </c>
      <c r="R312" s="36">
        <f>IFERROR(Table1[[#This Row],[leftover material]]*(Table1[[#This Row],[Cost ]]+Table1[[#This Row],[shipping]]+Table1[[#This Row],[Tax]]),0)</f>
        <v>0</v>
      </c>
      <c r="S312" s="36"/>
      <c r="T312" s="36">
        <f>IF(ISNA(VLOOKUP(Table1[[#This Row],[Part Number]],'Multi-level BOM'!V$4:V$449,1,FALSE)),0,Table1[[#This Row],[Remaining Extended cost]])</f>
        <v>0</v>
      </c>
    </row>
    <row r="313" spans="1:20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9" t="str">
        <f>IF(Table1[[#This Row],[Buy-now costs]]&gt;0,"X","")</f>
        <v/>
      </c>
      <c r="M313" s="40">
        <v>0</v>
      </c>
      <c r="N313" s="40">
        <v>0</v>
      </c>
      <c r="O31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3" s="49" t="e">
        <f>Table1[[#This Row],[Quantity  to  purchase]]+Table1[[#This Row],[quantity on-hand]]+Table1[[#This Row],[Quantity on order]]-Table1[[#This Row],[extended quantity]]</f>
        <v>#DIV/0!</v>
      </c>
      <c r="Q313" s="51">
        <f>IFERROR(Table1[[#This Row],[Quantity  to  purchase]]*(Table1[[#This Row],[Cost ]]+Table1[[#This Row],[shipping]]+Table1[[#This Row],[Tax]]),0)</f>
        <v>0</v>
      </c>
      <c r="R313" s="36">
        <f>IFERROR(Table1[[#This Row],[leftover material]]*(Table1[[#This Row],[Cost ]]+Table1[[#This Row],[shipping]]+Table1[[#This Row],[Tax]]),0)</f>
        <v>0</v>
      </c>
      <c r="S313" s="36"/>
      <c r="T313" s="36">
        <f>IF(ISNA(VLOOKUP(Table1[[#This Row],[Part Number]],'Multi-level BOM'!V$4:V$449,1,FALSE)),0,Table1[[#This Row],[Remaining Extended cost]])</f>
        <v>0</v>
      </c>
    </row>
    <row r="314" spans="1:20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9" t="str">
        <f>IF(Table1[[#This Row],[Buy-now costs]]&gt;0,"X","")</f>
        <v/>
      </c>
      <c r="M314" s="40">
        <v>0</v>
      </c>
      <c r="N314" s="40">
        <v>0</v>
      </c>
      <c r="O31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4" s="49" t="e">
        <f>Table1[[#This Row],[Quantity  to  purchase]]+Table1[[#This Row],[quantity on-hand]]+Table1[[#This Row],[Quantity on order]]-Table1[[#This Row],[extended quantity]]</f>
        <v>#DIV/0!</v>
      </c>
      <c r="Q314" s="51">
        <f>IFERROR(Table1[[#This Row],[Quantity  to  purchase]]*(Table1[[#This Row],[Cost ]]+Table1[[#This Row],[shipping]]+Table1[[#This Row],[Tax]]),0)</f>
        <v>0</v>
      </c>
      <c r="R314" s="36">
        <f>IFERROR(Table1[[#This Row],[leftover material]]*(Table1[[#This Row],[Cost ]]+Table1[[#This Row],[shipping]]+Table1[[#This Row],[Tax]]),0)</f>
        <v>0</v>
      </c>
      <c r="S314" s="36"/>
      <c r="T314" s="36">
        <f>IF(ISNA(VLOOKUP(Table1[[#This Row],[Part Number]],'Multi-level BOM'!V$4:V$449,1,FALSE)),0,Table1[[#This Row],[Remaining Extended cost]])</f>
        <v>0</v>
      </c>
    </row>
    <row r="315" spans="1:20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9" t="str">
        <f>IF(Table1[[#This Row],[Buy-now costs]]&gt;0,"X","")</f>
        <v/>
      </c>
      <c r="M315" s="40">
        <v>0</v>
      </c>
      <c r="N315" s="40">
        <v>0</v>
      </c>
      <c r="O31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5" s="49" t="e">
        <f>Table1[[#This Row],[Quantity  to  purchase]]+Table1[[#This Row],[quantity on-hand]]+Table1[[#This Row],[Quantity on order]]-Table1[[#This Row],[extended quantity]]</f>
        <v>#DIV/0!</v>
      </c>
      <c r="Q315" s="51">
        <f>IFERROR(Table1[[#This Row],[Quantity  to  purchase]]*(Table1[[#This Row],[Cost ]]+Table1[[#This Row],[shipping]]+Table1[[#This Row],[Tax]]),0)</f>
        <v>0</v>
      </c>
      <c r="R315" s="36">
        <f>IFERROR(Table1[[#This Row],[leftover material]]*(Table1[[#This Row],[Cost ]]+Table1[[#This Row],[shipping]]+Table1[[#This Row],[Tax]]),0)</f>
        <v>0</v>
      </c>
      <c r="S315" s="36"/>
      <c r="T315" s="36">
        <f>IF(ISNA(VLOOKUP(Table1[[#This Row],[Part Number]],'Multi-level BOM'!V$4:V$449,1,FALSE)),0,Table1[[#This Row],[Remaining Extended cost]])</f>
        <v>0</v>
      </c>
    </row>
    <row r="316" spans="1:20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9" t="str">
        <f>IF(Table1[[#This Row],[Buy-now costs]]&gt;0,"X","")</f>
        <v/>
      </c>
      <c r="M316" s="40">
        <v>0</v>
      </c>
      <c r="N316" s="40">
        <v>0</v>
      </c>
      <c r="O31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6" s="49" t="e">
        <f>Table1[[#This Row],[Quantity  to  purchase]]+Table1[[#This Row],[quantity on-hand]]+Table1[[#This Row],[Quantity on order]]-Table1[[#This Row],[extended quantity]]</f>
        <v>#DIV/0!</v>
      </c>
      <c r="Q316" s="51">
        <f>IFERROR(Table1[[#This Row],[Quantity  to  purchase]]*(Table1[[#This Row],[Cost ]]+Table1[[#This Row],[shipping]]+Table1[[#This Row],[Tax]]),0)</f>
        <v>0</v>
      </c>
      <c r="R316" s="36">
        <f>IFERROR(Table1[[#This Row],[leftover material]]*(Table1[[#This Row],[Cost ]]+Table1[[#This Row],[shipping]]+Table1[[#This Row],[Tax]]),0)</f>
        <v>0</v>
      </c>
      <c r="S316" s="36"/>
      <c r="T316" s="36">
        <f>IF(ISNA(VLOOKUP(Table1[[#This Row],[Part Number]],'Multi-level BOM'!V$4:V$449,1,FALSE)),0,Table1[[#This Row],[Remaining Extended cost]])</f>
        <v>0</v>
      </c>
    </row>
    <row r="317" spans="1:20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9" t="str">
        <f>IF(Table1[[#This Row],[Buy-now costs]]&gt;0,"X","")</f>
        <v/>
      </c>
      <c r="M317" s="40">
        <v>0</v>
      </c>
      <c r="N317" s="40">
        <v>0</v>
      </c>
      <c r="O31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7" s="49" t="e">
        <f>Table1[[#This Row],[Quantity  to  purchase]]+Table1[[#This Row],[quantity on-hand]]+Table1[[#This Row],[Quantity on order]]-Table1[[#This Row],[extended quantity]]</f>
        <v>#DIV/0!</v>
      </c>
      <c r="Q317" s="51">
        <f>IFERROR(Table1[[#This Row],[Quantity  to  purchase]]*(Table1[[#This Row],[Cost ]]+Table1[[#This Row],[shipping]]+Table1[[#This Row],[Tax]]),0)</f>
        <v>0</v>
      </c>
      <c r="R317" s="36">
        <f>IFERROR(Table1[[#This Row],[leftover material]]*(Table1[[#This Row],[Cost ]]+Table1[[#This Row],[shipping]]+Table1[[#This Row],[Tax]]),0)</f>
        <v>0</v>
      </c>
      <c r="S317" s="36"/>
      <c r="T317" s="36">
        <f>IF(ISNA(VLOOKUP(Table1[[#This Row],[Part Number]],'Multi-level BOM'!V$4:V$449,1,FALSE)),0,Table1[[#This Row],[Remaining Extended cost]])</f>
        <v>0</v>
      </c>
    </row>
    <row r="318" spans="1:20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9" t="str">
        <f>IF(Table1[[#This Row],[Buy-now costs]]&gt;0,"X","")</f>
        <v/>
      </c>
      <c r="M318" s="40">
        <v>0</v>
      </c>
      <c r="N318" s="40">
        <v>0</v>
      </c>
      <c r="O31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8" s="49" t="e">
        <f>Table1[[#This Row],[Quantity  to  purchase]]+Table1[[#This Row],[quantity on-hand]]+Table1[[#This Row],[Quantity on order]]-Table1[[#This Row],[extended quantity]]</f>
        <v>#DIV/0!</v>
      </c>
      <c r="Q318" s="51">
        <f>IFERROR(Table1[[#This Row],[Quantity  to  purchase]]*(Table1[[#This Row],[Cost ]]+Table1[[#This Row],[shipping]]+Table1[[#This Row],[Tax]]),0)</f>
        <v>0</v>
      </c>
      <c r="R318" s="36">
        <f>IFERROR(Table1[[#This Row],[leftover material]]*(Table1[[#This Row],[Cost ]]+Table1[[#This Row],[shipping]]+Table1[[#This Row],[Tax]]),0)</f>
        <v>0</v>
      </c>
      <c r="S318" s="36"/>
      <c r="T318" s="36">
        <f>IF(ISNA(VLOOKUP(Table1[[#This Row],[Part Number]],'Multi-level BOM'!V$4:V$449,1,FALSE)),0,Table1[[#This Row],[Remaining Extended cost]])</f>
        <v>0</v>
      </c>
    </row>
    <row r="319" spans="1:20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9" t="str">
        <f>IF(Table1[[#This Row],[Buy-now costs]]&gt;0,"X","")</f>
        <v/>
      </c>
      <c r="M319" s="40">
        <v>0</v>
      </c>
      <c r="N319" s="40">
        <v>0</v>
      </c>
      <c r="O31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19" s="49" t="e">
        <f>Table1[[#This Row],[Quantity  to  purchase]]+Table1[[#This Row],[quantity on-hand]]+Table1[[#This Row],[Quantity on order]]-Table1[[#This Row],[extended quantity]]</f>
        <v>#DIV/0!</v>
      </c>
      <c r="Q319" s="51">
        <f>IFERROR(Table1[[#This Row],[Quantity  to  purchase]]*(Table1[[#This Row],[Cost ]]+Table1[[#This Row],[shipping]]+Table1[[#This Row],[Tax]]),0)</f>
        <v>0</v>
      </c>
      <c r="R319" s="36">
        <f>IFERROR(Table1[[#This Row],[leftover material]]*(Table1[[#This Row],[Cost ]]+Table1[[#This Row],[shipping]]+Table1[[#This Row],[Tax]]),0)</f>
        <v>0</v>
      </c>
      <c r="S319" s="36"/>
      <c r="T319" s="36">
        <f>IF(ISNA(VLOOKUP(Table1[[#This Row],[Part Number]],'Multi-level BOM'!V$4:V$449,1,FALSE)),0,Table1[[#This Row],[Remaining Extended cost]])</f>
        <v>0</v>
      </c>
    </row>
    <row r="320" spans="1:20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9" t="str">
        <f>IF(Table1[[#This Row],[Buy-now costs]]&gt;0,"X","")</f>
        <v/>
      </c>
      <c r="M320" s="40">
        <v>0</v>
      </c>
      <c r="N320" s="40">
        <v>0</v>
      </c>
      <c r="O32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0" s="49" t="e">
        <f>Table1[[#This Row],[Quantity  to  purchase]]+Table1[[#This Row],[quantity on-hand]]+Table1[[#This Row],[Quantity on order]]-Table1[[#This Row],[extended quantity]]</f>
        <v>#DIV/0!</v>
      </c>
      <c r="Q320" s="51">
        <f>IFERROR(Table1[[#This Row],[Quantity  to  purchase]]*(Table1[[#This Row],[Cost ]]+Table1[[#This Row],[shipping]]+Table1[[#This Row],[Tax]]),0)</f>
        <v>0</v>
      </c>
      <c r="R320" s="36">
        <f>IFERROR(Table1[[#This Row],[leftover material]]*(Table1[[#This Row],[Cost ]]+Table1[[#This Row],[shipping]]+Table1[[#This Row],[Tax]]),0)</f>
        <v>0</v>
      </c>
      <c r="S320" s="36"/>
      <c r="T320" s="36">
        <f>IF(ISNA(VLOOKUP(Table1[[#This Row],[Part Number]],'Multi-level BOM'!V$4:V$449,1,FALSE)),0,Table1[[#This Row],[Remaining Extended cost]])</f>
        <v>0</v>
      </c>
    </row>
    <row r="321" spans="1:20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9" t="str">
        <f>IF(Table1[[#This Row],[Buy-now costs]]&gt;0,"X","")</f>
        <v/>
      </c>
      <c r="M321" s="40">
        <v>0</v>
      </c>
      <c r="N321" s="40">
        <v>0</v>
      </c>
      <c r="O32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1" s="49" t="e">
        <f>Table1[[#This Row],[Quantity  to  purchase]]+Table1[[#This Row],[quantity on-hand]]+Table1[[#This Row],[Quantity on order]]-Table1[[#This Row],[extended quantity]]</f>
        <v>#DIV/0!</v>
      </c>
      <c r="Q321" s="51">
        <f>IFERROR(Table1[[#This Row],[Quantity  to  purchase]]*(Table1[[#This Row],[Cost ]]+Table1[[#This Row],[shipping]]+Table1[[#This Row],[Tax]]),0)</f>
        <v>0</v>
      </c>
      <c r="R321" s="36">
        <f>IFERROR(Table1[[#This Row],[leftover material]]*(Table1[[#This Row],[Cost ]]+Table1[[#This Row],[shipping]]+Table1[[#This Row],[Tax]]),0)</f>
        <v>0</v>
      </c>
      <c r="S321" s="36"/>
      <c r="T321" s="36">
        <f>IF(ISNA(VLOOKUP(Table1[[#This Row],[Part Number]],'Multi-level BOM'!V$4:V$449,1,FALSE)),0,Table1[[#This Row],[Remaining Extended cost]])</f>
        <v>0</v>
      </c>
    </row>
    <row r="322" spans="1:20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9" t="str">
        <f>IF(Table1[[#This Row],[Buy-now costs]]&gt;0,"X","")</f>
        <v/>
      </c>
      <c r="M322" s="40">
        <v>0</v>
      </c>
      <c r="N322" s="40">
        <v>0</v>
      </c>
      <c r="O32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2" s="49" t="e">
        <f>Table1[[#This Row],[Quantity  to  purchase]]+Table1[[#This Row],[quantity on-hand]]+Table1[[#This Row],[Quantity on order]]-Table1[[#This Row],[extended quantity]]</f>
        <v>#DIV/0!</v>
      </c>
      <c r="Q322" s="51">
        <f>IFERROR(Table1[[#This Row],[Quantity  to  purchase]]*(Table1[[#This Row],[Cost ]]+Table1[[#This Row],[shipping]]+Table1[[#This Row],[Tax]]),0)</f>
        <v>0</v>
      </c>
      <c r="R322" s="36">
        <f>IFERROR(Table1[[#This Row],[leftover material]]*(Table1[[#This Row],[Cost ]]+Table1[[#This Row],[shipping]]+Table1[[#This Row],[Tax]]),0)</f>
        <v>0</v>
      </c>
      <c r="S322" s="36"/>
      <c r="T322" s="36">
        <f>IF(ISNA(VLOOKUP(Table1[[#This Row],[Part Number]],'Multi-level BOM'!V$4:V$449,1,FALSE)),0,Table1[[#This Row],[Remaining Extended cost]])</f>
        <v>0</v>
      </c>
    </row>
    <row r="323" spans="1:20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9" t="str">
        <f>IF(Table1[[#This Row],[Buy-now costs]]&gt;0,"X","")</f>
        <v/>
      </c>
      <c r="M323" s="40">
        <v>0</v>
      </c>
      <c r="N323" s="40">
        <v>0</v>
      </c>
      <c r="O32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3" s="49" t="e">
        <f>Table1[[#This Row],[Quantity  to  purchase]]+Table1[[#This Row],[quantity on-hand]]+Table1[[#This Row],[Quantity on order]]-Table1[[#This Row],[extended quantity]]</f>
        <v>#DIV/0!</v>
      </c>
      <c r="Q323" s="51">
        <f>IFERROR(Table1[[#This Row],[Quantity  to  purchase]]*(Table1[[#This Row],[Cost ]]+Table1[[#This Row],[shipping]]+Table1[[#This Row],[Tax]]),0)</f>
        <v>0</v>
      </c>
      <c r="R323" s="36">
        <f>IFERROR(Table1[[#This Row],[leftover material]]*(Table1[[#This Row],[Cost ]]+Table1[[#This Row],[shipping]]+Table1[[#This Row],[Tax]]),0)</f>
        <v>0</v>
      </c>
      <c r="S323" s="36"/>
      <c r="T323" s="36">
        <f>IF(ISNA(VLOOKUP(Table1[[#This Row],[Part Number]],'Multi-level BOM'!V$4:V$449,1,FALSE)),0,Table1[[#This Row],[Remaining Extended cost]])</f>
        <v>0</v>
      </c>
    </row>
    <row r="324" spans="1:20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9" t="str">
        <f>IF(Table1[[#This Row],[Buy-now costs]]&gt;0,"X","")</f>
        <v/>
      </c>
      <c r="M324" s="40">
        <v>0</v>
      </c>
      <c r="N324" s="40">
        <v>0</v>
      </c>
      <c r="O32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4" s="49" t="e">
        <f>Table1[[#This Row],[Quantity  to  purchase]]+Table1[[#This Row],[quantity on-hand]]+Table1[[#This Row],[Quantity on order]]-Table1[[#This Row],[extended quantity]]</f>
        <v>#DIV/0!</v>
      </c>
      <c r="Q324" s="51">
        <f>IFERROR(Table1[[#This Row],[Quantity  to  purchase]]*(Table1[[#This Row],[Cost ]]+Table1[[#This Row],[shipping]]+Table1[[#This Row],[Tax]]),0)</f>
        <v>0</v>
      </c>
      <c r="R324" s="36">
        <f>IFERROR(Table1[[#This Row],[leftover material]]*(Table1[[#This Row],[Cost ]]+Table1[[#This Row],[shipping]]+Table1[[#This Row],[Tax]]),0)</f>
        <v>0</v>
      </c>
      <c r="S324" s="36"/>
      <c r="T324" s="36">
        <f>IF(ISNA(VLOOKUP(Table1[[#This Row],[Part Number]],'Multi-level BOM'!V$4:V$449,1,FALSE)),0,Table1[[#This Row],[Remaining Extended cost]])</f>
        <v>0</v>
      </c>
    </row>
    <row r="325" spans="1:20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9" t="str">
        <f>IF(Table1[[#This Row],[Buy-now costs]]&gt;0,"X","")</f>
        <v/>
      </c>
      <c r="M325" s="40">
        <v>0</v>
      </c>
      <c r="N325" s="40">
        <v>0</v>
      </c>
      <c r="O32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5" s="49" t="e">
        <f>Table1[[#This Row],[Quantity  to  purchase]]+Table1[[#This Row],[quantity on-hand]]+Table1[[#This Row],[Quantity on order]]-Table1[[#This Row],[extended quantity]]</f>
        <v>#DIV/0!</v>
      </c>
      <c r="Q325" s="51">
        <f>IFERROR(Table1[[#This Row],[Quantity  to  purchase]]*(Table1[[#This Row],[Cost ]]+Table1[[#This Row],[shipping]]+Table1[[#This Row],[Tax]]),0)</f>
        <v>0</v>
      </c>
      <c r="R325" s="36">
        <f>IFERROR(Table1[[#This Row],[leftover material]]*(Table1[[#This Row],[Cost ]]+Table1[[#This Row],[shipping]]+Table1[[#This Row],[Tax]]),0)</f>
        <v>0</v>
      </c>
      <c r="S325" s="36"/>
      <c r="T325" s="36">
        <f>IF(ISNA(VLOOKUP(Table1[[#This Row],[Part Number]],'Multi-level BOM'!V$4:V$449,1,FALSE)),0,Table1[[#This Row],[Remaining Extended cost]])</f>
        <v>0</v>
      </c>
    </row>
    <row r="326" spans="1:20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9" t="str">
        <f>IF(Table1[[#This Row],[Buy-now costs]]&gt;0,"X","")</f>
        <v/>
      </c>
      <c r="M326" s="40">
        <v>0</v>
      </c>
      <c r="N326" s="40">
        <v>0</v>
      </c>
      <c r="O32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6" s="49" t="e">
        <f>Table1[[#This Row],[Quantity  to  purchase]]+Table1[[#This Row],[quantity on-hand]]+Table1[[#This Row],[Quantity on order]]-Table1[[#This Row],[extended quantity]]</f>
        <v>#DIV/0!</v>
      </c>
      <c r="Q326" s="51">
        <f>IFERROR(Table1[[#This Row],[Quantity  to  purchase]]*(Table1[[#This Row],[Cost ]]+Table1[[#This Row],[shipping]]+Table1[[#This Row],[Tax]]),0)</f>
        <v>0</v>
      </c>
      <c r="R326" s="36">
        <f>IFERROR(Table1[[#This Row],[leftover material]]*(Table1[[#This Row],[Cost ]]+Table1[[#This Row],[shipping]]+Table1[[#This Row],[Tax]]),0)</f>
        <v>0</v>
      </c>
      <c r="S326" s="36"/>
      <c r="T326" s="36">
        <f>IF(ISNA(VLOOKUP(Table1[[#This Row],[Part Number]],'Multi-level BOM'!V$4:V$449,1,FALSE)),0,Table1[[#This Row],[Remaining Extended cost]])</f>
        <v>0</v>
      </c>
    </row>
    <row r="327" spans="1:20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9" t="str">
        <f>IF(Table1[[#This Row],[Buy-now costs]]&gt;0,"X","")</f>
        <v/>
      </c>
      <c r="M327" s="40">
        <v>0</v>
      </c>
      <c r="N327" s="40">
        <v>0</v>
      </c>
      <c r="O32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7" s="49" t="e">
        <f>Table1[[#This Row],[Quantity  to  purchase]]+Table1[[#This Row],[quantity on-hand]]+Table1[[#This Row],[Quantity on order]]-Table1[[#This Row],[extended quantity]]</f>
        <v>#DIV/0!</v>
      </c>
      <c r="Q327" s="51">
        <f>IFERROR(Table1[[#This Row],[Quantity  to  purchase]]*(Table1[[#This Row],[Cost ]]+Table1[[#This Row],[shipping]]+Table1[[#This Row],[Tax]]),0)</f>
        <v>0</v>
      </c>
      <c r="R327" s="36">
        <f>IFERROR(Table1[[#This Row],[leftover material]]*(Table1[[#This Row],[Cost ]]+Table1[[#This Row],[shipping]]+Table1[[#This Row],[Tax]]),0)</f>
        <v>0</v>
      </c>
      <c r="S327" s="36"/>
      <c r="T327" s="36">
        <f>IF(ISNA(VLOOKUP(Table1[[#This Row],[Part Number]],'Multi-level BOM'!V$4:V$449,1,FALSE)),0,Table1[[#This Row],[Remaining Extended cost]])</f>
        <v>0</v>
      </c>
    </row>
    <row r="328" spans="1:20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9" t="str">
        <f>IF(Table1[[#This Row],[Buy-now costs]]&gt;0,"X","")</f>
        <v/>
      </c>
      <c r="M328" s="40">
        <v>0</v>
      </c>
      <c r="N328" s="40">
        <v>0</v>
      </c>
      <c r="O32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8" s="49" t="e">
        <f>Table1[[#This Row],[Quantity  to  purchase]]+Table1[[#This Row],[quantity on-hand]]+Table1[[#This Row],[Quantity on order]]-Table1[[#This Row],[extended quantity]]</f>
        <v>#DIV/0!</v>
      </c>
      <c r="Q328" s="51">
        <f>IFERROR(Table1[[#This Row],[Quantity  to  purchase]]*(Table1[[#This Row],[Cost ]]+Table1[[#This Row],[shipping]]+Table1[[#This Row],[Tax]]),0)</f>
        <v>0</v>
      </c>
      <c r="R328" s="36">
        <f>IFERROR(Table1[[#This Row],[leftover material]]*(Table1[[#This Row],[Cost ]]+Table1[[#This Row],[shipping]]+Table1[[#This Row],[Tax]]),0)</f>
        <v>0</v>
      </c>
      <c r="S328" s="36"/>
      <c r="T328" s="36">
        <f>IF(ISNA(VLOOKUP(Table1[[#This Row],[Part Number]],'Multi-level BOM'!V$4:V$449,1,FALSE)),0,Table1[[#This Row],[Remaining Extended cost]])</f>
        <v>0</v>
      </c>
    </row>
    <row r="329" spans="1:20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9" t="str">
        <f>IF(Table1[[#This Row],[Buy-now costs]]&gt;0,"X","")</f>
        <v/>
      </c>
      <c r="M329" s="40">
        <v>0</v>
      </c>
      <c r="N329" s="40">
        <v>0</v>
      </c>
      <c r="O32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29" s="49" t="e">
        <f>Table1[[#This Row],[Quantity  to  purchase]]+Table1[[#This Row],[quantity on-hand]]+Table1[[#This Row],[Quantity on order]]-Table1[[#This Row],[extended quantity]]</f>
        <v>#DIV/0!</v>
      </c>
      <c r="Q329" s="51">
        <f>IFERROR(Table1[[#This Row],[Quantity  to  purchase]]*(Table1[[#This Row],[Cost ]]+Table1[[#This Row],[shipping]]+Table1[[#This Row],[Tax]]),0)</f>
        <v>0</v>
      </c>
      <c r="R329" s="36">
        <f>IFERROR(Table1[[#This Row],[leftover material]]*(Table1[[#This Row],[Cost ]]+Table1[[#This Row],[shipping]]+Table1[[#This Row],[Tax]]),0)</f>
        <v>0</v>
      </c>
      <c r="S329" s="36"/>
      <c r="T329" s="36">
        <f>IF(ISNA(VLOOKUP(Table1[[#This Row],[Part Number]],'Multi-level BOM'!V$4:V$449,1,FALSE)),0,Table1[[#This Row],[Remaining Extended cost]])</f>
        <v>0</v>
      </c>
    </row>
    <row r="330" spans="1:20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9" t="str">
        <f>IF(Table1[[#This Row],[Buy-now costs]]&gt;0,"X","")</f>
        <v/>
      </c>
      <c r="M330" s="40">
        <v>0</v>
      </c>
      <c r="N330" s="40">
        <v>0</v>
      </c>
      <c r="O33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0" s="49" t="e">
        <f>Table1[[#This Row],[Quantity  to  purchase]]+Table1[[#This Row],[quantity on-hand]]+Table1[[#This Row],[Quantity on order]]-Table1[[#This Row],[extended quantity]]</f>
        <v>#DIV/0!</v>
      </c>
      <c r="Q330" s="51">
        <f>IFERROR(Table1[[#This Row],[Quantity  to  purchase]]*(Table1[[#This Row],[Cost ]]+Table1[[#This Row],[shipping]]+Table1[[#This Row],[Tax]]),0)</f>
        <v>0</v>
      </c>
      <c r="R330" s="36">
        <f>IFERROR(Table1[[#This Row],[leftover material]]*(Table1[[#This Row],[Cost ]]+Table1[[#This Row],[shipping]]+Table1[[#This Row],[Tax]]),0)</f>
        <v>0</v>
      </c>
      <c r="S330" s="36"/>
      <c r="T330" s="36">
        <f>IF(ISNA(VLOOKUP(Table1[[#This Row],[Part Number]],'Multi-level BOM'!V$4:V$449,1,FALSE)),0,Table1[[#This Row],[Remaining Extended cost]])</f>
        <v>0</v>
      </c>
    </row>
    <row r="331" spans="1:20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9" t="str">
        <f>IF(Table1[[#This Row],[Buy-now costs]]&gt;0,"X","")</f>
        <v/>
      </c>
      <c r="M331" s="40">
        <v>0</v>
      </c>
      <c r="N331" s="40">
        <v>0</v>
      </c>
      <c r="O33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1" s="49" t="e">
        <f>Table1[[#This Row],[Quantity  to  purchase]]+Table1[[#This Row],[quantity on-hand]]+Table1[[#This Row],[Quantity on order]]-Table1[[#This Row],[extended quantity]]</f>
        <v>#DIV/0!</v>
      </c>
      <c r="Q331" s="51">
        <f>IFERROR(Table1[[#This Row],[Quantity  to  purchase]]*(Table1[[#This Row],[Cost ]]+Table1[[#This Row],[shipping]]+Table1[[#This Row],[Tax]]),0)</f>
        <v>0</v>
      </c>
      <c r="R331" s="36">
        <f>IFERROR(Table1[[#This Row],[leftover material]]*(Table1[[#This Row],[Cost ]]+Table1[[#This Row],[shipping]]+Table1[[#This Row],[Tax]]),0)</f>
        <v>0</v>
      </c>
      <c r="S331" s="36"/>
      <c r="T331" s="36">
        <f>IF(ISNA(VLOOKUP(Table1[[#This Row],[Part Number]],'Multi-level BOM'!V$4:V$449,1,FALSE)),0,Table1[[#This Row],[Remaining Extended cost]])</f>
        <v>0</v>
      </c>
    </row>
    <row r="332" spans="1:20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9" t="str">
        <f>IF(Table1[[#This Row],[Buy-now costs]]&gt;0,"X","")</f>
        <v/>
      </c>
      <c r="M332" s="40">
        <v>0</v>
      </c>
      <c r="N332" s="40">
        <v>0</v>
      </c>
      <c r="O33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2" s="49" t="e">
        <f>Table1[[#This Row],[Quantity  to  purchase]]+Table1[[#This Row],[quantity on-hand]]+Table1[[#This Row],[Quantity on order]]-Table1[[#This Row],[extended quantity]]</f>
        <v>#DIV/0!</v>
      </c>
      <c r="Q332" s="51">
        <f>IFERROR(Table1[[#This Row],[Quantity  to  purchase]]*(Table1[[#This Row],[Cost ]]+Table1[[#This Row],[shipping]]+Table1[[#This Row],[Tax]]),0)</f>
        <v>0</v>
      </c>
      <c r="R332" s="36">
        <f>IFERROR(Table1[[#This Row],[leftover material]]*(Table1[[#This Row],[Cost ]]+Table1[[#This Row],[shipping]]+Table1[[#This Row],[Tax]]),0)</f>
        <v>0</v>
      </c>
      <c r="S332" s="36"/>
      <c r="T332" s="36">
        <f>IF(ISNA(VLOOKUP(Table1[[#This Row],[Part Number]],'Multi-level BOM'!V$4:V$449,1,FALSE)),0,Table1[[#This Row],[Remaining Extended cost]])</f>
        <v>0</v>
      </c>
    </row>
    <row r="333" spans="1:20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9" t="str">
        <f>IF(Table1[[#This Row],[Buy-now costs]]&gt;0,"X","")</f>
        <v/>
      </c>
      <c r="M333" s="40">
        <v>0</v>
      </c>
      <c r="N333" s="40">
        <v>0</v>
      </c>
      <c r="O33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3" s="49" t="e">
        <f>Table1[[#This Row],[Quantity  to  purchase]]+Table1[[#This Row],[quantity on-hand]]+Table1[[#This Row],[Quantity on order]]-Table1[[#This Row],[extended quantity]]</f>
        <v>#DIV/0!</v>
      </c>
      <c r="Q333" s="51">
        <f>IFERROR(Table1[[#This Row],[Quantity  to  purchase]]*(Table1[[#This Row],[Cost ]]+Table1[[#This Row],[shipping]]+Table1[[#This Row],[Tax]]),0)</f>
        <v>0</v>
      </c>
      <c r="R333" s="36">
        <f>IFERROR(Table1[[#This Row],[leftover material]]*(Table1[[#This Row],[Cost ]]+Table1[[#This Row],[shipping]]+Table1[[#This Row],[Tax]]),0)</f>
        <v>0</v>
      </c>
      <c r="S333" s="36"/>
      <c r="T333" s="36">
        <f>IF(ISNA(VLOOKUP(Table1[[#This Row],[Part Number]],'Multi-level BOM'!V$4:V$449,1,FALSE)),0,Table1[[#This Row],[Remaining Extended cost]])</f>
        <v>0</v>
      </c>
    </row>
    <row r="334" spans="1:20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9" t="str">
        <f>IF(Table1[[#This Row],[Buy-now costs]]&gt;0,"X","")</f>
        <v/>
      </c>
      <c r="M334" s="40">
        <v>0</v>
      </c>
      <c r="N334" s="40">
        <v>0</v>
      </c>
      <c r="O33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4" s="49" t="e">
        <f>Table1[[#This Row],[Quantity  to  purchase]]+Table1[[#This Row],[quantity on-hand]]+Table1[[#This Row],[Quantity on order]]-Table1[[#This Row],[extended quantity]]</f>
        <v>#DIV/0!</v>
      </c>
      <c r="Q334" s="51">
        <f>IFERROR(Table1[[#This Row],[Quantity  to  purchase]]*(Table1[[#This Row],[Cost ]]+Table1[[#This Row],[shipping]]+Table1[[#This Row],[Tax]]),0)</f>
        <v>0</v>
      </c>
      <c r="R334" s="36">
        <f>IFERROR(Table1[[#This Row],[leftover material]]*(Table1[[#This Row],[Cost ]]+Table1[[#This Row],[shipping]]+Table1[[#This Row],[Tax]]),0)</f>
        <v>0</v>
      </c>
      <c r="S334" s="36"/>
      <c r="T334" s="36">
        <f>IF(ISNA(VLOOKUP(Table1[[#This Row],[Part Number]],'Multi-level BOM'!V$4:V$449,1,FALSE)),0,Table1[[#This Row],[Remaining Extended cost]])</f>
        <v>0</v>
      </c>
    </row>
    <row r="335" spans="1:20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9" t="str">
        <f>IF(Table1[[#This Row],[Buy-now costs]]&gt;0,"X","")</f>
        <v/>
      </c>
      <c r="M335" s="40">
        <v>0</v>
      </c>
      <c r="N335" s="40">
        <v>0</v>
      </c>
      <c r="O33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5" s="49" t="e">
        <f>Table1[[#This Row],[Quantity  to  purchase]]+Table1[[#This Row],[quantity on-hand]]+Table1[[#This Row],[Quantity on order]]-Table1[[#This Row],[extended quantity]]</f>
        <v>#DIV/0!</v>
      </c>
      <c r="Q335" s="51">
        <f>IFERROR(Table1[[#This Row],[Quantity  to  purchase]]*(Table1[[#This Row],[Cost ]]+Table1[[#This Row],[shipping]]+Table1[[#This Row],[Tax]]),0)</f>
        <v>0</v>
      </c>
      <c r="R335" s="36">
        <f>IFERROR(Table1[[#This Row],[leftover material]]*(Table1[[#This Row],[Cost ]]+Table1[[#This Row],[shipping]]+Table1[[#This Row],[Tax]]),0)</f>
        <v>0</v>
      </c>
      <c r="S335" s="36"/>
      <c r="T335" s="36">
        <f>IF(ISNA(VLOOKUP(Table1[[#This Row],[Part Number]],'Multi-level BOM'!V$4:V$449,1,FALSE)),0,Table1[[#This Row],[Remaining Extended cost]])</f>
        <v>0</v>
      </c>
    </row>
    <row r="336" spans="1:20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9" t="str">
        <f>IF(Table1[[#This Row],[Buy-now costs]]&gt;0,"X","")</f>
        <v/>
      </c>
      <c r="M336" s="40">
        <v>0</v>
      </c>
      <c r="N336" s="40">
        <v>0</v>
      </c>
      <c r="O33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6" s="49" t="e">
        <f>Table1[[#This Row],[Quantity  to  purchase]]+Table1[[#This Row],[quantity on-hand]]+Table1[[#This Row],[Quantity on order]]-Table1[[#This Row],[extended quantity]]</f>
        <v>#DIV/0!</v>
      </c>
      <c r="Q336" s="51">
        <f>IFERROR(Table1[[#This Row],[Quantity  to  purchase]]*(Table1[[#This Row],[Cost ]]+Table1[[#This Row],[shipping]]+Table1[[#This Row],[Tax]]),0)</f>
        <v>0</v>
      </c>
      <c r="R336" s="36">
        <f>IFERROR(Table1[[#This Row],[leftover material]]*(Table1[[#This Row],[Cost ]]+Table1[[#This Row],[shipping]]+Table1[[#This Row],[Tax]]),0)</f>
        <v>0</v>
      </c>
      <c r="S336" s="36"/>
      <c r="T336" s="36">
        <f>IF(ISNA(VLOOKUP(Table1[[#This Row],[Part Number]],'Multi-level BOM'!V$4:V$449,1,FALSE)),0,Table1[[#This Row],[Remaining Extended cost]])</f>
        <v>0</v>
      </c>
    </row>
    <row r="337" spans="1:20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9" t="str">
        <f>IF(Table1[[#This Row],[Buy-now costs]]&gt;0,"X","")</f>
        <v/>
      </c>
      <c r="M337" s="40">
        <v>0</v>
      </c>
      <c r="N337" s="40">
        <v>0</v>
      </c>
      <c r="O33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7" s="49" t="e">
        <f>Table1[[#This Row],[Quantity  to  purchase]]+Table1[[#This Row],[quantity on-hand]]+Table1[[#This Row],[Quantity on order]]-Table1[[#This Row],[extended quantity]]</f>
        <v>#DIV/0!</v>
      </c>
      <c r="Q337" s="51">
        <f>IFERROR(Table1[[#This Row],[Quantity  to  purchase]]*(Table1[[#This Row],[Cost ]]+Table1[[#This Row],[shipping]]+Table1[[#This Row],[Tax]]),0)</f>
        <v>0</v>
      </c>
      <c r="R337" s="36">
        <f>IFERROR(Table1[[#This Row],[leftover material]]*(Table1[[#This Row],[Cost ]]+Table1[[#This Row],[shipping]]+Table1[[#This Row],[Tax]]),0)</f>
        <v>0</v>
      </c>
      <c r="S337" s="36"/>
      <c r="T337" s="36">
        <f>IF(ISNA(VLOOKUP(Table1[[#This Row],[Part Number]],'Multi-level BOM'!V$4:V$449,1,FALSE)),0,Table1[[#This Row],[Remaining Extended cost]])</f>
        <v>0</v>
      </c>
    </row>
    <row r="338" spans="1:20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9" t="str">
        <f>IF(Table1[[#This Row],[Buy-now costs]]&gt;0,"X","")</f>
        <v/>
      </c>
      <c r="M338" s="40">
        <v>0</v>
      </c>
      <c r="N338" s="40">
        <v>0</v>
      </c>
      <c r="O33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8" s="49" t="e">
        <f>Table1[[#This Row],[Quantity  to  purchase]]+Table1[[#This Row],[quantity on-hand]]+Table1[[#This Row],[Quantity on order]]-Table1[[#This Row],[extended quantity]]</f>
        <v>#DIV/0!</v>
      </c>
      <c r="Q338" s="51">
        <f>IFERROR(Table1[[#This Row],[Quantity  to  purchase]]*(Table1[[#This Row],[Cost ]]+Table1[[#This Row],[shipping]]+Table1[[#This Row],[Tax]]),0)</f>
        <v>0</v>
      </c>
      <c r="R338" s="36">
        <f>IFERROR(Table1[[#This Row],[leftover material]]*(Table1[[#This Row],[Cost ]]+Table1[[#This Row],[shipping]]+Table1[[#This Row],[Tax]]),0)</f>
        <v>0</v>
      </c>
      <c r="S338" s="36"/>
      <c r="T338" s="36">
        <f>IF(ISNA(VLOOKUP(Table1[[#This Row],[Part Number]],'Multi-level BOM'!V$4:V$449,1,FALSE)),0,Table1[[#This Row],[Remaining Extended cost]])</f>
        <v>0</v>
      </c>
    </row>
    <row r="339" spans="1:20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9" t="str">
        <f>IF(Table1[[#This Row],[Buy-now costs]]&gt;0,"X","")</f>
        <v/>
      </c>
      <c r="M339" s="40">
        <v>0</v>
      </c>
      <c r="N339" s="40">
        <v>0</v>
      </c>
      <c r="O33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39" s="49" t="e">
        <f>Table1[[#This Row],[Quantity  to  purchase]]+Table1[[#This Row],[quantity on-hand]]+Table1[[#This Row],[Quantity on order]]-Table1[[#This Row],[extended quantity]]</f>
        <v>#DIV/0!</v>
      </c>
      <c r="Q339" s="51">
        <f>IFERROR(Table1[[#This Row],[Quantity  to  purchase]]*(Table1[[#This Row],[Cost ]]+Table1[[#This Row],[shipping]]+Table1[[#This Row],[Tax]]),0)</f>
        <v>0</v>
      </c>
      <c r="R339" s="36">
        <f>IFERROR(Table1[[#This Row],[leftover material]]*(Table1[[#This Row],[Cost ]]+Table1[[#This Row],[shipping]]+Table1[[#This Row],[Tax]]),0)</f>
        <v>0</v>
      </c>
      <c r="S339" s="36"/>
      <c r="T339" s="36">
        <f>IF(ISNA(VLOOKUP(Table1[[#This Row],[Part Number]],'Multi-level BOM'!V$4:V$449,1,FALSE)),0,Table1[[#This Row],[Remaining Extended cost]])</f>
        <v>0</v>
      </c>
    </row>
    <row r="340" spans="1:20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9" t="str">
        <f>IF(Table1[[#This Row],[Buy-now costs]]&gt;0,"X","")</f>
        <v/>
      </c>
      <c r="M340" s="40">
        <v>0</v>
      </c>
      <c r="N340" s="40">
        <v>0</v>
      </c>
      <c r="O34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0" s="49" t="e">
        <f>Table1[[#This Row],[Quantity  to  purchase]]+Table1[[#This Row],[quantity on-hand]]+Table1[[#This Row],[Quantity on order]]-Table1[[#This Row],[extended quantity]]</f>
        <v>#DIV/0!</v>
      </c>
      <c r="Q340" s="51">
        <f>IFERROR(Table1[[#This Row],[Quantity  to  purchase]]*(Table1[[#This Row],[Cost ]]+Table1[[#This Row],[shipping]]+Table1[[#This Row],[Tax]]),0)</f>
        <v>0</v>
      </c>
      <c r="R340" s="36">
        <f>IFERROR(Table1[[#This Row],[leftover material]]*(Table1[[#This Row],[Cost ]]+Table1[[#This Row],[shipping]]+Table1[[#This Row],[Tax]]),0)</f>
        <v>0</v>
      </c>
      <c r="S340" s="36"/>
      <c r="T340" s="36">
        <f>IF(ISNA(VLOOKUP(Table1[[#This Row],[Part Number]],'Multi-level BOM'!V$4:V$449,1,FALSE)),0,Table1[[#This Row],[Remaining Extended cost]])</f>
        <v>0</v>
      </c>
    </row>
    <row r="341" spans="1:20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9" t="str">
        <f>IF(Table1[[#This Row],[Buy-now costs]]&gt;0,"X","")</f>
        <v/>
      </c>
      <c r="M341" s="40">
        <v>0</v>
      </c>
      <c r="N341" s="40">
        <v>0</v>
      </c>
      <c r="O34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1" s="49" t="e">
        <f>Table1[[#This Row],[Quantity  to  purchase]]+Table1[[#This Row],[quantity on-hand]]+Table1[[#This Row],[Quantity on order]]-Table1[[#This Row],[extended quantity]]</f>
        <v>#DIV/0!</v>
      </c>
      <c r="Q341" s="51">
        <f>IFERROR(Table1[[#This Row],[Quantity  to  purchase]]*(Table1[[#This Row],[Cost ]]+Table1[[#This Row],[shipping]]+Table1[[#This Row],[Tax]]),0)</f>
        <v>0</v>
      </c>
      <c r="R341" s="36">
        <f>IFERROR(Table1[[#This Row],[leftover material]]*(Table1[[#This Row],[Cost ]]+Table1[[#This Row],[shipping]]+Table1[[#This Row],[Tax]]),0)</f>
        <v>0</v>
      </c>
      <c r="S341" s="36"/>
      <c r="T341" s="36">
        <f>IF(ISNA(VLOOKUP(Table1[[#This Row],[Part Number]],'Multi-level BOM'!V$4:V$449,1,FALSE)),0,Table1[[#This Row],[Remaining Extended cost]])</f>
        <v>0</v>
      </c>
    </row>
    <row r="342" spans="1:20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9" t="str">
        <f>IF(Table1[[#This Row],[Buy-now costs]]&gt;0,"X","")</f>
        <v/>
      </c>
      <c r="M342" s="40">
        <v>0</v>
      </c>
      <c r="N342" s="40">
        <v>0</v>
      </c>
      <c r="O34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2" s="49" t="e">
        <f>Table1[[#This Row],[Quantity  to  purchase]]+Table1[[#This Row],[quantity on-hand]]+Table1[[#This Row],[Quantity on order]]-Table1[[#This Row],[extended quantity]]</f>
        <v>#DIV/0!</v>
      </c>
      <c r="Q342" s="51">
        <f>IFERROR(Table1[[#This Row],[Quantity  to  purchase]]*(Table1[[#This Row],[Cost ]]+Table1[[#This Row],[shipping]]+Table1[[#This Row],[Tax]]),0)</f>
        <v>0</v>
      </c>
      <c r="R342" s="36">
        <f>IFERROR(Table1[[#This Row],[leftover material]]*(Table1[[#This Row],[Cost ]]+Table1[[#This Row],[shipping]]+Table1[[#This Row],[Tax]]),0)</f>
        <v>0</v>
      </c>
      <c r="S342" s="36"/>
      <c r="T342" s="36">
        <f>IF(ISNA(VLOOKUP(Table1[[#This Row],[Part Number]],'Multi-level BOM'!V$4:V$449,1,FALSE)),0,Table1[[#This Row],[Remaining Extended cost]])</f>
        <v>0</v>
      </c>
    </row>
    <row r="343" spans="1:20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9" t="str">
        <f>IF(Table1[[#This Row],[Buy-now costs]]&gt;0,"X","")</f>
        <v/>
      </c>
      <c r="M343" s="40">
        <v>0</v>
      </c>
      <c r="N343" s="40">
        <v>0</v>
      </c>
      <c r="O34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3" s="49" t="e">
        <f>Table1[[#This Row],[Quantity  to  purchase]]+Table1[[#This Row],[quantity on-hand]]+Table1[[#This Row],[Quantity on order]]-Table1[[#This Row],[extended quantity]]</f>
        <v>#DIV/0!</v>
      </c>
      <c r="Q343" s="51">
        <f>IFERROR(Table1[[#This Row],[Quantity  to  purchase]]*(Table1[[#This Row],[Cost ]]+Table1[[#This Row],[shipping]]+Table1[[#This Row],[Tax]]),0)</f>
        <v>0</v>
      </c>
      <c r="R343" s="36">
        <f>IFERROR(Table1[[#This Row],[leftover material]]*(Table1[[#This Row],[Cost ]]+Table1[[#This Row],[shipping]]+Table1[[#This Row],[Tax]]),0)</f>
        <v>0</v>
      </c>
      <c r="S343" s="36"/>
      <c r="T343" s="36">
        <f>IF(ISNA(VLOOKUP(Table1[[#This Row],[Part Number]],'Multi-level BOM'!V$4:V$449,1,FALSE)),0,Table1[[#This Row],[Remaining Extended cost]])</f>
        <v>0</v>
      </c>
    </row>
    <row r="344" spans="1:20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9" t="str">
        <f>IF(Table1[[#This Row],[Buy-now costs]]&gt;0,"X","")</f>
        <v/>
      </c>
      <c r="M344" s="40">
        <v>0</v>
      </c>
      <c r="N344" s="40">
        <v>0</v>
      </c>
      <c r="O34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4" s="49" t="e">
        <f>Table1[[#This Row],[Quantity  to  purchase]]+Table1[[#This Row],[quantity on-hand]]+Table1[[#This Row],[Quantity on order]]-Table1[[#This Row],[extended quantity]]</f>
        <v>#DIV/0!</v>
      </c>
      <c r="Q344" s="51">
        <f>IFERROR(Table1[[#This Row],[Quantity  to  purchase]]*(Table1[[#This Row],[Cost ]]+Table1[[#This Row],[shipping]]+Table1[[#This Row],[Tax]]),0)</f>
        <v>0</v>
      </c>
      <c r="R344" s="36">
        <f>IFERROR(Table1[[#This Row],[leftover material]]*(Table1[[#This Row],[Cost ]]+Table1[[#This Row],[shipping]]+Table1[[#This Row],[Tax]]),0)</f>
        <v>0</v>
      </c>
      <c r="S344" s="36"/>
      <c r="T344" s="36">
        <f>IF(ISNA(VLOOKUP(Table1[[#This Row],[Part Number]],'Multi-level BOM'!V$4:V$449,1,FALSE)),0,Table1[[#This Row],[Remaining Extended cost]])</f>
        <v>0</v>
      </c>
    </row>
    <row r="345" spans="1:20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9" t="str">
        <f>IF(Table1[[#This Row],[Buy-now costs]]&gt;0,"X","")</f>
        <v/>
      </c>
      <c r="M345" s="40">
        <v>0</v>
      </c>
      <c r="N345" s="40">
        <v>0</v>
      </c>
      <c r="O34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5" s="49" t="e">
        <f>Table1[[#This Row],[Quantity  to  purchase]]+Table1[[#This Row],[quantity on-hand]]+Table1[[#This Row],[Quantity on order]]-Table1[[#This Row],[extended quantity]]</f>
        <v>#DIV/0!</v>
      </c>
      <c r="Q345" s="51">
        <f>IFERROR(Table1[[#This Row],[Quantity  to  purchase]]*(Table1[[#This Row],[Cost ]]+Table1[[#This Row],[shipping]]+Table1[[#This Row],[Tax]]),0)</f>
        <v>0</v>
      </c>
      <c r="R345" s="36">
        <f>IFERROR(Table1[[#This Row],[leftover material]]*(Table1[[#This Row],[Cost ]]+Table1[[#This Row],[shipping]]+Table1[[#This Row],[Tax]]),0)</f>
        <v>0</v>
      </c>
      <c r="S345" s="36"/>
      <c r="T345" s="36">
        <f>IF(ISNA(VLOOKUP(Table1[[#This Row],[Part Number]],'Multi-level BOM'!V$4:V$449,1,FALSE)),0,Table1[[#This Row],[Remaining Extended cost]])</f>
        <v>0</v>
      </c>
    </row>
    <row r="346" spans="1:20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9" t="str">
        <f>IF(Table1[[#This Row],[Buy-now costs]]&gt;0,"X","")</f>
        <v/>
      </c>
      <c r="M346" s="40">
        <v>0</v>
      </c>
      <c r="N346" s="40">
        <v>0</v>
      </c>
      <c r="O34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6" s="49" t="e">
        <f>Table1[[#This Row],[Quantity  to  purchase]]+Table1[[#This Row],[quantity on-hand]]+Table1[[#This Row],[Quantity on order]]-Table1[[#This Row],[extended quantity]]</f>
        <v>#DIV/0!</v>
      </c>
      <c r="Q346" s="51">
        <f>IFERROR(Table1[[#This Row],[Quantity  to  purchase]]*(Table1[[#This Row],[Cost ]]+Table1[[#This Row],[shipping]]+Table1[[#This Row],[Tax]]),0)</f>
        <v>0</v>
      </c>
      <c r="R346" s="36">
        <f>IFERROR(Table1[[#This Row],[leftover material]]*(Table1[[#This Row],[Cost ]]+Table1[[#This Row],[shipping]]+Table1[[#This Row],[Tax]]),0)</f>
        <v>0</v>
      </c>
      <c r="S346" s="36"/>
      <c r="T346" s="36">
        <f>IF(ISNA(VLOOKUP(Table1[[#This Row],[Part Number]],'Multi-level BOM'!V$4:V$449,1,FALSE)),0,Table1[[#This Row],[Remaining Extended cost]])</f>
        <v>0</v>
      </c>
    </row>
    <row r="347" spans="1:20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9" t="str">
        <f>IF(Table1[[#This Row],[Buy-now costs]]&gt;0,"X","")</f>
        <v/>
      </c>
      <c r="M347" s="40">
        <v>0</v>
      </c>
      <c r="N347" s="40">
        <v>0</v>
      </c>
      <c r="O34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7" s="49" t="e">
        <f>Table1[[#This Row],[Quantity  to  purchase]]+Table1[[#This Row],[quantity on-hand]]+Table1[[#This Row],[Quantity on order]]-Table1[[#This Row],[extended quantity]]</f>
        <v>#DIV/0!</v>
      </c>
      <c r="Q347" s="51">
        <f>IFERROR(Table1[[#This Row],[Quantity  to  purchase]]*(Table1[[#This Row],[Cost ]]+Table1[[#This Row],[shipping]]+Table1[[#This Row],[Tax]]),0)</f>
        <v>0</v>
      </c>
      <c r="R347" s="36">
        <f>IFERROR(Table1[[#This Row],[leftover material]]*(Table1[[#This Row],[Cost ]]+Table1[[#This Row],[shipping]]+Table1[[#This Row],[Tax]]),0)</f>
        <v>0</v>
      </c>
      <c r="S347" s="36"/>
      <c r="T347" s="36">
        <f>IF(ISNA(VLOOKUP(Table1[[#This Row],[Part Number]],'Multi-level BOM'!V$4:V$449,1,FALSE)),0,Table1[[#This Row],[Remaining Extended cost]])</f>
        <v>0</v>
      </c>
    </row>
    <row r="348" spans="1:20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9" t="str">
        <f>IF(Table1[[#This Row],[Buy-now costs]]&gt;0,"X","")</f>
        <v/>
      </c>
      <c r="M348" s="40">
        <v>0</v>
      </c>
      <c r="N348" s="40">
        <v>0</v>
      </c>
      <c r="O34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8" s="49" t="e">
        <f>Table1[[#This Row],[Quantity  to  purchase]]+Table1[[#This Row],[quantity on-hand]]+Table1[[#This Row],[Quantity on order]]-Table1[[#This Row],[extended quantity]]</f>
        <v>#DIV/0!</v>
      </c>
      <c r="Q348" s="51">
        <f>IFERROR(Table1[[#This Row],[Quantity  to  purchase]]*(Table1[[#This Row],[Cost ]]+Table1[[#This Row],[shipping]]+Table1[[#This Row],[Tax]]),0)</f>
        <v>0</v>
      </c>
      <c r="R348" s="36">
        <f>IFERROR(Table1[[#This Row],[leftover material]]*(Table1[[#This Row],[Cost ]]+Table1[[#This Row],[shipping]]+Table1[[#This Row],[Tax]]),0)</f>
        <v>0</v>
      </c>
      <c r="S348" s="36"/>
      <c r="T348" s="36">
        <f>IF(ISNA(VLOOKUP(Table1[[#This Row],[Part Number]],'Multi-level BOM'!V$4:V$449,1,FALSE)),0,Table1[[#This Row],[Remaining Extended cost]])</f>
        <v>0</v>
      </c>
    </row>
    <row r="349" spans="1:20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9" t="str">
        <f>IF(Table1[[#This Row],[Buy-now costs]]&gt;0,"X","")</f>
        <v/>
      </c>
      <c r="M349" s="40">
        <v>0</v>
      </c>
      <c r="N349" s="40">
        <v>0</v>
      </c>
      <c r="O34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49" s="49" t="e">
        <f>Table1[[#This Row],[Quantity  to  purchase]]+Table1[[#This Row],[quantity on-hand]]+Table1[[#This Row],[Quantity on order]]-Table1[[#This Row],[extended quantity]]</f>
        <v>#DIV/0!</v>
      </c>
      <c r="Q349" s="51">
        <f>IFERROR(Table1[[#This Row],[Quantity  to  purchase]]*(Table1[[#This Row],[Cost ]]+Table1[[#This Row],[shipping]]+Table1[[#This Row],[Tax]]),0)</f>
        <v>0</v>
      </c>
      <c r="R349" s="36">
        <f>IFERROR(Table1[[#This Row],[leftover material]]*(Table1[[#This Row],[Cost ]]+Table1[[#This Row],[shipping]]+Table1[[#This Row],[Tax]]),0)</f>
        <v>0</v>
      </c>
      <c r="S349" s="36"/>
      <c r="T349" s="36">
        <f>IF(ISNA(VLOOKUP(Table1[[#This Row],[Part Number]],'Multi-level BOM'!V$4:V$449,1,FALSE)),0,Table1[[#This Row],[Remaining Extended cost]])</f>
        <v>0</v>
      </c>
    </row>
    <row r="350" spans="1:20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9" t="str">
        <f>IF(Table1[[#This Row],[Buy-now costs]]&gt;0,"X","")</f>
        <v/>
      </c>
      <c r="M350" s="40">
        <v>0</v>
      </c>
      <c r="N350" s="40">
        <v>0</v>
      </c>
      <c r="O35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0" s="49" t="e">
        <f>Table1[[#This Row],[Quantity  to  purchase]]+Table1[[#This Row],[quantity on-hand]]+Table1[[#This Row],[Quantity on order]]-Table1[[#This Row],[extended quantity]]</f>
        <v>#DIV/0!</v>
      </c>
      <c r="Q350" s="51">
        <f>IFERROR(Table1[[#This Row],[Quantity  to  purchase]]*(Table1[[#This Row],[Cost ]]+Table1[[#This Row],[shipping]]+Table1[[#This Row],[Tax]]),0)</f>
        <v>0</v>
      </c>
      <c r="R350" s="36">
        <f>IFERROR(Table1[[#This Row],[leftover material]]*(Table1[[#This Row],[Cost ]]+Table1[[#This Row],[shipping]]+Table1[[#This Row],[Tax]]),0)</f>
        <v>0</v>
      </c>
      <c r="S350" s="36"/>
      <c r="T350" s="36">
        <f>IF(ISNA(VLOOKUP(Table1[[#This Row],[Part Number]],'Multi-level BOM'!V$4:V$449,1,FALSE)),0,Table1[[#This Row],[Remaining Extended cost]])</f>
        <v>0</v>
      </c>
    </row>
    <row r="351" spans="1:20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9" t="str">
        <f>IF(Table1[[#This Row],[Buy-now costs]]&gt;0,"X","")</f>
        <v/>
      </c>
      <c r="M351" s="40">
        <v>0</v>
      </c>
      <c r="N351" s="40">
        <v>0</v>
      </c>
      <c r="O35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1" s="49" t="e">
        <f>Table1[[#This Row],[Quantity  to  purchase]]+Table1[[#This Row],[quantity on-hand]]+Table1[[#This Row],[Quantity on order]]-Table1[[#This Row],[extended quantity]]</f>
        <v>#DIV/0!</v>
      </c>
      <c r="Q351" s="51">
        <f>IFERROR(Table1[[#This Row],[Quantity  to  purchase]]*(Table1[[#This Row],[Cost ]]+Table1[[#This Row],[shipping]]+Table1[[#This Row],[Tax]]),0)</f>
        <v>0</v>
      </c>
      <c r="R351" s="36">
        <f>IFERROR(Table1[[#This Row],[leftover material]]*(Table1[[#This Row],[Cost ]]+Table1[[#This Row],[shipping]]+Table1[[#This Row],[Tax]]),0)</f>
        <v>0</v>
      </c>
      <c r="S351" s="36"/>
      <c r="T351" s="36">
        <f>IF(ISNA(VLOOKUP(Table1[[#This Row],[Part Number]],'Multi-level BOM'!V$4:V$449,1,FALSE)),0,Table1[[#This Row],[Remaining Extended cost]])</f>
        <v>0</v>
      </c>
    </row>
    <row r="352" spans="1:20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9" t="str">
        <f>IF(Table1[[#This Row],[Buy-now costs]]&gt;0,"X","")</f>
        <v/>
      </c>
      <c r="M352" s="40">
        <v>0</v>
      </c>
      <c r="N352" s="40">
        <v>0</v>
      </c>
      <c r="O35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2" s="49" t="e">
        <f>Table1[[#This Row],[Quantity  to  purchase]]+Table1[[#This Row],[quantity on-hand]]+Table1[[#This Row],[Quantity on order]]-Table1[[#This Row],[extended quantity]]</f>
        <v>#DIV/0!</v>
      </c>
      <c r="Q352" s="51">
        <f>IFERROR(Table1[[#This Row],[Quantity  to  purchase]]*(Table1[[#This Row],[Cost ]]+Table1[[#This Row],[shipping]]+Table1[[#This Row],[Tax]]),0)</f>
        <v>0</v>
      </c>
      <c r="R352" s="36">
        <f>IFERROR(Table1[[#This Row],[leftover material]]*(Table1[[#This Row],[Cost ]]+Table1[[#This Row],[shipping]]+Table1[[#This Row],[Tax]]),0)</f>
        <v>0</v>
      </c>
      <c r="S352" s="36"/>
      <c r="T352" s="36">
        <f>IF(ISNA(VLOOKUP(Table1[[#This Row],[Part Number]],'Multi-level BOM'!V$4:V$449,1,FALSE)),0,Table1[[#This Row],[Remaining Extended cost]])</f>
        <v>0</v>
      </c>
    </row>
    <row r="353" spans="1:20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9" t="str">
        <f>IF(Table1[[#This Row],[Buy-now costs]]&gt;0,"X","")</f>
        <v/>
      </c>
      <c r="M353" s="40">
        <v>0</v>
      </c>
      <c r="N353" s="40">
        <v>0</v>
      </c>
      <c r="O35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3" s="49" t="e">
        <f>Table1[[#This Row],[Quantity  to  purchase]]+Table1[[#This Row],[quantity on-hand]]+Table1[[#This Row],[Quantity on order]]-Table1[[#This Row],[extended quantity]]</f>
        <v>#DIV/0!</v>
      </c>
      <c r="Q353" s="51">
        <f>IFERROR(Table1[[#This Row],[Quantity  to  purchase]]*(Table1[[#This Row],[Cost ]]+Table1[[#This Row],[shipping]]+Table1[[#This Row],[Tax]]),0)</f>
        <v>0</v>
      </c>
      <c r="R353" s="36">
        <f>IFERROR(Table1[[#This Row],[leftover material]]*(Table1[[#This Row],[Cost ]]+Table1[[#This Row],[shipping]]+Table1[[#This Row],[Tax]]),0)</f>
        <v>0</v>
      </c>
      <c r="S353" s="36"/>
      <c r="T353" s="36">
        <f>IF(ISNA(VLOOKUP(Table1[[#This Row],[Part Number]],'Multi-level BOM'!V$4:V$449,1,FALSE)),0,Table1[[#This Row],[Remaining Extended cost]])</f>
        <v>0</v>
      </c>
    </row>
    <row r="354" spans="1:20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9" t="str">
        <f>IF(Table1[[#This Row],[Buy-now costs]]&gt;0,"X","")</f>
        <v/>
      </c>
      <c r="M354" s="40">
        <v>0</v>
      </c>
      <c r="N354" s="40">
        <v>0</v>
      </c>
      <c r="O35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4" s="49" t="e">
        <f>Table1[[#This Row],[Quantity  to  purchase]]+Table1[[#This Row],[quantity on-hand]]+Table1[[#This Row],[Quantity on order]]-Table1[[#This Row],[extended quantity]]</f>
        <v>#DIV/0!</v>
      </c>
      <c r="Q354" s="51">
        <f>IFERROR(Table1[[#This Row],[Quantity  to  purchase]]*(Table1[[#This Row],[Cost ]]+Table1[[#This Row],[shipping]]+Table1[[#This Row],[Tax]]),0)</f>
        <v>0</v>
      </c>
      <c r="R354" s="36">
        <f>IFERROR(Table1[[#This Row],[leftover material]]*(Table1[[#This Row],[Cost ]]+Table1[[#This Row],[shipping]]+Table1[[#This Row],[Tax]]),0)</f>
        <v>0</v>
      </c>
      <c r="S354" s="36"/>
      <c r="T354" s="36">
        <f>IF(ISNA(VLOOKUP(Table1[[#This Row],[Part Number]],'Multi-level BOM'!V$4:V$449,1,FALSE)),0,Table1[[#This Row],[Remaining Extended cost]])</f>
        <v>0</v>
      </c>
    </row>
    <row r="355" spans="1:20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9" t="str">
        <f>IF(Table1[[#This Row],[Buy-now costs]]&gt;0,"X","")</f>
        <v/>
      </c>
      <c r="M355" s="40">
        <v>0</v>
      </c>
      <c r="N355" s="40">
        <v>0</v>
      </c>
      <c r="O35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5" s="49" t="e">
        <f>Table1[[#This Row],[Quantity  to  purchase]]+Table1[[#This Row],[quantity on-hand]]+Table1[[#This Row],[Quantity on order]]-Table1[[#This Row],[extended quantity]]</f>
        <v>#DIV/0!</v>
      </c>
      <c r="Q355" s="51">
        <f>IFERROR(Table1[[#This Row],[Quantity  to  purchase]]*(Table1[[#This Row],[Cost ]]+Table1[[#This Row],[shipping]]+Table1[[#This Row],[Tax]]),0)</f>
        <v>0</v>
      </c>
      <c r="R355" s="36">
        <f>IFERROR(Table1[[#This Row],[leftover material]]*(Table1[[#This Row],[Cost ]]+Table1[[#This Row],[shipping]]+Table1[[#This Row],[Tax]]),0)</f>
        <v>0</v>
      </c>
      <c r="S355" s="36"/>
      <c r="T355" s="36">
        <f>IF(ISNA(VLOOKUP(Table1[[#This Row],[Part Number]],'Multi-level BOM'!V$4:V$449,1,FALSE)),0,Table1[[#This Row],[Remaining Extended cost]])</f>
        <v>0</v>
      </c>
    </row>
    <row r="356" spans="1:20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9" t="str">
        <f>IF(Table1[[#This Row],[Buy-now costs]]&gt;0,"X","")</f>
        <v/>
      </c>
      <c r="M356" s="40">
        <v>0</v>
      </c>
      <c r="N356" s="40">
        <v>0</v>
      </c>
      <c r="O35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6" s="49" t="e">
        <f>Table1[[#This Row],[Quantity  to  purchase]]+Table1[[#This Row],[quantity on-hand]]+Table1[[#This Row],[Quantity on order]]-Table1[[#This Row],[extended quantity]]</f>
        <v>#DIV/0!</v>
      </c>
      <c r="Q356" s="51">
        <f>IFERROR(Table1[[#This Row],[Quantity  to  purchase]]*(Table1[[#This Row],[Cost ]]+Table1[[#This Row],[shipping]]+Table1[[#This Row],[Tax]]),0)</f>
        <v>0</v>
      </c>
      <c r="R356" s="36">
        <f>IFERROR(Table1[[#This Row],[leftover material]]*(Table1[[#This Row],[Cost ]]+Table1[[#This Row],[shipping]]+Table1[[#This Row],[Tax]]),0)</f>
        <v>0</v>
      </c>
      <c r="S356" s="36"/>
      <c r="T356" s="36">
        <f>IF(ISNA(VLOOKUP(Table1[[#This Row],[Part Number]],'Multi-level BOM'!V$4:V$449,1,FALSE)),0,Table1[[#This Row],[Remaining Extended cost]])</f>
        <v>0</v>
      </c>
    </row>
    <row r="357" spans="1:20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9" t="str">
        <f>IF(Table1[[#This Row],[Buy-now costs]]&gt;0,"X","")</f>
        <v/>
      </c>
      <c r="M357" s="40">
        <v>0</v>
      </c>
      <c r="N357" s="40">
        <v>0</v>
      </c>
      <c r="O35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7" s="49" t="e">
        <f>Table1[[#This Row],[Quantity  to  purchase]]+Table1[[#This Row],[quantity on-hand]]+Table1[[#This Row],[Quantity on order]]-Table1[[#This Row],[extended quantity]]</f>
        <v>#DIV/0!</v>
      </c>
      <c r="Q357" s="51">
        <f>IFERROR(Table1[[#This Row],[Quantity  to  purchase]]*(Table1[[#This Row],[Cost ]]+Table1[[#This Row],[shipping]]+Table1[[#This Row],[Tax]]),0)</f>
        <v>0</v>
      </c>
      <c r="R357" s="36">
        <f>IFERROR(Table1[[#This Row],[leftover material]]*(Table1[[#This Row],[Cost ]]+Table1[[#This Row],[shipping]]+Table1[[#This Row],[Tax]]),0)</f>
        <v>0</v>
      </c>
      <c r="S357" s="36"/>
      <c r="T357" s="36">
        <f>IF(ISNA(VLOOKUP(Table1[[#This Row],[Part Number]],'Multi-level BOM'!V$4:V$449,1,FALSE)),0,Table1[[#This Row],[Remaining Extended cost]])</f>
        <v>0</v>
      </c>
    </row>
    <row r="358" spans="1:20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9" t="str">
        <f>IF(Table1[[#This Row],[Buy-now costs]]&gt;0,"X","")</f>
        <v/>
      </c>
      <c r="M358" s="40">
        <v>0</v>
      </c>
      <c r="N358" s="40">
        <v>0</v>
      </c>
      <c r="O35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8" s="49" t="e">
        <f>Table1[[#This Row],[Quantity  to  purchase]]+Table1[[#This Row],[quantity on-hand]]+Table1[[#This Row],[Quantity on order]]-Table1[[#This Row],[extended quantity]]</f>
        <v>#DIV/0!</v>
      </c>
      <c r="Q358" s="51">
        <f>IFERROR(Table1[[#This Row],[Quantity  to  purchase]]*(Table1[[#This Row],[Cost ]]+Table1[[#This Row],[shipping]]+Table1[[#This Row],[Tax]]),0)</f>
        <v>0</v>
      </c>
      <c r="R358" s="36">
        <f>IFERROR(Table1[[#This Row],[leftover material]]*(Table1[[#This Row],[Cost ]]+Table1[[#This Row],[shipping]]+Table1[[#This Row],[Tax]]),0)</f>
        <v>0</v>
      </c>
      <c r="S358" s="36"/>
      <c r="T358" s="36">
        <f>IF(ISNA(VLOOKUP(Table1[[#This Row],[Part Number]],'Multi-level BOM'!V$4:V$449,1,FALSE)),0,Table1[[#This Row],[Remaining Extended cost]])</f>
        <v>0</v>
      </c>
    </row>
    <row r="359" spans="1:20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9" t="str">
        <f>IF(Table1[[#This Row],[Buy-now costs]]&gt;0,"X","")</f>
        <v/>
      </c>
      <c r="M359" s="40">
        <v>0</v>
      </c>
      <c r="N359" s="40">
        <v>0</v>
      </c>
      <c r="O35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59" s="49" t="e">
        <f>Table1[[#This Row],[Quantity  to  purchase]]+Table1[[#This Row],[quantity on-hand]]+Table1[[#This Row],[Quantity on order]]-Table1[[#This Row],[extended quantity]]</f>
        <v>#DIV/0!</v>
      </c>
      <c r="Q359" s="51">
        <f>IFERROR(Table1[[#This Row],[Quantity  to  purchase]]*(Table1[[#This Row],[Cost ]]+Table1[[#This Row],[shipping]]+Table1[[#This Row],[Tax]]),0)</f>
        <v>0</v>
      </c>
      <c r="R359" s="36">
        <f>IFERROR(Table1[[#This Row],[leftover material]]*(Table1[[#This Row],[Cost ]]+Table1[[#This Row],[shipping]]+Table1[[#This Row],[Tax]]),0)</f>
        <v>0</v>
      </c>
      <c r="S359" s="36"/>
      <c r="T359" s="36">
        <f>IF(ISNA(VLOOKUP(Table1[[#This Row],[Part Number]],'Multi-level BOM'!V$4:V$449,1,FALSE)),0,Table1[[#This Row],[Remaining Extended cost]])</f>
        <v>0</v>
      </c>
    </row>
    <row r="360" spans="1:20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9" t="str">
        <f>IF(Table1[[#This Row],[Buy-now costs]]&gt;0,"X","")</f>
        <v/>
      </c>
      <c r="M360" s="40">
        <v>0</v>
      </c>
      <c r="N360" s="40">
        <v>0</v>
      </c>
      <c r="O36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0" s="49" t="e">
        <f>Table1[[#This Row],[Quantity  to  purchase]]+Table1[[#This Row],[quantity on-hand]]+Table1[[#This Row],[Quantity on order]]-Table1[[#This Row],[extended quantity]]</f>
        <v>#DIV/0!</v>
      </c>
      <c r="Q360" s="51">
        <f>IFERROR(Table1[[#This Row],[Quantity  to  purchase]]*(Table1[[#This Row],[Cost ]]+Table1[[#This Row],[shipping]]+Table1[[#This Row],[Tax]]),0)</f>
        <v>0</v>
      </c>
      <c r="R360" s="36">
        <f>IFERROR(Table1[[#This Row],[leftover material]]*(Table1[[#This Row],[Cost ]]+Table1[[#This Row],[shipping]]+Table1[[#This Row],[Tax]]),0)</f>
        <v>0</v>
      </c>
      <c r="S360" s="36"/>
      <c r="T360" s="36">
        <f>IF(ISNA(VLOOKUP(Table1[[#This Row],[Part Number]],'Multi-level BOM'!V$4:V$449,1,FALSE)),0,Table1[[#This Row],[Remaining Extended cost]])</f>
        <v>0</v>
      </c>
    </row>
    <row r="361" spans="1:20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9" t="str">
        <f>IF(Table1[[#This Row],[Buy-now costs]]&gt;0,"X","")</f>
        <v/>
      </c>
      <c r="M361" s="40">
        <v>0</v>
      </c>
      <c r="N361" s="40">
        <v>0</v>
      </c>
      <c r="O36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1" s="49" t="e">
        <f>Table1[[#This Row],[Quantity  to  purchase]]+Table1[[#This Row],[quantity on-hand]]+Table1[[#This Row],[Quantity on order]]-Table1[[#This Row],[extended quantity]]</f>
        <v>#DIV/0!</v>
      </c>
      <c r="Q361" s="51">
        <f>IFERROR(Table1[[#This Row],[Quantity  to  purchase]]*(Table1[[#This Row],[Cost ]]+Table1[[#This Row],[shipping]]+Table1[[#This Row],[Tax]]),0)</f>
        <v>0</v>
      </c>
      <c r="R361" s="36">
        <f>IFERROR(Table1[[#This Row],[leftover material]]*(Table1[[#This Row],[Cost ]]+Table1[[#This Row],[shipping]]+Table1[[#This Row],[Tax]]),0)</f>
        <v>0</v>
      </c>
      <c r="S361" s="36"/>
      <c r="T361" s="36">
        <f>IF(ISNA(VLOOKUP(Table1[[#This Row],[Part Number]],'Multi-level BOM'!V$4:V$449,1,FALSE)),0,Table1[[#This Row],[Remaining Extended cost]])</f>
        <v>0</v>
      </c>
    </row>
    <row r="362" spans="1:20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9" t="str">
        <f>IF(Table1[[#This Row],[Buy-now costs]]&gt;0,"X","")</f>
        <v/>
      </c>
      <c r="M362" s="40">
        <v>0</v>
      </c>
      <c r="N362" s="40">
        <v>0</v>
      </c>
      <c r="O36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2" s="49" t="e">
        <f>Table1[[#This Row],[Quantity  to  purchase]]+Table1[[#This Row],[quantity on-hand]]+Table1[[#This Row],[Quantity on order]]-Table1[[#This Row],[extended quantity]]</f>
        <v>#DIV/0!</v>
      </c>
      <c r="Q362" s="51">
        <f>IFERROR(Table1[[#This Row],[Quantity  to  purchase]]*(Table1[[#This Row],[Cost ]]+Table1[[#This Row],[shipping]]+Table1[[#This Row],[Tax]]),0)</f>
        <v>0</v>
      </c>
      <c r="R362" s="36">
        <f>IFERROR(Table1[[#This Row],[leftover material]]*(Table1[[#This Row],[Cost ]]+Table1[[#This Row],[shipping]]+Table1[[#This Row],[Tax]]),0)</f>
        <v>0</v>
      </c>
      <c r="S362" s="36"/>
      <c r="T362" s="36">
        <f>IF(ISNA(VLOOKUP(Table1[[#This Row],[Part Number]],'Multi-level BOM'!V$4:V$449,1,FALSE)),0,Table1[[#This Row],[Remaining Extended cost]])</f>
        <v>0</v>
      </c>
    </row>
    <row r="363" spans="1:20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9" t="str">
        <f>IF(Table1[[#This Row],[Buy-now costs]]&gt;0,"X","")</f>
        <v/>
      </c>
      <c r="M363" s="40">
        <v>0</v>
      </c>
      <c r="N363" s="40">
        <v>0</v>
      </c>
      <c r="O36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3" s="49" t="e">
        <f>Table1[[#This Row],[Quantity  to  purchase]]+Table1[[#This Row],[quantity on-hand]]+Table1[[#This Row],[Quantity on order]]-Table1[[#This Row],[extended quantity]]</f>
        <v>#DIV/0!</v>
      </c>
      <c r="Q363" s="51">
        <f>IFERROR(Table1[[#This Row],[Quantity  to  purchase]]*(Table1[[#This Row],[Cost ]]+Table1[[#This Row],[shipping]]+Table1[[#This Row],[Tax]]),0)</f>
        <v>0</v>
      </c>
      <c r="R363" s="36">
        <f>IFERROR(Table1[[#This Row],[leftover material]]*(Table1[[#This Row],[Cost ]]+Table1[[#This Row],[shipping]]+Table1[[#This Row],[Tax]]),0)</f>
        <v>0</v>
      </c>
      <c r="S363" s="36"/>
      <c r="T363" s="36">
        <f>IF(ISNA(VLOOKUP(Table1[[#This Row],[Part Number]],'Multi-level BOM'!V$4:V$449,1,FALSE)),0,Table1[[#This Row],[Remaining Extended cost]])</f>
        <v>0</v>
      </c>
    </row>
    <row r="364" spans="1:20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9" t="str">
        <f>IF(Table1[[#This Row],[Buy-now costs]]&gt;0,"X","")</f>
        <v/>
      </c>
      <c r="M364" s="40">
        <v>0</v>
      </c>
      <c r="N364" s="40">
        <v>0</v>
      </c>
      <c r="O36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4" s="49" t="e">
        <f>Table1[[#This Row],[Quantity  to  purchase]]+Table1[[#This Row],[quantity on-hand]]+Table1[[#This Row],[Quantity on order]]-Table1[[#This Row],[extended quantity]]</f>
        <v>#DIV/0!</v>
      </c>
      <c r="Q364" s="51">
        <f>IFERROR(Table1[[#This Row],[Quantity  to  purchase]]*(Table1[[#This Row],[Cost ]]+Table1[[#This Row],[shipping]]+Table1[[#This Row],[Tax]]),0)</f>
        <v>0</v>
      </c>
      <c r="R364" s="36">
        <f>IFERROR(Table1[[#This Row],[leftover material]]*(Table1[[#This Row],[Cost ]]+Table1[[#This Row],[shipping]]+Table1[[#This Row],[Tax]]),0)</f>
        <v>0</v>
      </c>
      <c r="S364" s="36"/>
      <c r="T364" s="36">
        <f>IF(ISNA(VLOOKUP(Table1[[#This Row],[Part Number]],'Multi-level BOM'!V$4:V$449,1,FALSE)),0,Table1[[#This Row],[Remaining Extended cost]])</f>
        <v>0</v>
      </c>
    </row>
    <row r="365" spans="1:20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9" t="str">
        <f>IF(Table1[[#This Row],[Buy-now costs]]&gt;0,"X","")</f>
        <v/>
      </c>
      <c r="M365" s="40">
        <v>0</v>
      </c>
      <c r="N365" s="40">
        <v>0</v>
      </c>
      <c r="O36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5" s="49" t="e">
        <f>Table1[[#This Row],[Quantity  to  purchase]]+Table1[[#This Row],[quantity on-hand]]+Table1[[#This Row],[Quantity on order]]-Table1[[#This Row],[extended quantity]]</f>
        <v>#DIV/0!</v>
      </c>
      <c r="Q365" s="51">
        <f>IFERROR(Table1[[#This Row],[Quantity  to  purchase]]*(Table1[[#This Row],[Cost ]]+Table1[[#This Row],[shipping]]+Table1[[#This Row],[Tax]]),0)</f>
        <v>0</v>
      </c>
      <c r="R365" s="36">
        <f>IFERROR(Table1[[#This Row],[leftover material]]*(Table1[[#This Row],[Cost ]]+Table1[[#This Row],[shipping]]+Table1[[#This Row],[Tax]]),0)</f>
        <v>0</v>
      </c>
      <c r="S365" s="36"/>
      <c r="T365" s="36">
        <f>IF(ISNA(VLOOKUP(Table1[[#This Row],[Part Number]],'Multi-level BOM'!V$4:V$449,1,FALSE)),0,Table1[[#This Row],[Remaining Extended cost]])</f>
        <v>0</v>
      </c>
    </row>
    <row r="366" spans="1:20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9" t="str">
        <f>IF(Table1[[#This Row],[Buy-now costs]]&gt;0,"X","")</f>
        <v/>
      </c>
      <c r="M366" s="40">
        <v>0</v>
      </c>
      <c r="N366" s="40">
        <v>0</v>
      </c>
      <c r="O36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6" s="49" t="e">
        <f>Table1[[#This Row],[Quantity  to  purchase]]+Table1[[#This Row],[quantity on-hand]]+Table1[[#This Row],[Quantity on order]]-Table1[[#This Row],[extended quantity]]</f>
        <v>#DIV/0!</v>
      </c>
      <c r="Q366" s="51">
        <f>IFERROR(Table1[[#This Row],[Quantity  to  purchase]]*(Table1[[#This Row],[Cost ]]+Table1[[#This Row],[shipping]]+Table1[[#This Row],[Tax]]),0)</f>
        <v>0</v>
      </c>
      <c r="R366" s="36">
        <f>IFERROR(Table1[[#This Row],[leftover material]]*(Table1[[#This Row],[Cost ]]+Table1[[#This Row],[shipping]]+Table1[[#This Row],[Tax]]),0)</f>
        <v>0</v>
      </c>
      <c r="S366" s="36"/>
      <c r="T366" s="36">
        <f>IF(ISNA(VLOOKUP(Table1[[#This Row],[Part Number]],'Multi-level BOM'!V$4:V$449,1,FALSE)),0,Table1[[#This Row],[Remaining Extended cost]])</f>
        <v>0</v>
      </c>
    </row>
    <row r="367" spans="1:20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9" t="str">
        <f>IF(Table1[[#This Row],[Buy-now costs]]&gt;0,"X","")</f>
        <v/>
      </c>
      <c r="M367" s="40">
        <v>0</v>
      </c>
      <c r="N367" s="40">
        <v>0</v>
      </c>
      <c r="O36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7" s="49" t="e">
        <f>Table1[[#This Row],[Quantity  to  purchase]]+Table1[[#This Row],[quantity on-hand]]+Table1[[#This Row],[Quantity on order]]-Table1[[#This Row],[extended quantity]]</f>
        <v>#DIV/0!</v>
      </c>
      <c r="Q367" s="51">
        <f>IFERROR(Table1[[#This Row],[Quantity  to  purchase]]*(Table1[[#This Row],[Cost ]]+Table1[[#This Row],[shipping]]+Table1[[#This Row],[Tax]]),0)</f>
        <v>0</v>
      </c>
      <c r="R367" s="36">
        <f>IFERROR(Table1[[#This Row],[leftover material]]*(Table1[[#This Row],[Cost ]]+Table1[[#This Row],[shipping]]+Table1[[#This Row],[Tax]]),0)</f>
        <v>0</v>
      </c>
      <c r="S367" s="36"/>
      <c r="T367" s="36">
        <f>IF(ISNA(VLOOKUP(Table1[[#This Row],[Part Number]],'Multi-level BOM'!V$4:V$449,1,FALSE)),0,Table1[[#This Row],[Remaining Extended cost]])</f>
        <v>0</v>
      </c>
    </row>
    <row r="368" spans="1:20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9" t="str">
        <f>IF(Table1[[#This Row],[Buy-now costs]]&gt;0,"X","")</f>
        <v/>
      </c>
      <c r="M368" s="40">
        <v>0</v>
      </c>
      <c r="N368" s="40">
        <v>0</v>
      </c>
      <c r="O36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8" s="49" t="e">
        <f>Table1[[#This Row],[Quantity  to  purchase]]+Table1[[#This Row],[quantity on-hand]]+Table1[[#This Row],[Quantity on order]]-Table1[[#This Row],[extended quantity]]</f>
        <v>#DIV/0!</v>
      </c>
      <c r="Q368" s="51">
        <f>IFERROR(Table1[[#This Row],[Quantity  to  purchase]]*(Table1[[#This Row],[Cost ]]+Table1[[#This Row],[shipping]]+Table1[[#This Row],[Tax]]),0)</f>
        <v>0</v>
      </c>
      <c r="R368" s="36">
        <f>IFERROR(Table1[[#This Row],[leftover material]]*(Table1[[#This Row],[Cost ]]+Table1[[#This Row],[shipping]]+Table1[[#This Row],[Tax]]),0)</f>
        <v>0</v>
      </c>
      <c r="S368" s="36"/>
      <c r="T368" s="36">
        <f>IF(ISNA(VLOOKUP(Table1[[#This Row],[Part Number]],'Multi-level BOM'!V$4:V$449,1,FALSE)),0,Table1[[#This Row],[Remaining Extended cost]])</f>
        <v>0</v>
      </c>
    </row>
    <row r="369" spans="1:20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9" t="str">
        <f>IF(Table1[[#This Row],[Buy-now costs]]&gt;0,"X","")</f>
        <v/>
      </c>
      <c r="M369" s="40">
        <v>0</v>
      </c>
      <c r="N369" s="40">
        <v>0</v>
      </c>
      <c r="O36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69" s="49" t="e">
        <f>Table1[[#This Row],[Quantity  to  purchase]]+Table1[[#This Row],[quantity on-hand]]+Table1[[#This Row],[Quantity on order]]-Table1[[#This Row],[extended quantity]]</f>
        <v>#DIV/0!</v>
      </c>
      <c r="Q369" s="51">
        <f>IFERROR(Table1[[#This Row],[Quantity  to  purchase]]*(Table1[[#This Row],[Cost ]]+Table1[[#This Row],[shipping]]+Table1[[#This Row],[Tax]]),0)</f>
        <v>0</v>
      </c>
      <c r="R369" s="36">
        <f>IFERROR(Table1[[#This Row],[leftover material]]*(Table1[[#This Row],[Cost ]]+Table1[[#This Row],[shipping]]+Table1[[#This Row],[Tax]]),0)</f>
        <v>0</v>
      </c>
      <c r="S369" s="36"/>
      <c r="T369" s="36">
        <f>IF(ISNA(VLOOKUP(Table1[[#This Row],[Part Number]],'Multi-level BOM'!V$4:V$449,1,FALSE)),0,Table1[[#This Row],[Remaining Extended cost]])</f>
        <v>0</v>
      </c>
    </row>
    <row r="370" spans="1:20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9" t="str">
        <f>IF(Table1[[#This Row],[Buy-now costs]]&gt;0,"X","")</f>
        <v/>
      </c>
      <c r="M370" s="40">
        <v>0</v>
      </c>
      <c r="N370" s="40">
        <v>0</v>
      </c>
      <c r="O37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0" s="49" t="e">
        <f>Table1[[#This Row],[Quantity  to  purchase]]+Table1[[#This Row],[quantity on-hand]]+Table1[[#This Row],[Quantity on order]]-Table1[[#This Row],[extended quantity]]</f>
        <v>#DIV/0!</v>
      </c>
      <c r="Q370" s="51">
        <f>IFERROR(Table1[[#This Row],[Quantity  to  purchase]]*(Table1[[#This Row],[Cost ]]+Table1[[#This Row],[shipping]]+Table1[[#This Row],[Tax]]),0)</f>
        <v>0</v>
      </c>
      <c r="R370" s="36">
        <f>IFERROR(Table1[[#This Row],[leftover material]]*(Table1[[#This Row],[Cost ]]+Table1[[#This Row],[shipping]]+Table1[[#This Row],[Tax]]),0)</f>
        <v>0</v>
      </c>
      <c r="S370" s="36"/>
      <c r="T370" s="36">
        <f>IF(ISNA(VLOOKUP(Table1[[#This Row],[Part Number]],'Multi-level BOM'!V$4:V$449,1,FALSE)),0,Table1[[#This Row],[Remaining Extended cost]])</f>
        <v>0</v>
      </c>
    </row>
    <row r="371" spans="1:20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9" t="str">
        <f>IF(Table1[[#This Row],[Buy-now costs]]&gt;0,"X","")</f>
        <v/>
      </c>
      <c r="M371" s="40">
        <v>0</v>
      </c>
      <c r="N371" s="40">
        <v>0</v>
      </c>
      <c r="O37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1" s="49" t="e">
        <f>Table1[[#This Row],[Quantity  to  purchase]]+Table1[[#This Row],[quantity on-hand]]+Table1[[#This Row],[Quantity on order]]-Table1[[#This Row],[extended quantity]]</f>
        <v>#DIV/0!</v>
      </c>
      <c r="Q371" s="51">
        <f>IFERROR(Table1[[#This Row],[Quantity  to  purchase]]*(Table1[[#This Row],[Cost ]]+Table1[[#This Row],[shipping]]+Table1[[#This Row],[Tax]]),0)</f>
        <v>0</v>
      </c>
      <c r="R371" s="36">
        <f>IFERROR(Table1[[#This Row],[leftover material]]*(Table1[[#This Row],[Cost ]]+Table1[[#This Row],[shipping]]+Table1[[#This Row],[Tax]]),0)</f>
        <v>0</v>
      </c>
      <c r="S371" s="36"/>
      <c r="T371" s="36">
        <f>IF(ISNA(VLOOKUP(Table1[[#This Row],[Part Number]],'Multi-level BOM'!V$4:V$449,1,FALSE)),0,Table1[[#This Row],[Remaining Extended cost]])</f>
        <v>0</v>
      </c>
    </row>
    <row r="372" spans="1:20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9" t="str">
        <f>IF(Table1[[#This Row],[Buy-now costs]]&gt;0,"X","")</f>
        <v/>
      </c>
      <c r="M372" s="40">
        <v>0</v>
      </c>
      <c r="N372" s="40">
        <v>0</v>
      </c>
      <c r="O37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2" s="49" t="e">
        <f>Table1[[#This Row],[Quantity  to  purchase]]+Table1[[#This Row],[quantity on-hand]]+Table1[[#This Row],[Quantity on order]]-Table1[[#This Row],[extended quantity]]</f>
        <v>#DIV/0!</v>
      </c>
      <c r="Q372" s="51">
        <f>IFERROR(Table1[[#This Row],[Quantity  to  purchase]]*(Table1[[#This Row],[Cost ]]+Table1[[#This Row],[shipping]]+Table1[[#This Row],[Tax]]),0)</f>
        <v>0</v>
      </c>
      <c r="R372" s="36">
        <f>IFERROR(Table1[[#This Row],[leftover material]]*(Table1[[#This Row],[Cost ]]+Table1[[#This Row],[shipping]]+Table1[[#This Row],[Tax]]),0)</f>
        <v>0</v>
      </c>
      <c r="S372" s="36"/>
      <c r="T372" s="36">
        <f>IF(ISNA(VLOOKUP(Table1[[#This Row],[Part Number]],'Multi-level BOM'!V$4:V$449,1,FALSE)),0,Table1[[#This Row],[Remaining Extended cost]])</f>
        <v>0</v>
      </c>
    </row>
    <row r="373" spans="1:20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9" t="str">
        <f>IF(Table1[[#This Row],[Buy-now costs]]&gt;0,"X","")</f>
        <v/>
      </c>
      <c r="M373" s="40">
        <v>0</v>
      </c>
      <c r="N373" s="40">
        <v>0</v>
      </c>
      <c r="O37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3" s="49" t="e">
        <f>Table1[[#This Row],[Quantity  to  purchase]]+Table1[[#This Row],[quantity on-hand]]+Table1[[#This Row],[Quantity on order]]-Table1[[#This Row],[extended quantity]]</f>
        <v>#DIV/0!</v>
      </c>
      <c r="Q373" s="51">
        <f>IFERROR(Table1[[#This Row],[Quantity  to  purchase]]*(Table1[[#This Row],[Cost ]]+Table1[[#This Row],[shipping]]+Table1[[#This Row],[Tax]]),0)</f>
        <v>0</v>
      </c>
      <c r="R373" s="36">
        <f>IFERROR(Table1[[#This Row],[leftover material]]*(Table1[[#This Row],[Cost ]]+Table1[[#This Row],[shipping]]+Table1[[#This Row],[Tax]]),0)</f>
        <v>0</v>
      </c>
      <c r="S373" s="36"/>
      <c r="T373" s="36">
        <f>IF(ISNA(VLOOKUP(Table1[[#This Row],[Part Number]],'Multi-level BOM'!V$4:V$449,1,FALSE)),0,Table1[[#This Row],[Remaining Extended cost]])</f>
        <v>0</v>
      </c>
    </row>
    <row r="374" spans="1:20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9" t="str">
        <f>IF(Table1[[#This Row],[Buy-now costs]]&gt;0,"X","")</f>
        <v/>
      </c>
      <c r="M374" s="40">
        <v>0</v>
      </c>
      <c r="N374" s="40">
        <v>0</v>
      </c>
      <c r="O37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4" s="49" t="e">
        <f>Table1[[#This Row],[Quantity  to  purchase]]+Table1[[#This Row],[quantity on-hand]]+Table1[[#This Row],[Quantity on order]]-Table1[[#This Row],[extended quantity]]</f>
        <v>#DIV/0!</v>
      </c>
      <c r="Q374" s="51">
        <f>IFERROR(Table1[[#This Row],[Quantity  to  purchase]]*(Table1[[#This Row],[Cost ]]+Table1[[#This Row],[shipping]]+Table1[[#This Row],[Tax]]),0)</f>
        <v>0</v>
      </c>
      <c r="R374" s="36">
        <f>IFERROR(Table1[[#This Row],[leftover material]]*(Table1[[#This Row],[Cost ]]+Table1[[#This Row],[shipping]]+Table1[[#This Row],[Tax]]),0)</f>
        <v>0</v>
      </c>
      <c r="S374" s="36"/>
      <c r="T374" s="36">
        <f>IF(ISNA(VLOOKUP(Table1[[#This Row],[Part Number]],'Multi-level BOM'!V$4:V$449,1,FALSE)),0,Table1[[#This Row],[Remaining Extended cost]])</f>
        <v>0</v>
      </c>
    </row>
    <row r="375" spans="1:20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9" t="str">
        <f>IF(Table1[[#This Row],[Buy-now costs]]&gt;0,"X","")</f>
        <v/>
      </c>
      <c r="M375" s="40">
        <v>0</v>
      </c>
      <c r="N375" s="40">
        <v>0</v>
      </c>
      <c r="O37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5" s="49" t="e">
        <f>Table1[[#This Row],[Quantity  to  purchase]]+Table1[[#This Row],[quantity on-hand]]+Table1[[#This Row],[Quantity on order]]-Table1[[#This Row],[extended quantity]]</f>
        <v>#DIV/0!</v>
      </c>
      <c r="Q375" s="51">
        <f>IFERROR(Table1[[#This Row],[Quantity  to  purchase]]*(Table1[[#This Row],[Cost ]]+Table1[[#This Row],[shipping]]+Table1[[#This Row],[Tax]]),0)</f>
        <v>0</v>
      </c>
      <c r="R375" s="36">
        <f>IFERROR(Table1[[#This Row],[leftover material]]*(Table1[[#This Row],[Cost ]]+Table1[[#This Row],[shipping]]+Table1[[#This Row],[Tax]]),0)</f>
        <v>0</v>
      </c>
      <c r="S375" s="36"/>
      <c r="T375" s="36">
        <f>IF(ISNA(VLOOKUP(Table1[[#This Row],[Part Number]],'Multi-level BOM'!V$4:V$449,1,FALSE)),0,Table1[[#This Row],[Remaining Extended cost]])</f>
        <v>0</v>
      </c>
    </row>
    <row r="376" spans="1:20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9" t="str">
        <f>IF(Table1[[#This Row],[Buy-now costs]]&gt;0,"X","")</f>
        <v/>
      </c>
      <c r="M376" s="40">
        <v>0</v>
      </c>
      <c r="N376" s="40">
        <v>0</v>
      </c>
      <c r="O37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6" s="49" t="e">
        <f>Table1[[#This Row],[Quantity  to  purchase]]+Table1[[#This Row],[quantity on-hand]]+Table1[[#This Row],[Quantity on order]]-Table1[[#This Row],[extended quantity]]</f>
        <v>#DIV/0!</v>
      </c>
      <c r="Q376" s="51">
        <f>IFERROR(Table1[[#This Row],[Quantity  to  purchase]]*(Table1[[#This Row],[Cost ]]+Table1[[#This Row],[shipping]]+Table1[[#This Row],[Tax]]),0)</f>
        <v>0</v>
      </c>
      <c r="R376" s="36">
        <f>IFERROR(Table1[[#This Row],[leftover material]]*(Table1[[#This Row],[Cost ]]+Table1[[#This Row],[shipping]]+Table1[[#This Row],[Tax]]),0)</f>
        <v>0</v>
      </c>
      <c r="S376" s="36"/>
      <c r="T376" s="36">
        <f>IF(ISNA(VLOOKUP(Table1[[#This Row],[Part Number]],'Multi-level BOM'!V$4:V$449,1,FALSE)),0,Table1[[#This Row],[Remaining Extended cost]])</f>
        <v>0</v>
      </c>
    </row>
    <row r="377" spans="1:20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9" t="str">
        <f>IF(Table1[[#This Row],[Buy-now costs]]&gt;0,"X","")</f>
        <v/>
      </c>
      <c r="M377" s="40">
        <v>0</v>
      </c>
      <c r="N377" s="40">
        <v>0</v>
      </c>
      <c r="O37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7" s="49" t="e">
        <f>Table1[[#This Row],[Quantity  to  purchase]]+Table1[[#This Row],[quantity on-hand]]+Table1[[#This Row],[Quantity on order]]-Table1[[#This Row],[extended quantity]]</f>
        <v>#DIV/0!</v>
      </c>
      <c r="Q377" s="51">
        <f>IFERROR(Table1[[#This Row],[Quantity  to  purchase]]*(Table1[[#This Row],[Cost ]]+Table1[[#This Row],[shipping]]+Table1[[#This Row],[Tax]]),0)</f>
        <v>0</v>
      </c>
      <c r="R377" s="36">
        <f>IFERROR(Table1[[#This Row],[leftover material]]*(Table1[[#This Row],[Cost ]]+Table1[[#This Row],[shipping]]+Table1[[#This Row],[Tax]]),0)</f>
        <v>0</v>
      </c>
      <c r="S377" s="36"/>
      <c r="T377" s="36">
        <f>IF(ISNA(VLOOKUP(Table1[[#This Row],[Part Number]],'Multi-level BOM'!V$4:V$449,1,FALSE)),0,Table1[[#This Row],[Remaining Extended cost]])</f>
        <v>0</v>
      </c>
    </row>
    <row r="378" spans="1:20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9" t="str">
        <f>IF(Table1[[#This Row],[Buy-now costs]]&gt;0,"X","")</f>
        <v/>
      </c>
      <c r="M378" s="40">
        <v>0</v>
      </c>
      <c r="N378" s="40">
        <v>0</v>
      </c>
      <c r="O37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8" s="49" t="e">
        <f>Table1[[#This Row],[Quantity  to  purchase]]+Table1[[#This Row],[quantity on-hand]]+Table1[[#This Row],[Quantity on order]]-Table1[[#This Row],[extended quantity]]</f>
        <v>#DIV/0!</v>
      </c>
      <c r="Q378" s="51">
        <f>IFERROR(Table1[[#This Row],[Quantity  to  purchase]]*(Table1[[#This Row],[Cost ]]+Table1[[#This Row],[shipping]]+Table1[[#This Row],[Tax]]),0)</f>
        <v>0</v>
      </c>
      <c r="R378" s="36">
        <f>IFERROR(Table1[[#This Row],[leftover material]]*(Table1[[#This Row],[Cost ]]+Table1[[#This Row],[shipping]]+Table1[[#This Row],[Tax]]),0)</f>
        <v>0</v>
      </c>
      <c r="S378" s="36"/>
      <c r="T378" s="36">
        <f>IF(ISNA(VLOOKUP(Table1[[#This Row],[Part Number]],'Multi-level BOM'!V$4:V$449,1,FALSE)),0,Table1[[#This Row],[Remaining Extended cost]])</f>
        <v>0</v>
      </c>
    </row>
    <row r="379" spans="1:20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9" t="str">
        <f>IF(Table1[[#This Row],[Buy-now costs]]&gt;0,"X","")</f>
        <v/>
      </c>
      <c r="M379" s="40">
        <v>0</v>
      </c>
      <c r="N379" s="40">
        <v>0</v>
      </c>
      <c r="O37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79" s="49" t="e">
        <f>Table1[[#This Row],[Quantity  to  purchase]]+Table1[[#This Row],[quantity on-hand]]+Table1[[#This Row],[Quantity on order]]-Table1[[#This Row],[extended quantity]]</f>
        <v>#DIV/0!</v>
      </c>
      <c r="Q379" s="51">
        <f>IFERROR(Table1[[#This Row],[Quantity  to  purchase]]*(Table1[[#This Row],[Cost ]]+Table1[[#This Row],[shipping]]+Table1[[#This Row],[Tax]]),0)</f>
        <v>0</v>
      </c>
      <c r="R379" s="36">
        <f>IFERROR(Table1[[#This Row],[leftover material]]*(Table1[[#This Row],[Cost ]]+Table1[[#This Row],[shipping]]+Table1[[#This Row],[Tax]]),0)</f>
        <v>0</v>
      </c>
      <c r="S379" s="36"/>
      <c r="T379" s="36">
        <f>IF(ISNA(VLOOKUP(Table1[[#This Row],[Part Number]],'Multi-level BOM'!V$4:V$449,1,FALSE)),0,Table1[[#This Row],[Remaining Extended cost]])</f>
        <v>0</v>
      </c>
    </row>
    <row r="380" spans="1:20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9" t="str">
        <f>IF(Table1[[#This Row],[Buy-now costs]]&gt;0,"X","")</f>
        <v/>
      </c>
      <c r="M380" s="40">
        <v>0</v>
      </c>
      <c r="N380" s="40">
        <v>0</v>
      </c>
      <c r="O38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0" s="49" t="e">
        <f>Table1[[#This Row],[Quantity  to  purchase]]+Table1[[#This Row],[quantity on-hand]]+Table1[[#This Row],[Quantity on order]]-Table1[[#This Row],[extended quantity]]</f>
        <v>#DIV/0!</v>
      </c>
      <c r="Q380" s="51">
        <f>IFERROR(Table1[[#This Row],[Quantity  to  purchase]]*(Table1[[#This Row],[Cost ]]+Table1[[#This Row],[shipping]]+Table1[[#This Row],[Tax]]),0)</f>
        <v>0</v>
      </c>
      <c r="R380" s="36">
        <f>IFERROR(Table1[[#This Row],[leftover material]]*(Table1[[#This Row],[Cost ]]+Table1[[#This Row],[shipping]]+Table1[[#This Row],[Tax]]),0)</f>
        <v>0</v>
      </c>
      <c r="S380" s="36"/>
      <c r="T380" s="36">
        <f>IF(ISNA(VLOOKUP(Table1[[#This Row],[Part Number]],'Multi-level BOM'!V$4:V$449,1,FALSE)),0,Table1[[#This Row],[Remaining Extended cost]])</f>
        <v>0</v>
      </c>
    </row>
    <row r="381" spans="1:20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9" t="str">
        <f>IF(Table1[[#This Row],[Buy-now costs]]&gt;0,"X","")</f>
        <v/>
      </c>
      <c r="M381" s="40">
        <v>0</v>
      </c>
      <c r="N381" s="40">
        <v>0</v>
      </c>
      <c r="O38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1" s="49" t="e">
        <f>Table1[[#This Row],[Quantity  to  purchase]]+Table1[[#This Row],[quantity on-hand]]+Table1[[#This Row],[Quantity on order]]-Table1[[#This Row],[extended quantity]]</f>
        <v>#DIV/0!</v>
      </c>
      <c r="Q381" s="51">
        <f>IFERROR(Table1[[#This Row],[Quantity  to  purchase]]*(Table1[[#This Row],[Cost ]]+Table1[[#This Row],[shipping]]+Table1[[#This Row],[Tax]]),0)</f>
        <v>0</v>
      </c>
      <c r="R381" s="36">
        <f>IFERROR(Table1[[#This Row],[leftover material]]*(Table1[[#This Row],[Cost ]]+Table1[[#This Row],[shipping]]+Table1[[#This Row],[Tax]]),0)</f>
        <v>0</v>
      </c>
      <c r="S381" s="36"/>
      <c r="T381" s="36">
        <f>IF(ISNA(VLOOKUP(Table1[[#This Row],[Part Number]],'Multi-level BOM'!V$4:V$449,1,FALSE)),0,Table1[[#This Row],[Remaining Extended cost]])</f>
        <v>0</v>
      </c>
    </row>
    <row r="382" spans="1:20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9" t="str">
        <f>IF(Table1[[#This Row],[Buy-now costs]]&gt;0,"X","")</f>
        <v/>
      </c>
      <c r="M382" s="40">
        <v>0</v>
      </c>
      <c r="N382" s="40">
        <v>0</v>
      </c>
      <c r="O38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2" s="49" t="e">
        <f>Table1[[#This Row],[Quantity  to  purchase]]+Table1[[#This Row],[quantity on-hand]]+Table1[[#This Row],[Quantity on order]]-Table1[[#This Row],[extended quantity]]</f>
        <v>#DIV/0!</v>
      </c>
      <c r="Q382" s="51">
        <f>IFERROR(Table1[[#This Row],[Quantity  to  purchase]]*(Table1[[#This Row],[Cost ]]+Table1[[#This Row],[shipping]]+Table1[[#This Row],[Tax]]),0)</f>
        <v>0</v>
      </c>
      <c r="R382" s="36">
        <f>IFERROR(Table1[[#This Row],[leftover material]]*(Table1[[#This Row],[Cost ]]+Table1[[#This Row],[shipping]]+Table1[[#This Row],[Tax]]),0)</f>
        <v>0</v>
      </c>
      <c r="S382" s="36"/>
      <c r="T382" s="36">
        <f>IF(ISNA(VLOOKUP(Table1[[#This Row],[Part Number]],'Multi-level BOM'!V$4:V$449,1,FALSE)),0,Table1[[#This Row],[Remaining Extended cost]])</f>
        <v>0</v>
      </c>
    </row>
    <row r="383" spans="1:20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9" t="str">
        <f>IF(Table1[[#This Row],[Buy-now costs]]&gt;0,"X","")</f>
        <v/>
      </c>
      <c r="M383" s="40">
        <v>0</v>
      </c>
      <c r="N383" s="40">
        <v>0</v>
      </c>
      <c r="O38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3" s="49" t="e">
        <f>Table1[[#This Row],[Quantity  to  purchase]]+Table1[[#This Row],[quantity on-hand]]+Table1[[#This Row],[Quantity on order]]-Table1[[#This Row],[extended quantity]]</f>
        <v>#DIV/0!</v>
      </c>
      <c r="Q383" s="51">
        <f>IFERROR(Table1[[#This Row],[Quantity  to  purchase]]*(Table1[[#This Row],[Cost ]]+Table1[[#This Row],[shipping]]+Table1[[#This Row],[Tax]]),0)</f>
        <v>0</v>
      </c>
      <c r="R383" s="36">
        <f>IFERROR(Table1[[#This Row],[leftover material]]*(Table1[[#This Row],[Cost ]]+Table1[[#This Row],[shipping]]+Table1[[#This Row],[Tax]]),0)</f>
        <v>0</v>
      </c>
      <c r="S383" s="36"/>
      <c r="T383" s="36">
        <f>IF(ISNA(VLOOKUP(Table1[[#This Row],[Part Number]],'Multi-level BOM'!V$4:V$449,1,FALSE)),0,Table1[[#This Row],[Remaining Extended cost]])</f>
        <v>0</v>
      </c>
    </row>
    <row r="384" spans="1:20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9" t="str">
        <f>IF(Table1[[#This Row],[Buy-now costs]]&gt;0,"X","")</f>
        <v/>
      </c>
      <c r="M384" s="40">
        <v>0</v>
      </c>
      <c r="N384" s="40">
        <v>0</v>
      </c>
      <c r="O38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4" s="49" t="e">
        <f>Table1[[#This Row],[Quantity  to  purchase]]+Table1[[#This Row],[quantity on-hand]]+Table1[[#This Row],[Quantity on order]]-Table1[[#This Row],[extended quantity]]</f>
        <v>#DIV/0!</v>
      </c>
      <c r="Q384" s="51">
        <f>IFERROR(Table1[[#This Row],[Quantity  to  purchase]]*(Table1[[#This Row],[Cost ]]+Table1[[#This Row],[shipping]]+Table1[[#This Row],[Tax]]),0)</f>
        <v>0</v>
      </c>
      <c r="R384" s="36">
        <f>IFERROR(Table1[[#This Row],[leftover material]]*(Table1[[#This Row],[Cost ]]+Table1[[#This Row],[shipping]]+Table1[[#This Row],[Tax]]),0)</f>
        <v>0</v>
      </c>
      <c r="S384" s="36"/>
      <c r="T384" s="36">
        <f>IF(ISNA(VLOOKUP(Table1[[#This Row],[Part Number]],'Multi-level BOM'!V$4:V$449,1,FALSE)),0,Table1[[#This Row],[Remaining Extended cost]])</f>
        <v>0</v>
      </c>
    </row>
    <row r="385" spans="1:20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9" t="str">
        <f>IF(Table1[[#This Row],[Buy-now costs]]&gt;0,"X","")</f>
        <v/>
      </c>
      <c r="M385" s="40">
        <v>0</v>
      </c>
      <c r="N385" s="40">
        <v>0</v>
      </c>
      <c r="O38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5" s="49" t="e">
        <f>Table1[[#This Row],[Quantity  to  purchase]]+Table1[[#This Row],[quantity on-hand]]+Table1[[#This Row],[Quantity on order]]-Table1[[#This Row],[extended quantity]]</f>
        <v>#DIV/0!</v>
      </c>
      <c r="Q385" s="51">
        <f>IFERROR(Table1[[#This Row],[Quantity  to  purchase]]*(Table1[[#This Row],[Cost ]]+Table1[[#This Row],[shipping]]+Table1[[#This Row],[Tax]]),0)</f>
        <v>0</v>
      </c>
      <c r="R385" s="36">
        <f>IFERROR(Table1[[#This Row],[leftover material]]*(Table1[[#This Row],[Cost ]]+Table1[[#This Row],[shipping]]+Table1[[#This Row],[Tax]]),0)</f>
        <v>0</v>
      </c>
      <c r="S385" s="36"/>
      <c r="T385" s="36">
        <f>IF(ISNA(VLOOKUP(Table1[[#This Row],[Part Number]],'Multi-level BOM'!V$4:V$449,1,FALSE)),0,Table1[[#This Row],[Remaining Extended cost]])</f>
        <v>0</v>
      </c>
    </row>
    <row r="386" spans="1:20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9" t="str">
        <f>IF(Table1[[#This Row],[Buy-now costs]]&gt;0,"X","")</f>
        <v/>
      </c>
      <c r="M386" s="40">
        <v>0</v>
      </c>
      <c r="N386" s="40">
        <v>0</v>
      </c>
      <c r="O38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6" s="49" t="e">
        <f>Table1[[#This Row],[Quantity  to  purchase]]+Table1[[#This Row],[quantity on-hand]]+Table1[[#This Row],[Quantity on order]]-Table1[[#This Row],[extended quantity]]</f>
        <v>#DIV/0!</v>
      </c>
      <c r="Q386" s="51">
        <f>IFERROR(Table1[[#This Row],[Quantity  to  purchase]]*(Table1[[#This Row],[Cost ]]+Table1[[#This Row],[shipping]]+Table1[[#This Row],[Tax]]),0)</f>
        <v>0</v>
      </c>
      <c r="R386" s="36">
        <f>IFERROR(Table1[[#This Row],[leftover material]]*(Table1[[#This Row],[Cost ]]+Table1[[#This Row],[shipping]]+Table1[[#This Row],[Tax]]),0)</f>
        <v>0</v>
      </c>
      <c r="S386" s="36"/>
      <c r="T386" s="36">
        <f>IF(ISNA(VLOOKUP(Table1[[#This Row],[Part Number]],'Multi-level BOM'!V$4:V$449,1,FALSE)),0,Table1[[#This Row],[Remaining Extended cost]])</f>
        <v>0</v>
      </c>
    </row>
    <row r="387" spans="1:20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9" t="str">
        <f>IF(Table1[[#This Row],[Buy-now costs]]&gt;0,"X","")</f>
        <v/>
      </c>
      <c r="M387" s="40">
        <v>0</v>
      </c>
      <c r="N387" s="40">
        <v>0</v>
      </c>
      <c r="O38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7" s="49" t="e">
        <f>Table1[[#This Row],[Quantity  to  purchase]]+Table1[[#This Row],[quantity on-hand]]+Table1[[#This Row],[Quantity on order]]-Table1[[#This Row],[extended quantity]]</f>
        <v>#DIV/0!</v>
      </c>
      <c r="Q387" s="51">
        <f>IFERROR(Table1[[#This Row],[Quantity  to  purchase]]*(Table1[[#This Row],[Cost ]]+Table1[[#This Row],[shipping]]+Table1[[#This Row],[Tax]]),0)</f>
        <v>0</v>
      </c>
      <c r="R387" s="36">
        <f>IFERROR(Table1[[#This Row],[leftover material]]*(Table1[[#This Row],[Cost ]]+Table1[[#This Row],[shipping]]+Table1[[#This Row],[Tax]]),0)</f>
        <v>0</v>
      </c>
      <c r="S387" s="36"/>
      <c r="T387" s="36">
        <f>IF(ISNA(VLOOKUP(Table1[[#This Row],[Part Number]],'Multi-level BOM'!V$4:V$449,1,FALSE)),0,Table1[[#This Row],[Remaining Extended cost]])</f>
        <v>0</v>
      </c>
    </row>
    <row r="388" spans="1:20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9" t="str">
        <f>IF(Table1[[#This Row],[Buy-now costs]]&gt;0,"X","")</f>
        <v/>
      </c>
      <c r="M388" s="40">
        <v>0</v>
      </c>
      <c r="N388" s="40">
        <v>0</v>
      </c>
      <c r="O38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8" s="49" t="e">
        <f>Table1[[#This Row],[Quantity  to  purchase]]+Table1[[#This Row],[quantity on-hand]]+Table1[[#This Row],[Quantity on order]]-Table1[[#This Row],[extended quantity]]</f>
        <v>#DIV/0!</v>
      </c>
      <c r="Q388" s="51">
        <f>IFERROR(Table1[[#This Row],[Quantity  to  purchase]]*(Table1[[#This Row],[Cost ]]+Table1[[#This Row],[shipping]]+Table1[[#This Row],[Tax]]),0)</f>
        <v>0</v>
      </c>
      <c r="R388" s="36">
        <f>IFERROR(Table1[[#This Row],[leftover material]]*(Table1[[#This Row],[Cost ]]+Table1[[#This Row],[shipping]]+Table1[[#This Row],[Tax]]),0)</f>
        <v>0</v>
      </c>
      <c r="S388" s="36"/>
      <c r="T388" s="36">
        <f>IF(ISNA(VLOOKUP(Table1[[#This Row],[Part Number]],'Multi-level BOM'!V$4:V$449,1,FALSE)),0,Table1[[#This Row],[Remaining Extended cost]])</f>
        <v>0</v>
      </c>
    </row>
    <row r="389" spans="1:20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9" t="str">
        <f>IF(Table1[[#This Row],[Buy-now costs]]&gt;0,"X","")</f>
        <v/>
      </c>
      <c r="M389" s="40">
        <v>0</v>
      </c>
      <c r="N389" s="40">
        <v>0</v>
      </c>
      <c r="O38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89" s="49" t="e">
        <f>Table1[[#This Row],[Quantity  to  purchase]]+Table1[[#This Row],[quantity on-hand]]+Table1[[#This Row],[Quantity on order]]-Table1[[#This Row],[extended quantity]]</f>
        <v>#DIV/0!</v>
      </c>
      <c r="Q389" s="51">
        <f>IFERROR(Table1[[#This Row],[Quantity  to  purchase]]*(Table1[[#This Row],[Cost ]]+Table1[[#This Row],[shipping]]+Table1[[#This Row],[Tax]]),0)</f>
        <v>0</v>
      </c>
      <c r="R389" s="36">
        <f>IFERROR(Table1[[#This Row],[leftover material]]*(Table1[[#This Row],[Cost ]]+Table1[[#This Row],[shipping]]+Table1[[#This Row],[Tax]]),0)</f>
        <v>0</v>
      </c>
      <c r="S389" s="36"/>
      <c r="T389" s="36">
        <f>IF(ISNA(VLOOKUP(Table1[[#This Row],[Part Number]],'Multi-level BOM'!V$4:V$449,1,FALSE)),0,Table1[[#This Row],[Remaining Extended cost]])</f>
        <v>0</v>
      </c>
    </row>
    <row r="390" spans="1:20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9" t="str">
        <f>IF(Table1[[#This Row],[Buy-now costs]]&gt;0,"X","")</f>
        <v/>
      </c>
      <c r="M390" s="40">
        <v>0</v>
      </c>
      <c r="N390" s="40">
        <v>0</v>
      </c>
      <c r="O39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0" s="49" t="e">
        <f>Table1[[#This Row],[Quantity  to  purchase]]+Table1[[#This Row],[quantity on-hand]]+Table1[[#This Row],[Quantity on order]]-Table1[[#This Row],[extended quantity]]</f>
        <v>#DIV/0!</v>
      </c>
      <c r="Q390" s="51">
        <f>IFERROR(Table1[[#This Row],[Quantity  to  purchase]]*(Table1[[#This Row],[Cost ]]+Table1[[#This Row],[shipping]]+Table1[[#This Row],[Tax]]),0)</f>
        <v>0</v>
      </c>
      <c r="R390" s="36">
        <f>IFERROR(Table1[[#This Row],[leftover material]]*(Table1[[#This Row],[Cost ]]+Table1[[#This Row],[shipping]]+Table1[[#This Row],[Tax]]),0)</f>
        <v>0</v>
      </c>
      <c r="S390" s="36"/>
      <c r="T390" s="36">
        <f>IF(ISNA(VLOOKUP(Table1[[#This Row],[Part Number]],'Multi-level BOM'!V$4:V$449,1,FALSE)),0,Table1[[#This Row],[Remaining Extended cost]])</f>
        <v>0</v>
      </c>
    </row>
    <row r="391" spans="1:20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9" t="str">
        <f>IF(Table1[[#This Row],[Buy-now costs]]&gt;0,"X","")</f>
        <v/>
      </c>
      <c r="M391" s="40">
        <v>0</v>
      </c>
      <c r="N391" s="40">
        <v>0</v>
      </c>
      <c r="O39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1" s="49" t="e">
        <f>Table1[[#This Row],[Quantity  to  purchase]]+Table1[[#This Row],[quantity on-hand]]+Table1[[#This Row],[Quantity on order]]-Table1[[#This Row],[extended quantity]]</f>
        <v>#DIV/0!</v>
      </c>
      <c r="Q391" s="51">
        <f>IFERROR(Table1[[#This Row],[Quantity  to  purchase]]*(Table1[[#This Row],[Cost ]]+Table1[[#This Row],[shipping]]+Table1[[#This Row],[Tax]]),0)</f>
        <v>0</v>
      </c>
      <c r="R391" s="36">
        <f>IFERROR(Table1[[#This Row],[leftover material]]*(Table1[[#This Row],[Cost ]]+Table1[[#This Row],[shipping]]+Table1[[#This Row],[Tax]]),0)</f>
        <v>0</v>
      </c>
      <c r="S391" s="36"/>
      <c r="T391" s="36">
        <f>IF(ISNA(VLOOKUP(Table1[[#This Row],[Part Number]],'Multi-level BOM'!V$4:V$449,1,FALSE)),0,Table1[[#This Row],[Remaining Extended cost]])</f>
        <v>0</v>
      </c>
    </row>
    <row r="392" spans="1:20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9" t="str">
        <f>IF(Table1[[#This Row],[Buy-now costs]]&gt;0,"X","")</f>
        <v/>
      </c>
      <c r="M392" s="40">
        <v>0</v>
      </c>
      <c r="N392" s="40">
        <v>0</v>
      </c>
      <c r="O39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2" s="49" t="e">
        <f>Table1[[#This Row],[Quantity  to  purchase]]+Table1[[#This Row],[quantity on-hand]]+Table1[[#This Row],[Quantity on order]]-Table1[[#This Row],[extended quantity]]</f>
        <v>#DIV/0!</v>
      </c>
      <c r="Q392" s="51">
        <f>IFERROR(Table1[[#This Row],[Quantity  to  purchase]]*(Table1[[#This Row],[Cost ]]+Table1[[#This Row],[shipping]]+Table1[[#This Row],[Tax]]),0)</f>
        <v>0</v>
      </c>
      <c r="R392" s="36">
        <f>IFERROR(Table1[[#This Row],[leftover material]]*(Table1[[#This Row],[Cost ]]+Table1[[#This Row],[shipping]]+Table1[[#This Row],[Tax]]),0)</f>
        <v>0</v>
      </c>
      <c r="S392" s="36"/>
      <c r="T392" s="36">
        <f>IF(ISNA(VLOOKUP(Table1[[#This Row],[Part Number]],'Multi-level BOM'!V$4:V$449,1,FALSE)),0,Table1[[#This Row],[Remaining Extended cost]])</f>
        <v>0</v>
      </c>
    </row>
    <row r="393" spans="1:20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9" t="str">
        <f>IF(Table1[[#This Row],[Buy-now costs]]&gt;0,"X","")</f>
        <v/>
      </c>
      <c r="M393" s="40">
        <v>0</v>
      </c>
      <c r="N393" s="40">
        <v>0</v>
      </c>
      <c r="O39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3" s="49" t="e">
        <f>Table1[[#This Row],[Quantity  to  purchase]]+Table1[[#This Row],[quantity on-hand]]+Table1[[#This Row],[Quantity on order]]-Table1[[#This Row],[extended quantity]]</f>
        <v>#DIV/0!</v>
      </c>
      <c r="Q393" s="51">
        <f>IFERROR(Table1[[#This Row],[Quantity  to  purchase]]*(Table1[[#This Row],[Cost ]]+Table1[[#This Row],[shipping]]+Table1[[#This Row],[Tax]]),0)</f>
        <v>0</v>
      </c>
      <c r="R393" s="36">
        <f>IFERROR(Table1[[#This Row],[leftover material]]*(Table1[[#This Row],[Cost ]]+Table1[[#This Row],[shipping]]+Table1[[#This Row],[Tax]]),0)</f>
        <v>0</v>
      </c>
      <c r="S393" s="36"/>
      <c r="T393" s="36">
        <f>IF(ISNA(VLOOKUP(Table1[[#This Row],[Part Number]],'Multi-level BOM'!V$4:V$449,1,FALSE)),0,Table1[[#This Row],[Remaining Extended cost]])</f>
        <v>0</v>
      </c>
    </row>
    <row r="394" spans="1:20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9" t="str">
        <f>IF(Table1[[#This Row],[Buy-now costs]]&gt;0,"X","")</f>
        <v/>
      </c>
      <c r="M394" s="40">
        <v>0</v>
      </c>
      <c r="N394" s="40">
        <v>0</v>
      </c>
      <c r="O39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4" s="49" t="e">
        <f>Table1[[#This Row],[Quantity  to  purchase]]+Table1[[#This Row],[quantity on-hand]]+Table1[[#This Row],[Quantity on order]]-Table1[[#This Row],[extended quantity]]</f>
        <v>#DIV/0!</v>
      </c>
      <c r="Q394" s="51">
        <f>IFERROR(Table1[[#This Row],[Quantity  to  purchase]]*(Table1[[#This Row],[Cost ]]+Table1[[#This Row],[shipping]]+Table1[[#This Row],[Tax]]),0)</f>
        <v>0</v>
      </c>
      <c r="R394" s="36">
        <f>IFERROR(Table1[[#This Row],[leftover material]]*(Table1[[#This Row],[Cost ]]+Table1[[#This Row],[shipping]]+Table1[[#This Row],[Tax]]),0)</f>
        <v>0</v>
      </c>
      <c r="S394" s="36"/>
      <c r="T394" s="36">
        <f>IF(ISNA(VLOOKUP(Table1[[#This Row],[Part Number]],'Multi-level BOM'!V$4:V$449,1,FALSE)),0,Table1[[#This Row],[Remaining Extended cost]])</f>
        <v>0</v>
      </c>
    </row>
    <row r="395" spans="1:20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9" t="str">
        <f>IF(Table1[[#This Row],[Buy-now costs]]&gt;0,"X","")</f>
        <v/>
      </c>
      <c r="M395" s="40">
        <v>0</v>
      </c>
      <c r="N395" s="40">
        <v>0</v>
      </c>
      <c r="O39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5" s="49" t="e">
        <f>Table1[[#This Row],[Quantity  to  purchase]]+Table1[[#This Row],[quantity on-hand]]+Table1[[#This Row],[Quantity on order]]-Table1[[#This Row],[extended quantity]]</f>
        <v>#DIV/0!</v>
      </c>
      <c r="Q395" s="51">
        <f>IFERROR(Table1[[#This Row],[Quantity  to  purchase]]*(Table1[[#This Row],[Cost ]]+Table1[[#This Row],[shipping]]+Table1[[#This Row],[Tax]]),0)</f>
        <v>0</v>
      </c>
      <c r="R395" s="36">
        <f>IFERROR(Table1[[#This Row],[leftover material]]*(Table1[[#This Row],[Cost ]]+Table1[[#This Row],[shipping]]+Table1[[#This Row],[Tax]]),0)</f>
        <v>0</v>
      </c>
      <c r="S395" s="36"/>
      <c r="T395" s="36">
        <f>IF(ISNA(VLOOKUP(Table1[[#This Row],[Part Number]],'Multi-level BOM'!V$4:V$449,1,FALSE)),0,Table1[[#This Row],[Remaining Extended cost]])</f>
        <v>0</v>
      </c>
    </row>
    <row r="396" spans="1:20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9" t="str">
        <f>IF(Table1[[#This Row],[Buy-now costs]]&gt;0,"X","")</f>
        <v/>
      </c>
      <c r="M396" s="40">
        <v>0</v>
      </c>
      <c r="N396" s="40">
        <v>0</v>
      </c>
      <c r="O39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6" s="49" t="e">
        <f>Table1[[#This Row],[Quantity  to  purchase]]+Table1[[#This Row],[quantity on-hand]]+Table1[[#This Row],[Quantity on order]]-Table1[[#This Row],[extended quantity]]</f>
        <v>#DIV/0!</v>
      </c>
      <c r="Q396" s="51">
        <f>IFERROR(Table1[[#This Row],[Quantity  to  purchase]]*(Table1[[#This Row],[Cost ]]+Table1[[#This Row],[shipping]]+Table1[[#This Row],[Tax]]),0)</f>
        <v>0</v>
      </c>
      <c r="R396" s="36">
        <f>IFERROR(Table1[[#This Row],[leftover material]]*(Table1[[#This Row],[Cost ]]+Table1[[#This Row],[shipping]]+Table1[[#This Row],[Tax]]),0)</f>
        <v>0</v>
      </c>
      <c r="S396" s="36"/>
      <c r="T396" s="36">
        <f>IF(ISNA(VLOOKUP(Table1[[#This Row],[Part Number]],'Multi-level BOM'!V$4:V$449,1,FALSE)),0,Table1[[#This Row],[Remaining Extended cost]])</f>
        <v>0</v>
      </c>
    </row>
    <row r="397" spans="1:20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9" t="str">
        <f>IF(Table1[[#This Row],[Buy-now costs]]&gt;0,"X","")</f>
        <v/>
      </c>
      <c r="M397" s="40">
        <v>0</v>
      </c>
      <c r="N397" s="40">
        <v>0</v>
      </c>
      <c r="O39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7" s="49" t="e">
        <f>Table1[[#This Row],[Quantity  to  purchase]]+Table1[[#This Row],[quantity on-hand]]+Table1[[#This Row],[Quantity on order]]-Table1[[#This Row],[extended quantity]]</f>
        <v>#DIV/0!</v>
      </c>
      <c r="Q397" s="51">
        <f>IFERROR(Table1[[#This Row],[Quantity  to  purchase]]*(Table1[[#This Row],[Cost ]]+Table1[[#This Row],[shipping]]+Table1[[#This Row],[Tax]]),0)</f>
        <v>0</v>
      </c>
      <c r="R397" s="36">
        <f>IFERROR(Table1[[#This Row],[leftover material]]*(Table1[[#This Row],[Cost ]]+Table1[[#This Row],[shipping]]+Table1[[#This Row],[Tax]]),0)</f>
        <v>0</v>
      </c>
      <c r="S397" s="36"/>
      <c r="T397" s="36">
        <f>IF(ISNA(VLOOKUP(Table1[[#This Row],[Part Number]],'Multi-level BOM'!V$4:V$449,1,FALSE)),0,Table1[[#This Row],[Remaining Extended cost]])</f>
        <v>0</v>
      </c>
    </row>
    <row r="398" spans="1:20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9" t="str">
        <f>IF(Table1[[#This Row],[Buy-now costs]]&gt;0,"X","")</f>
        <v/>
      </c>
      <c r="M398" s="40">
        <v>0</v>
      </c>
      <c r="N398" s="40">
        <v>0</v>
      </c>
      <c r="O39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8" s="49" t="e">
        <f>Table1[[#This Row],[Quantity  to  purchase]]+Table1[[#This Row],[quantity on-hand]]+Table1[[#This Row],[Quantity on order]]-Table1[[#This Row],[extended quantity]]</f>
        <v>#DIV/0!</v>
      </c>
      <c r="Q398" s="51">
        <f>IFERROR(Table1[[#This Row],[Quantity  to  purchase]]*(Table1[[#This Row],[Cost ]]+Table1[[#This Row],[shipping]]+Table1[[#This Row],[Tax]]),0)</f>
        <v>0</v>
      </c>
      <c r="R398" s="36">
        <f>IFERROR(Table1[[#This Row],[leftover material]]*(Table1[[#This Row],[Cost ]]+Table1[[#This Row],[shipping]]+Table1[[#This Row],[Tax]]),0)</f>
        <v>0</v>
      </c>
      <c r="S398" s="36"/>
      <c r="T398" s="36">
        <f>IF(ISNA(VLOOKUP(Table1[[#This Row],[Part Number]],'Multi-level BOM'!V$4:V$449,1,FALSE)),0,Table1[[#This Row],[Remaining Extended cost]])</f>
        <v>0</v>
      </c>
    </row>
    <row r="399" spans="1:20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9" t="str">
        <f>IF(Table1[[#This Row],[Buy-now costs]]&gt;0,"X","")</f>
        <v/>
      </c>
      <c r="M399" s="40">
        <v>0</v>
      </c>
      <c r="N399" s="40">
        <v>0</v>
      </c>
      <c r="O39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399" s="49" t="e">
        <f>Table1[[#This Row],[Quantity  to  purchase]]+Table1[[#This Row],[quantity on-hand]]+Table1[[#This Row],[Quantity on order]]-Table1[[#This Row],[extended quantity]]</f>
        <v>#DIV/0!</v>
      </c>
      <c r="Q399" s="51">
        <f>IFERROR(Table1[[#This Row],[Quantity  to  purchase]]*(Table1[[#This Row],[Cost ]]+Table1[[#This Row],[shipping]]+Table1[[#This Row],[Tax]]),0)</f>
        <v>0</v>
      </c>
      <c r="R399" s="36">
        <f>IFERROR(Table1[[#This Row],[leftover material]]*(Table1[[#This Row],[Cost ]]+Table1[[#This Row],[shipping]]+Table1[[#This Row],[Tax]]),0)</f>
        <v>0</v>
      </c>
      <c r="S399" s="36"/>
      <c r="T399" s="36">
        <f>IF(ISNA(VLOOKUP(Table1[[#This Row],[Part Number]],'Multi-level BOM'!V$4:V$449,1,FALSE)),0,Table1[[#This Row],[Remaining Extended cost]])</f>
        <v>0</v>
      </c>
    </row>
    <row r="400" spans="1:20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9" t="str">
        <f>IF(Table1[[#This Row],[Buy-now costs]]&gt;0,"X","")</f>
        <v/>
      </c>
      <c r="M400" s="40">
        <v>0</v>
      </c>
      <c r="N400" s="40">
        <v>0</v>
      </c>
      <c r="O40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0" s="49" t="e">
        <f>Table1[[#This Row],[Quantity  to  purchase]]+Table1[[#This Row],[quantity on-hand]]+Table1[[#This Row],[Quantity on order]]-Table1[[#This Row],[extended quantity]]</f>
        <v>#DIV/0!</v>
      </c>
      <c r="Q400" s="51">
        <f>IFERROR(Table1[[#This Row],[Quantity  to  purchase]]*(Table1[[#This Row],[Cost ]]+Table1[[#This Row],[shipping]]+Table1[[#This Row],[Tax]]),0)</f>
        <v>0</v>
      </c>
      <c r="R400" s="36">
        <f>IFERROR(Table1[[#This Row],[leftover material]]*(Table1[[#This Row],[Cost ]]+Table1[[#This Row],[shipping]]+Table1[[#This Row],[Tax]]),0)</f>
        <v>0</v>
      </c>
      <c r="S400" s="36"/>
      <c r="T400" s="36">
        <f>IF(ISNA(VLOOKUP(Table1[[#This Row],[Part Number]],'Multi-level BOM'!V$4:V$449,1,FALSE)),0,Table1[[#This Row],[Remaining Extended cost]])</f>
        <v>0</v>
      </c>
    </row>
    <row r="401" spans="1:20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9" t="str">
        <f>IF(Table1[[#This Row],[Buy-now costs]]&gt;0,"X","")</f>
        <v/>
      </c>
      <c r="M401" s="40">
        <v>0</v>
      </c>
      <c r="N401" s="40">
        <v>0</v>
      </c>
      <c r="O40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1" s="49" t="e">
        <f>Table1[[#This Row],[Quantity  to  purchase]]+Table1[[#This Row],[quantity on-hand]]+Table1[[#This Row],[Quantity on order]]-Table1[[#This Row],[extended quantity]]</f>
        <v>#DIV/0!</v>
      </c>
      <c r="Q401" s="51">
        <f>IFERROR(Table1[[#This Row],[Quantity  to  purchase]]*(Table1[[#This Row],[Cost ]]+Table1[[#This Row],[shipping]]+Table1[[#This Row],[Tax]]),0)</f>
        <v>0</v>
      </c>
      <c r="R401" s="36">
        <f>IFERROR(Table1[[#This Row],[leftover material]]*(Table1[[#This Row],[Cost ]]+Table1[[#This Row],[shipping]]+Table1[[#This Row],[Tax]]),0)</f>
        <v>0</v>
      </c>
      <c r="S401" s="36"/>
      <c r="T401" s="36">
        <f>IF(ISNA(VLOOKUP(Table1[[#This Row],[Part Number]],'Multi-level BOM'!V$4:V$449,1,FALSE)),0,Table1[[#This Row],[Remaining Extended cost]])</f>
        <v>0</v>
      </c>
    </row>
    <row r="402" spans="1:20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9" t="str">
        <f>IF(Table1[[#This Row],[Buy-now costs]]&gt;0,"X","")</f>
        <v/>
      </c>
      <c r="M402" s="40">
        <v>0</v>
      </c>
      <c r="N402" s="40">
        <v>0</v>
      </c>
      <c r="O40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2" s="49" t="e">
        <f>Table1[[#This Row],[Quantity  to  purchase]]+Table1[[#This Row],[quantity on-hand]]+Table1[[#This Row],[Quantity on order]]-Table1[[#This Row],[extended quantity]]</f>
        <v>#DIV/0!</v>
      </c>
      <c r="Q402" s="51">
        <f>IFERROR(Table1[[#This Row],[Quantity  to  purchase]]*(Table1[[#This Row],[Cost ]]+Table1[[#This Row],[shipping]]+Table1[[#This Row],[Tax]]),0)</f>
        <v>0</v>
      </c>
      <c r="R402" s="36">
        <f>IFERROR(Table1[[#This Row],[leftover material]]*(Table1[[#This Row],[Cost ]]+Table1[[#This Row],[shipping]]+Table1[[#This Row],[Tax]]),0)</f>
        <v>0</v>
      </c>
      <c r="S402" s="36"/>
      <c r="T402" s="36">
        <f>IF(ISNA(VLOOKUP(Table1[[#This Row],[Part Number]],'Multi-level BOM'!V$4:V$449,1,FALSE)),0,Table1[[#This Row],[Remaining Extended cost]])</f>
        <v>0</v>
      </c>
    </row>
    <row r="403" spans="1:20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9" t="str">
        <f>IF(Table1[[#This Row],[Buy-now costs]]&gt;0,"X","")</f>
        <v/>
      </c>
      <c r="M403" s="40">
        <v>0</v>
      </c>
      <c r="N403" s="40">
        <v>0</v>
      </c>
      <c r="O40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3" s="49" t="e">
        <f>Table1[[#This Row],[Quantity  to  purchase]]+Table1[[#This Row],[quantity on-hand]]+Table1[[#This Row],[Quantity on order]]-Table1[[#This Row],[extended quantity]]</f>
        <v>#DIV/0!</v>
      </c>
      <c r="Q403" s="51">
        <f>IFERROR(Table1[[#This Row],[Quantity  to  purchase]]*(Table1[[#This Row],[Cost ]]+Table1[[#This Row],[shipping]]+Table1[[#This Row],[Tax]]),0)</f>
        <v>0</v>
      </c>
      <c r="R403" s="36">
        <f>IFERROR(Table1[[#This Row],[leftover material]]*(Table1[[#This Row],[Cost ]]+Table1[[#This Row],[shipping]]+Table1[[#This Row],[Tax]]),0)</f>
        <v>0</v>
      </c>
      <c r="S403" s="36"/>
      <c r="T403" s="36">
        <f>IF(ISNA(VLOOKUP(Table1[[#This Row],[Part Number]],'Multi-level BOM'!V$4:V$449,1,FALSE)),0,Table1[[#This Row],[Remaining Extended cost]])</f>
        <v>0</v>
      </c>
    </row>
    <row r="404" spans="1:20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9" t="str">
        <f>IF(Table1[[#This Row],[Buy-now costs]]&gt;0,"X","")</f>
        <v/>
      </c>
      <c r="M404" s="40">
        <v>0</v>
      </c>
      <c r="N404" s="40">
        <v>0</v>
      </c>
      <c r="O40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4" s="49" t="e">
        <f>Table1[[#This Row],[Quantity  to  purchase]]+Table1[[#This Row],[quantity on-hand]]+Table1[[#This Row],[Quantity on order]]-Table1[[#This Row],[extended quantity]]</f>
        <v>#DIV/0!</v>
      </c>
      <c r="Q404" s="51">
        <f>IFERROR(Table1[[#This Row],[Quantity  to  purchase]]*(Table1[[#This Row],[Cost ]]+Table1[[#This Row],[shipping]]+Table1[[#This Row],[Tax]]),0)</f>
        <v>0</v>
      </c>
      <c r="R404" s="36">
        <f>IFERROR(Table1[[#This Row],[leftover material]]*(Table1[[#This Row],[Cost ]]+Table1[[#This Row],[shipping]]+Table1[[#This Row],[Tax]]),0)</f>
        <v>0</v>
      </c>
      <c r="S404" s="36"/>
      <c r="T404" s="36">
        <f>IF(ISNA(VLOOKUP(Table1[[#This Row],[Part Number]],'Multi-level BOM'!V$4:V$449,1,FALSE)),0,Table1[[#This Row],[Remaining Extended cost]])</f>
        <v>0</v>
      </c>
    </row>
    <row r="405" spans="1:20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9" t="str">
        <f>IF(Table1[[#This Row],[Buy-now costs]]&gt;0,"X","")</f>
        <v/>
      </c>
      <c r="M405" s="40">
        <v>0</v>
      </c>
      <c r="N405" s="40">
        <v>0</v>
      </c>
      <c r="O40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5" s="49" t="e">
        <f>Table1[[#This Row],[Quantity  to  purchase]]+Table1[[#This Row],[quantity on-hand]]+Table1[[#This Row],[Quantity on order]]-Table1[[#This Row],[extended quantity]]</f>
        <v>#DIV/0!</v>
      </c>
      <c r="Q405" s="51">
        <f>IFERROR(Table1[[#This Row],[Quantity  to  purchase]]*(Table1[[#This Row],[Cost ]]+Table1[[#This Row],[shipping]]+Table1[[#This Row],[Tax]]),0)</f>
        <v>0</v>
      </c>
      <c r="R405" s="36">
        <f>IFERROR(Table1[[#This Row],[leftover material]]*(Table1[[#This Row],[Cost ]]+Table1[[#This Row],[shipping]]+Table1[[#This Row],[Tax]]),0)</f>
        <v>0</v>
      </c>
      <c r="S405" s="36"/>
      <c r="T405" s="36">
        <f>IF(ISNA(VLOOKUP(Table1[[#This Row],[Part Number]],'Multi-level BOM'!V$4:V$449,1,FALSE)),0,Table1[[#This Row],[Remaining Extended cost]])</f>
        <v>0</v>
      </c>
    </row>
    <row r="406" spans="1:20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9" t="str">
        <f>IF(Table1[[#This Row],[Buy-now costs]]&gt;0,"X","")</f>
        <v/>
      </c>
      <c r="M406" s="40">
        <v>0</v>
      </c>
      <c r="N406" s="40">
        <v>0</v>
      </c>
      <c r="O40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6" s="49" t="e">
        <f>Table1[[#This Row],[Quantity  to  purchase]]+Table1[[#This Row],[quantity on-hand]]+Table1[[#This Row],[Quantity on order]]-Table1[[#This Row],[extended quantity]]</f>
        <v>#DIV/0!</v>
      </c>
      <c r="Q406" s="51">
        <f>IFERROR(Table1[[#This Row],[Quantity  to  purchase]]*(Table1[[#This Row],[Cost ]]+Table1[[#This Row],[shipping]]+Table1[[#This Row],[Tax]]),0)</f>
        <v>0</v>
      </c>
      <c r="R406" s="36">
        <f>IFERROR(Table1[[#This Row],[leftover material]]*(Table1[[#This Row],[Cost ]]+Table1[[#This Row],[shipping]]+Table1[[#This Row],[Tax]]),0)</f>
        <v>0</v>
      </c>
      <c r="S406" s="36"/>
      <c r="T406" s="36">
        <f>IF(ISNA(VLOOKUP(Table1[[#This Row],[Part Number]],'Multi-level BOM'!V$4:V$449,1,FALSE)),0,Table1[[#This Row],[Remaining Extended cost]])</f>
        <v>0</v>
      </c>
    </row>
    <row r="407" spans="1:20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9" t="str">
        <f>IF(Table1[[#This Row],[Buy-now costs]]&gt;0,"X","")</f>
        <v/>
      </c>
      <c r="M407" s="40">
        <v>0</v>
      </c>
      <c r="N407" s="40">
        <v>0</v>
      </c>
      <c r="O40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7" s="49" t="e">
        <f>Table1[[#This Row],[Quantity  to  purchase]]+Table1[[#This Row],[quantity on-hand]]+Table1[[#This Row],[Quantity on order]]-Table1[[#This Row],[extended quantity]]</f>
        <v>#DIV/0!</v>
      </c>
      <c r="Q407" s="51">
        <f>IFERROR(Table1[[#This Row],[Quantity  to  purchase]]*(Table1[[#This Row],[Cost ]]+Table1[[#This Row],[shipping]]+Table1[[#This Row],[Tax]]),0)</f>
        <v>0</v>
      </c>
      <c r="R407" s="36">
        <f>IFERROR(Table1[[#This Row],[leftover material]]*(Table1[[#This Row],[Cost ]]+Table1[[#This Row],[shipping]]+Table1[[#This Row],[Tax]]),0)</f>
        <v>0</v>
      </c>
      <c r="S407" s="36"/>
      <c r="T407" s="36">
        <f>IF(ISNA(VLOOKUP(Table1[[#This Row],[Part Number]],'Multi-level BOM'!V$4:V$449,1,FALSE)),0,Table1[[#This Row],[Remaining Extended cost]])</f>
        <v>0</v>
      </c>
    </row>
    <row r="408" spans="1:20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9" t="str">
        <f>IF(Table1[[#This Row],[Buy-now costs]]&gt;0,"X","")</f>
        <v/>
      </c>
      <c r="M408" s="40">
        <v>0</v>
      </c>
      <c r="N408" s="40">
        <v>0</v>
      </c>
      <c r="O40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8" s="49" t="e">
        <f>Table1[[#This Row],[Quantity  to  purchase]]+Table1[[#This Row],[quantity on-hand]]+Table1[[#This Row],[Quantity on order]]-Table1[[#This Row],[extended quantity]]</f>
        <v>#DIV/0!</v>
      </c>
      <c r="Q408" s="51">
        <f>IFERROR(Table1[[#This Row],[Quantity  to  purchase]]*(Table1[[#This Row],[Cost ]]+Table1[[#This Row],[shipping]]+Table1[[#This Row],[Tax]]),0)</f>
        <v>0</v>
      </c>
      <c r="R408" s="36">
        <f>IFERROR(Table1[[#This Row],[leftover material]]*(Table1[[#This Row],[Cost ]]+Table1[[#This Row],[shipping]]+Table1[[#This Row],[Tax]]),0)</f>
        <v>0</v>
      </c>
      <c r="S408" s="36"/>
      <c r="T408" s="36">
        <f>IF(ISNA(VLOOKUP(Table1[[#This Row],[Part Number]],'Multi-level BOM'!V$4:V$449,1,FALSE)),0,Table1[[#This Row],[Remaining Extended cost]])</f>
        <v>0</v>
      </c>
    </row>
    <row r="409" spans="1:20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9" t="str">
        <f>IF(Table1[[#This Row],[Buy-now costs]]&gt;0,"X","")</f>
        <v/>
      </c>
      <c r="M409" s="40">
        <v>0</v>
      </c>
      <c r="N409" s="40">
        <v>0</v>
      </c>
      <c r="O40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09" s="49" t="e">
        <f>Table1[[#This Row],[Quantity  to  purchase]]+Table1[[#This Row],[quantity on-hand]]+Table1[[#This Row],[Quantity on order]]-Table1[[#This Row],[extended quantity]]</f>
        <v>#DIV/0!</v>
      </c>
      <c r="Q409" s="51">
        <f>IFERROR(Table1[[#This Row],[Quantity  to  purchase]]*(Table1[[#This Row],[Cost ]]+Table1[[#This Row],[shipping]]+Table1[[#This Row],[Tax]]),0)</f>
        <v>0</v>
      </c>
      <c r="R409" s="36">
        <f>IFERROR(Table1[[#This Row],[leftover material]]*(Table1[[#This Row],[Cost ]]+Table1[[#This Row],[shipping]]+Table1[[#This Row],[Tax]]),0)</f>
        <v>0</v>
      </c>
      <c r="S409" s="36"/>
      <c r="T409" s="36">
        <f>IF(ISNA(VLOOKUP(Table1[[#This Row],[Part Number]],'Multi-level BOM'!V$4:V$449,1,FALSE)),0,Table1[[#This Row],[Remaining Extended cost]])</f>
        <v>0</v>
      </c>
    </row>
    <row r="410" spans="1:20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9" t="str">
        <f>IF(Table1[[#This Row],[Buy-now costs]]&gt;0,"X","")</f>
        <v/>
      </c>
      <c r="M410" s="40">
        <v>0</v>
      </c>
      <c r="N410" s="40">
        <v>0</v>
      </c>
      <c r="O41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0" s="49" t="e">
        <f>Table1[[#This Row],[Quantity  to  purchase]]+Table1[[#This Row],[quantity on-hand]]+Table1[[#This Row],[Quantity on order]]-Table1[[#This Row],[extended quantity]]</f>
        <v>#DIV/0!</v>
      </c>
      <c r="Q410" s="51">
        <f>IFERROR(Table1[[#This Row],[Quantity  to  purchase]]*(Table1[[#This Row],[Cost ]]+Table1[[#This Row],[shipping]]+Table1[[#This Row],[Tax]]),0)</f>
        <v>0</v>
      </c>
      <c r="R410" s="36">
        <f>IFERROR(Table1[[#This Row],[leftover material]]*(Table1[[#This Row],[Cost ]]+Table1[[#This Row],[shipping]]+Table1[[#This Row],[Tax]]),0)</f>
        <v>0</v>
      </c>
      <c r="S410" s="36"/>
      <c r="T410" s="36">
        <f>IF(ISNA(VLOOKUP(Table1[[#This Row],[Part Number]],'Multi-level BOM'!V$4:V$449,1,FALSE)),0,Table1[[#This Row],[Remaining Extended cost]])</f>
        <v>0</v>
      </c>
    </row>
    <row r="411" spans="1:20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9" t="str">
        <f>IF(Table1[[#This Row],[Buy-now costs]]&gt;0,"X","")</f>
        <v/>
      </c>
      <c r="M411" s="40">
        <v>0</v>
      </c>
      <c r="N411" s="40">
        <v>0</v>
      </c>
      <c r="O41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1" s="49" t="e">
        <f>Table1[[#This Row],[Quantity  to  purchase]]+Table1[[#This Row],[quantity on-hand]]+Table1[[#This Row],[Quantity on order]]-Table1[[#This Row],[extended quantity]]</f>
        <v>#DIV/0!</v>
      </c>
      <c r="Q411" s="51">
        <f>IFERROR(Table1[[#This Row],[Quantity  to  purchase]]*(Table1[[#This Row],[Cost ]]+Table1[[#This Row],[shipping]]+Table1[[#This Row],[Tax]]),0)</f>
        <v>0</v>
      </c>
      <c r="R411" s="36">
        <f>IFERROR(Table1[[#This Row],[leftover material]]*(Table1[[#This Row],[Cost ]]+Table1[[#This Row],[shipping]]+Table1[[#This Row],[Tax]]),0)</f>
        <v>0</v>
      </c>
      <c r="S411" s="36"/>
      <c r="T411" s="36">
        <f>IF(ISNA(VLOOKUP(Table1[[#This Row],[Part Number]],'Multi-level BOM'!V$4:V$449,1,FALSE)),0,Table1[[#This Row],[Remaining Extended cost]])</f>
        <v>0</v>
      </c>
    </row>
    <row r="412" spans="1:20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9" t="str">
        <f>IF(Table1[[#This Row],[Buy-now costs]]&gt;0,"X","")</f>
        <v/>
      </c>
      <c r="M412" s="40">
        <v>0</v>
      </c>
      <c r="N412" s="40">
        <v>0</v>
      </c>
      <c r="O41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2" s="49" t="e">
        <f>Table1[[#This Row],[Quantity  to  purchase]]+Table1[[#This Row],[quantity on-hand]]+Table1[[#This Row],[Quantity on order]]-Table1[[#This Row],[extended quantity]]</f>
        <v>#DIV/0!</v>
      </c>
      <c r="Q412" s="51">
        <f>IFERROR(Table1[[#This Row],[Quantity  to  purchase]]*(Table1[[#This Row],[Cost ]]+Table1[[#This Row],[shipping]]+Table1[[#This Row],[Tax]]),0)</f>
        <v>0</v>
      </c>
      <c r="R412" s="36">
        <f>IFERROR(Table1[[#This Row],[leftover material]]*(Table1[[#This Row],[Cost ]]+Table1[[#This Row],[shipping]]+Table1[[#This Row],[Tax]]),0)</f>
        <v>0</v>
      </c>
      <c r="S412" s="36"/>
      <c r="T412" s="36">
        <f>IF(ISNA(VLOOKUP(Table1[[#This Row],[Part Number]],'Multi-level BOM'!V$4:V$449,1,FALSE)),0,Table1[[#This Row],[Remaining Extended cost]])</f>
        <v>0</v>
      </c>
    </row>
    <row r="413" spans="1:20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9" t="str">
        <f>IF(Table1[[#This Row],[Buy-now costs]]&gt;0,"X","")</f>
        <v/>
      </c>
      <c r="M413" s="40">
        <v>0</v>
      </c>
      <c r="N413" s="40">
        <v>0</v>
      </c>
      <c r="O41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3" s="49" t="e">
        <f>Table1[[#This Row],[Quantity  to  purchase]]+Table1[[#This Row],[quantity on-hand]]+Table1[[#This Row],[Quantity on order]]-Table1[[#This Row],[extended quantity]]</f>
        <v>#DIV/0!</v>
      </c>
      <c r="Q413" s="51">
        <f>IFERROR(Table1[[#This Row],[Quantity  to  purchase]]*(Table1[[#This Row],[Cost ]]+Table1[[#This Row],[shipping]]+Table1[[#This Row],[Tax]]),0)</f>
        <v>0</v>
      </c>
      <c r="R413" s="36">
        <f>IFERROR(Table1[[#This Row],[leftover material]]*(Table1[[#This Row],[Cost ]]+Table1[[#This Row],[shipping]]+Table1[[#This Row],[Tax]]),0)</f>
        <v>0</v>
      </c>
      <c r="S413" s="36"/>
      <c r="T413" s="36">
        <f>IF(ISNA(VLOOKUP(Table1[[#This Row],[Part Number]],'Multi-level BOM'!V$4:V$449,1,FALSE)),0,Table1[[#This Row],[Remaining Extended cost]])</f>
        <v>0</v>
      </c>
    </row>
    <row r="414" spans="1:20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9" t="str">
        <f>IF(Table1[[#This Row],[Buy-now costs]]&gt;0,"X","")</f>
        <v/>
      </c>
      <c r="M414" s="40">
        <v>0</v>
      </c>
      <c r="N414" s="40">
        <v>0</v>
      </c>
      <c r="O41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4" s="49" t="e">
        <f>Table1[[#This Row],[Quantity  to  purchase]]+Table1[[#This Row],[quantity on-hand]]+Table1[[#This Row],[Quantity on order]]-Table1[[#This Row],[extended quantity]]</f>
        <v>#DIV/0!</v>
      </c>
      <c r="Q414" s="51">
        <f>IFERROR(Table1[[#This Row],[Quantity  to  purchase]]*(Table1[[#This Row],[Cost ]]+Table1[[#This Row],[shipping]]+Table1[[#This Row],[Tax]]),0)</f>
        <v>0</v>
      </c>
      <c r="R414" s="36">
        <f>IFERROR(Table1[[#This Row],[leftover material]]*(Table1[[#This Row],[Cost ]]+Table1[[#This Row],[shipping]]+Table1[[#This Row],[Tax]]),0)</f>
        <v>0</v>
      </c>
      <c r="S414" s="36"/>
      <c r="T414" s="36">
        <f>IF(ISNA(VLOOKUP(Table1[[#This Row],[Part Number]],'Multi-level BOM'!V$4:V$449,1,FALSE)),0,Table1[[#This Row],[Remaining Extended cost]])</f>
        <v>0</v>
      </c>
    </row>
    <row r="415" spans="1:20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9" t="str">
        <f>IF(Table1[[#This Row],[Buy-now costs]]&gt;0,"X","")</f>
        <v/>
      </c>
      <c r="M415" s="40">
        <v>0</v>
      </c>
      <c r="N415" s="40">
        <v>0</v>
      </c>
      <c r="O41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5" s="49" t="e">
        <f>Table1[[#This Row],[Quantity  to  purchase]]+Table1[[#This Row],[quantity on-hand]]+Table1[[#This Row],[Quantity on order]]-Table1[[#This Row],[extended quantity]]</f>
        <v>#DIV/0!</v>
      </c>
      <c r="Q415" s="51">
        <f>IFERROR(Table1[[#This Row],[Quantity  to  purchase]]*(Table1[[#This Row],[Cost ]]+Table1[[#This Row],[shipping]]+Table1[[#This Row],[Tax]]),0)</f>
        <v>0</v>
      </c>
      <c r="R415" s="36">
        <f>IFERROR(Table1[[#This Row],[leftover material]]*(Table1[[#This Row],[Cost ]]+Table1[[#This Row],[shipping]]+Table1[[#This Row],[Tax]]),0)</f>
        <v>0</v>
      </c>
      <c r="S415" s="36"/>
      <c r="T415" s="36">
        <f>IF(ISNA(VLOOKUP(Table1[[#This Row],[Part Number]],'Multi-level BOM'!V$4:V$449,1,FALSE)),0,Table1[[#This Row],[Remaining Extended cost]])</f>
        <v>0</v>
      </c>
    </row>
    <row r="416" spans="1:20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9" t="str">
        <f>IF(Table1[[#This Row],[Buy-now costs]]&gt;0,"X","")</f>
        <v/>
      </c>
      <c r="M416" s="40">
        <v>0</v>
      </c>
      <c r="N416" s="40">
        <v>0</v>
      </c>
      <c r="O41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6" s="49" t="e">
        <f>Table1[[#This Row],[Quantity  to  purchase]]+Table1[[#This Row],[quantity on-hand]]+Table1[[#This Row],[Quantity on order]]-Table1[[#This Row],[extended quantity]]</f>
        <v>#DIV/0!</v>
      </c>
      <c r="Q416" s="51">
        <f>IFERROR(Table1[[#This Row],[Quantity  to  purchase]]*(Table1[[#This Row],[Cost ]]+Table1[[#This Row],[shipping]]+Table1[[#This Row],[Tax]]),0)</f>
        <v>0</v>
      </c>
      <c r="R416" s="36">
        <f>IFERROR(Table1[[#This Row],[leftover material]]*(Table1[[#This Row],[Cost ]]+Table1[[#This Row],[shipping]]+Table1[[#This Row],[Tax]]),0)</f>
        <v>0</v>
      </c>
      <c r="S416" s="36"/>
      <c r="T416" s="36">
        <f>IF(ISNA(VLOOKUP(Table1[[#This Row],[Part Number]],'Multi-level BOM'!V$4:V$449,1,FALSE)),0,Table1[[#This Row],[Remaining Extended cost]])</f>
        <v>0</v>
      </c>
    </row>
    <row r="417" spans="1:20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9" t="str">
        <f>IF(Table1[[#This Row],[Buy-now costs]]&gt;0,"X","")</f>
        <v/>
      </c>
      <c r="M417" s="40">
        <v>0</v>
      </c>
      <c r="N417" s="40">
        <v>0</v>
      </c>
      <c r="O41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7" s="49" t="e">
        <f>Table1[[#This Row],[Quantity  to  purchase]]+Table1[[#This Row],[quantity on-hand]]+Table1[[#This Row],[Quantity on order]]-Table1[[#This Row],[extended quantity]]</f>
        <v>#DIV/0!</v>
      </c>
      <c r="Q417" s="51">
        <f>IFERROR(Table1[[#This Row],[Quantity  to  purchase]]*(Table1[[#This Row],[Cost ]]+Table1[[#This Row],[shipping]]+Table1[[#This Row],[Tax]]),0)</f>
        <v>0</v>
      </c>
      <c r="R417" s="36">
        <f>IFERROR(Table1[[#This Row],[leftover material]]*(Table1[[#This Row],[Cost ]]+Table1[[#This Row],[shipping]]+Table1[[#This Row],[Tax]]),0)</f>
        <v>0</v>
      </c>
      <c r="S417" s="36"/>
      <c r="T417" s="36">
        <f>IF(ISNA(VLOOKUP(Table1[[#This Row],[Part Number]],'Multi-level BOM'!V$4:V$449,1,FALSE)),0,Table1[[#This Row],[Remaining Extended cost]])</f>
        <v>0</v>
      </c>
    </row>
    <row r="418" spans="1:20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9" t="str">
        <f>IF(Table1[[#This Row],[Buy-now costs]]&gt;0,"X","")</f>
        <v/>
      </c>
      <c r="M418" s="40">
        <v>0</v>
      </c>
      <c r="N418" s="40">
        <v>0</v>
      </c>
      <c r="O41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8" s="49" t="e">
        <f>Table1[[#This Row],[Quantity  to  purchase]]+Table1[[#This Row],[quantity on-hand]]+Table1[[#This Row],[Quantity on order]]-Table1[[#This Row],[extended quantity]]</f>
        <v>#DIV/0!</v>
      </c>
      <c r="Q418" s="51">
        <f>IFERROR(Table1[[#This Row],[Quantity  to  purchase]]*(Table1[[#This Row],[Cost ]]+Table1[[#This Row],[shipping]]+Table1[[#This Row],[Tax]]),0)</f>
        <v>0</v>
      </c>
      <c r="R418" s="36">
        <f>IFERROR(Table1[[#This Row],[leftover material]]*(Table1[[#This Row],[Cost ]]+Table1[[#This Row],[shipping]]+Table1[[#This Row],[Tax]]),0)</f>
        <v>0</v>
      </c>
      <c r="S418" s="36"/>
      <c r="T418" s="36">
        <f>IF(ISNA(VLOOKUP(Table1[[#This Row],[Part Number]],'Multi-level BOM'!V$4:V$449,1,FALSE)),0,Table1[[#This Row],[Remaining Extended cost]])</f>
        <v>0</v>
      </c>
    </row>
    <row r="419" spans="1:20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9" t="str">
        <f>IF(Table1[[#This Row],[Buy-now costs]]&gt;0,"X","")</f>
        <v/>
      </c>
      <c r="M419" s="40">
        <v>0</v>
      </c>
      <c r="N419" s="40">
        <v>0</v>
      </c>
      <c r="O41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19" s="49" t="e">
        <f>Table1[[#This Row],[Quantity  to  purchase]]+Table1[[#This Row],[quantity on-hand]]+Table1[[#This Row],[Quantity on order]]-Table1[[#This Row],[extended quantity]]</f>
        <v>#DIV/0!</v>
      </c>
      <c r="Q419" s="51">
        <f>IFERROR(Table1[[#This Row],[Quantity  to  purchase]]*(Table1[[#This Row],[Cost ]]+Table1[[#This Row],[shipping]]+Table1[[#This Row],[Tax]]),0)</f>
        <v>0</v>
      </c>
      <c r="R419" s="36">
        <f>IFERROR(Table1[[#This Row],[leftover material]]*(Table1[[#This Row],[Cost ]]+Table1[[#This Row],[shipping]]+Table1[[#This Row],[Tax]]),0)</f>
        <v>0</v>
      </c>
      <c r="S419" s="36"/>
      <c r="T419" s="36">
        <f>IF(ISNA(VLOOKUP(Table1[[#This Row],[Part Number]],'Multi-level BOM'!V$4:V$449,1,FALSE)),0,Table1[[#This Row],[Remaining Extended cost]])</f>
        <v>0</v>
      </c>
    </row>
    <row r="420" spans="1:20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9" t="str">
        <f>IF(Table1[[#This Row],[Buy-now costs]]&gt;0,"X","")</f>
        <v/>
      </c>
      <c r="M420" s="40">
        <v>0</v>
      </c>
      <c r="N420" s="40">
        <v>0</v>
      </c>
      <c r="O42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0" s="49" t="e">
        <f>Table1[[#This Row],[Quantity  to  purchase]]+Table1[[#This Row],[quantity on-hand]]+Table1[[#This Row],[Quantity on order]]-Table1[[#This Row],[extended quantity]]</f>
        <v>#DIV/0!</v>
      </c>
      <c r="Q420" s="51">
        <f>IFERROR(Table1[[#This Row],[Quantity  to  purchase]]*(Table1[[#This Row],[Cost ]]+Table1[[#This Row],[shipping]]+Table1[[#This Row],[Tax]]),0)</f>
        <v>0</v>
      </c>
      <c r="R420" s="36">
        <f>IFERROR(Table1[[#This Row],[leftover material]]*(Table1[[#This Row],[Cost ]]+Table1[[#This Row],[shipping]]+Table1[[#This Row],[Tax]]),0)</f>
        <v>0</v>
      </c>
      <c r="S420" s="36"/>
      <c r="T420" s="36">
        <f>IF(ISNA(VLOOKUP(Table1[[#This Row],[Part Number]],'Multi-level BOM'!V$4:V$449,1,FALSE)),0,Table1[[#This Row],[Remaining Extended cost]])</f>
        <v>0</v>
      </c>
    </row>
    <row r="421" spans="1:20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9" t="str">
        <f>IF(Table1[[#This Row],[Buy-now costs]]&gt;0,"X","")</f>
        <v/>
      </c>
      <c r="M421" s="40">
        <v>0</v>
      </c>
      <c r="N421" s="40">
        <v>0</v>
      </c>
      <c r="O42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1" s="49" t="e">
        <f>Table1[[#This Row],[Quantity  to  purchase]]+Table1[[#This Row],[quantity on-hand]]+Table1[[#This Row],[Quantity on order]]-Table1[[#This Row],[extended quantity]]</f>
        <v>#DIV/0!</v>
      </c>
      <c r="Q421" s="51">
        <f>IFERROR(Table1[[#This Row],[Quantity  to  purchase]]*(Table1[[#This Row],[Cost ]]+Table1[[#This Row],[shipping]]+Table1[[#This Row],[Tax]]),0)</f>
        <v>0</v>
      </c>
      <c r="R421" s="36">
        <f>IFERROR(Table1[[#This Row],[leftover material]]*(Table1[[#This Row],[Cost ]]+Table1[[#This Row],[shipping]]+Table1[[#This Row],[Tax]]),0)</f>
        <v>0</v>
      </c>
      <c r="S421" s="36"/>
      <c r="T421" s="36">
        <f>IF(ISNA(VLOOKUP(Table1[[#This Row],[Part Number]],'Multi-level BOM'!V$4:V$449,1,FALSE)),0,Table1[[#This Row],[Remaining Extended cost]])</f>
        <v>0</v>
      </c>
    </row>
    <row r="422" spans="1:20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9" t="str">
        <f>IF(Table1[[#This Row],[Buy-now costs]]&gt;0,"X","")</f>
        <v/>
      </c>
      <c r="M422" s="40">
        <v>0</v>
      </c>
      <c r="N422" s="40">
        <v>0</v>
      </c>
      <c r="O42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2" s="49" t="e">
        <f>Table1[[#This Row],[Quantity  to  purchase]]+Table1[[#This Row],[quantity on-hand]]+Table1[[#This Row],[Quantity on order]]-Table1[[#This Row],[extended quantity]]</f>
        <v>#DIV/0!</v>
      </c>
      <c r="Q422" s="51">
        <f>IFERROR(Table1[[#This Row],[Quantity  to  purchase]]*(Table1[[#This Row],[Cost ]]+Table1[[#This Row],[shipping]]+Table1[[#This Row],[Tax]]),0)</f>
        <v>0</v>
      </c>
      <c r="R422" s="36">
        <f>IFERROR(Table1[[#This Row],[leftover material]]*(Table1[[#This Row],[Cost ]]+Table1[[#This Row],[shipping]]+Table1[[#This Row],[Tax]]),0)</f>
        <v>0</v>
      </c>
      <c r="S422" s="36"/>
      <c r="T422" s="36">
        <f>IF(ISNA(VLOOKUP(Table1[[#This Row],[Part Number]],'Multi-level BOM'!V$4:V$449,1,FALSE)),0,Table1[[#This Row],[Remaining Extended cost]])</f>
        <v>0</v>
      </c>
    </row>
    <row r="423" spans="1:20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9" t="str">
        <f>IF(Table1[[#This Row],[Buy-now costs]]&gt;0,"X","")</f>
        <v/>
      </c>
      <c r="M423" s="40">
        <v>0</v>
      </c>
      <c r="N423" s="40">
        <v>0</v>
      </c>
      <c r="O42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3" s="49" t="e">
        <f>Table1[[#This Row],[Quantity  to  purchase]]+Table1[[#This Row],[quantity on-hand]]+Table1[[#This Row],[Quantity on order]]-Table1[[#This Row],[extended quantity]]</f>
        <v>#DIV/0!</v>
      </c>
      <c r="Q423" s="51">
        <f>IFERROR(Table1[[#This Row],[Quantity  to  purchase]]*(Table1[[#This Row],[Cost ]]+Table1[[#This Row],[shipping]]+Table1[[#This Row],[Tax]]),0)</f>
        <v>0</v>
      </c>
      <c r="R423" s="36">
        <f>IFERROR(Table1[[#This Row],[leftover material]]*(Table1[[#This Row],[Cost ]]+Table1[[#This Row],[shipping]]+Table1[[#This Row],[Tax]]),0)</f>
        <v>0</v>
      </c>
      <c r="S423" s="36"/>
      <c r="T423" s="36">
        <f>IF(ISNA(VLOOKUP(Table1[[#This Row],[Part Number]],'Multi-level BOM'!V$4:V$449,1,FALSE)),0,Table1[[#This Row],[Remaining Extended cost]])</f>
        <v>0</v>
      </c>
    </row>
    <row r="424" spans="1:20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9" t="str">
        <f>IF(Table1[[#This Row],[Buy-now costs]]&gt;0,"X","")</f>
        <v/>
      </c>
      <c r="M424" s="40">
        <v>0</v>
      </c>
      <c r="N424" s="40">
        <v>0</v>
      </c>
      <c r="O42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4" s="49" t="e">
        <f>Table1[[#This Row],[Quantity  to  purchase]]+Table1[[#This Row],[quantity on-hand]]+Table1[[#This Row],[Quantity on order]]-Table1[[#This Row],[extended quantity]]</f>
        <v>#DIV/0!</v>
      </c>
      <c r="Q424" s="51">
        <f>IFERROR(Table1[[#This Row],[Quantity  to  purchase]]*(Table1[[#This Row],[Cost ]]+Table1[[#This Row],[shipping]]+Table1[[#This Row],[Tax]]),0)</f>
        <v>0</v>
      </c>
      <c r="R424" s="36">
        <f>IFERROR(Table1[[#This Row],[leftover material]]*(Table1[[#This Row],[Cost ]]+Table1[[#This Row],[shipping]]+Table1[[#This Row],[Tax]]),0)</f>
        <v>0</v>
      </c>
      <c r="S424" s="36"/>
      <c r="T424" s="36">
        <f>IF(ISNA(VLOOKUP(Table1[[#This Row],[Part Number]],'Multi-level BOM'!V$4:V$449,1,FALSE)),0,Table1[[#This Row],[Remaining Extended cost]])</f>
        <v>0</v>
      </c>
    </row>
    <row r="425" spans="1:20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9" t="str">
        <f>IF(Table1[[#This Row],[Buy-now costs]]&gt;0,"X","")</f>
        <v/>
      </c>
      <c r="M425" s="40">
        <v>0</v>
      </c>
      <c r="N425" s="40">
        <v>0</v>
      </c>
      <c r="O42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5" s="49" t="e">
        <f>Table1[[#This Row],[Quantity  to  purchase]]+Table1[[#This Row],[quantity on-hand]]+Table1[[#This Row],[Quantity on order]]-Table1[[#This Row],[extended quantity]]</f>
        <v>#DIV/0!</v>
      </c>
      <c r="Q425" s="51">
        <f>IFERROR(Table1[[#This Row],[Quantity  to  purchase]]*(Table1[[#This Row],[Cost ]]+Table1[[#This Row],[shipping]]+Table1[[#This Row],[Tax]]),0)</f>
        <v>0</v>
      </c>
      <c r="R425" s="36">
        <f>IFERROR(Table1[[#This Row],[leftover material]]*(Table1[[#This Row],[Cost ]]+Table1[[#This Row],[shipping]]+Table1[[#This Row],[Tax]]),0)</f>
        <v>0</v>
      </c>
      <c r="S425" s="36"/>
      <c r="T425" s="36">
        <f>IF(ISNA(VLOOKUP(Table1[[#This Row],[Part Number]],'Multi-level BOM'!V$4:V$449,1,FALSE)),0,Table1[[#This Row],[Remaining Extended cost]])</f>
        <v>0</v>
      </c>
    </row>
    <row r="426" spans="1:20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9" t="str">
        <f>IF(Table1[[#This Row],[Buy-now costs]]&gt;0,"X","")</f>
        <v/>
      </c>
      <c r="M426" s="40">
        <v>0</v>
      </c>
      <c r="N426" s="40">
        <v>0</v>
      </c>
      <c r="O42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6" s="49" t="e">
        <f>Table1[[#This Row],[Quantity  to  purchase]]+Table1[[#This Row],[quantity on-hand]]+Table1[[#This Row],[Quantity on order]]-Table1[[#This Row],[extended quantity]]</f>
        <v>#DIV/0!</v>
      </c>
      <c r="Q426" s="51">
        <f>IFERROR(Table1[[#This Row],[Quantity  to  purchase]]*(Table1[[#This Row],[Cost ]]+Table1[[#This Row],[shipping]]+Table1[[#This Row],[Tax]]),0)</f>
        <v>0</v>
      </c>
      <c r="R426" s="36">
        <f>IFERROR(Table1[[#This Row],[leftover material]]*(Table1[[#This Row],[Cost ]]+Table1[[#This Row],[shipping]]+Table1[[#This Row],[Tax]]),0)</f>
        <v>0</v>
      </c>
      <c r="S426" s="36"/>
      <c r="T426" s="36">
        <f>IF(ISNA(VLOOKUP(Table1[[#This Row],[Part Number]],'Multi-level BOM'!V$4:V$449,1,FALSE)),0,Table1[[#This Row],[Remaining Extended cost]])</f>
        <v>0</v>
      </c>
    </row>
    <row r="427" spans="1:20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9" t="str">
        <f>IF(Table1[[#This Row],[Buy-now costs]]&gt;0,"X","")</f>
        <v/>
      </c>
      <c r="M427" s="40">
        <v>0</v>
      </c>
      <c r="N427" s="40">
        <v>0</v>
      </c>
      <c r="O42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7" s="49" t="e">
        <f>Table1[[#This Row],[Quantity  to  purchase]]+Table1[[#This Row],[quantity on-hand]]+Table1[[#This Row],[Quantity on order]]-Table1[[#This Row],[extended quantity]]</f>
        <v>#DIV/0!</v>
      </c>
      <c r="Q427" s="51">
        <f>IFERROR(Table1[[#This Row],[Quantity  to  purchase]]*(Table1[[#This Row],[Cost ]]+Table1[[#This Row],[shipping]]+Table1[[#This Row],[Tax]]),0)</f>
        <v>0</v>
      </c>
      <c r="R427" s="36">
        <f>IFERROR(Table1[[#This Row],[leftover material]]*(Table1[[#This Row],[Cost ]]+Table1[[#This Row],[shipping]]+Table1[[#This Row],[Tax]]),0)</f>
        <v>0</v>
      </c>
      <c r="S427" s="36"/>
      <c r="T427" s="36">
        <f>IF(ISNA(VLOOKUP(Table1[[#This Row],[Part Number]],'Multi-level BOM'!V$4:V$449,1,FALSE)),0,Table1[[#This Row],[Remaining Extended cost]])</f>
        <v>0</v>
      </c>
    </row>
    <row r="428" spans="1:20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9" t="str">
        <f>IF(Table1[[#This Row],[Buy-now costs]]&gt;0,"X","")</f>
        <v/>
      </c>
      <c r="M428" s="40">
        <v>0</v>
      </c>
      <c r="N428" s="40">
        <v>0</v>
      </c>
      <c r="O42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8" s="49" t="e">
        <f>Table1[[#This Row],[Quantity  to  purchase]]+Table1[[#This Row],[quantity on-hand]]+Table1[[#This Row],[Quantity on order]]-Table1[[#This Row],[extended quantity]]</f>
        <v>#DIV/0!</v>
      </c>
      <c r="Q428" s="51">
        <f>IFERROR(Table1[[#This Row],[Quantity  to  purchase]]*(Table1[[#This Row],[Cost ]]+Table1[[#This Row],[shipping]]+Table1[[#This Row],[Tax]]),0)</f>
        <v>0</v>
      </c>
      <c r="R428" s="36">
        <f>IFERROR(Table1[[#This Row],[leftover material]]*(Table1[[#This Row],[Cost ]]+Table1[[#This Row],[shipping]]+Table1[[#This Row],[Tax]]),0)</f>
        <v>0</v>
      </c>
      <c r="S428" s="36"/>
      <c r="T428" s="36">
        <f>IF(ISNA(VLOOKUP(Table1[[#This Row],[Part Number]],'Multi-level BOM'!V$4:V$449,1,FALSE)),0,Table1[[#This Row],[Remaining Extended cost]])</f>
        <v>0</v>
      </c>
    </row>
    <row r="429" spans="1:20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9" t="str">
        <f>IF(Table1[[#This Row],[Buy-now costs]]&gt;0,"X","")</f>
        <v/>
      </c>
      <c r="M429" s="40">
        <v>0</v>
      </c>
      <c r="N429" s="40">
        <v>0</v>
      </c>
      <c r="O42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29" s="49" t="e">
        <f>Table1[[#This Row],[Quantity  to  purchase]]+Table1[[#This Row],[quantity on-hand]]+Table1[[#This Row],[Quantity on order]]-Table1[[#This Row],[extended quantity]]</f>
        <v>#DIV/0!</v>
      </c>
      <c r="Q429" s="51">
        <f>IFERROR(Table1[[#This Row],[Quantity  to  purchase]]*(Table1[[#This Row],[Cost ]]+Table1[[#This Row],[shipping]]+Table1[[#This Row],[Tax]]),0)</f>
        <v>0</v>
      </c>
      <c r="R429" s="36">
        <f>IFERROR(Table1[[#This Row],[leftover material]]*(Table1[[#This Row],[Cost ]]+Table1[[#This Row],[shipping]]+Table1[[#This Row],[Tax]]),0)</f>
        <v>0</v>
      </c>
      <c r="S429" s="36"/>
      <c r="T429" s="36">
        <f>IF(ISNA(VLOOKUP(Table1[[#This Row],[Part Number]],'Multi-level BOM'!V$4:V$449,1,FALSE)),0,Table1[[#This Row],[Remaining Extended cost]])</f>
        <v>0</v>
      </c>
    </row>
    <row r="430" spans="1:20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9" t="str">
        <f>IF(Table1[[#This Row],[Buy-now costs]]&gt;0,"X","")</f>
        <v/>
      </c>
      <c r="M430" s="40">
        <v>0</v>
      </c>
      <c r="N430" s="40">
        <v>0</v>
      </c>
      <c r="O43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0" s="49" t="e">
        <f>Table1[[#This Row],[Quantity  to  purchase]]+Table1[[#This Row],[quantity on-hand]]+Table1[[#This Row],[Quantity on order]]-Table1[[#This Row],[extended quantity]]</f>
        <v>#DIV/0!</v>
      </c>
      <c r="Q430" s="51">
        <f>IFERROR(Table1[[#This Row],[Quantity  to  purchase]]*(Table1[[#This Row],[Cost ]]+Table1[[#This Row],[shipping]]+Table1[[#This Row],[Tax]]),0)</f>
        <v>0</v>
      </c>
      <c r="R430" s="36">
        <f>IFERROR(Table1[[#This Row],[leftover material]]*(Table1[[#This Row],[Cost ]]+Table1[[#This Row],[shipping]]+Table1[[#This Row],[Tax]]),0)</f>
        <v>0</v>
      </c>
      <c r="S430" s="36"/>
      <c r="T430" s="36">
        <f>IF(ISNA(VLOOKUP(Table1[[#This Row],[Part Number]],'Multi-level BOM'!V$4:V$449,1,FALSE)),0,Table1[[#This Row],[Remaining Extended cost]])</f>
        <v>0</v>
      </c>
    </row>
    <row r="431" spans="1:20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9" t="str">
        <f>IF(Table1[[#This Row],[Buy-now costs]]&gt;0,"X","")</f>
        <v/>
      </c>
      <c r="M431" s="40">
        <v>0</v>
      </c>
      <c r="N431" s="40">
        <v>0</v>
      </c>
      <c r="O43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1" s="49" t="e">
        <f>Table1[[#This Row],[Quantity  to  purchase]]+Table1[[#This Row],[quantity on-hand]]+Table1[[#This Row],[Quantity on order]]-Table1[[#This Row],[extended quantity]]</f>
        <v>#DIV/0!</v>
      </c>
      <c r="Q431" s="51">
        <f>IFERROR(Table1[[#This Row],[Quantity  to  purchase]]*(Table1[[#This Row],[Cost ]]+Table1[[#This Row],[shipping]]+Table1[[#This Row],[Tax]]),0)</f>
        <v>0</v>
      </c>
      <c r="R431" s="36">
        <f>IFERROR(Table1[[#This Row],[leftover material]]*(Table1[[#This Row],[Cost ]]+Table1[[#This Row],[shipping]]+Table1[[#This Row],[Tax]]),0)</f>
        <v>0</v>
      </c>
      <c r="S431" s="36"/>
      <c r="T431" s="36">
        <f>IF(ISNA(VLOOKUP(Table1[[#This Row],[Part Number]],'Multi-level BOM'!V$4:V$449,1,FALSE)),0,Table1[[#This Row],[Remaining Extended cost]])</f>
        <v>0</v>
      </c>
    </row>
    <row r="432" spans="1:20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9" t="str">
        <f>IF(Table1[[#This Row],[Buy-now costs]]&gt;0,"X","")</f>
        <v/>
      </c>
      <c r="M432" s="40">
        <v>0</v>
      </c>
      <c r="N432" s="40">
        <v>0</v>
      </c>
      <c r="O43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2" s="49" t="e">
        <f>Table1[[#This Row],[Quantity  to  purchase]]+Table1[[#This Row],[quantity on-hand]]+Table1[[#This Row],[Quantity on order]]-Table1[[#This Row],[extended quantity]]</f>
        <v>#DIV/0!</v>
      </c>
      <c r="Q432" s="51">
        <f>IFERROR(Table1[[#This Row],[Quantity  to  purchase]]*(Table1[[#This Row],[Cost ]]+Table1[[#This Row],[shipping]]+Table1[[#This Row],[Tax]]),0)</f>
        <v>0</v>
      </c>
      <c r="R432" s="36">
        <f>IFERROR(Table1[[#This Row],[leftover material]]*(Table1[[#This Row],[Cost ]]+Table1[[#This Row],[shipping]]+Table1[[#This Row],[Tax]]),0)</f>
        <v>0</v>
      </c>
      <c r="S432" s="36"/>
      <c r="T432" s="36">
        <f>IF(ISNA(VLOOKUP(Table1[[#This Row],[Part Number]],'Multi-level BOM'!V$4:V$449,1,FALSE)),0,Table1[[#This Row],[Remaining Extended cost]])</f>
        <v>0</v>
      </c>
    </row>
    <row r="433" spans="1:20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9" t="str">
        <f>IF(Table1[[#This Row],[Buy-now costs]]&gt;0,"X","")</f>
        <v/>
      </c>
      <c r="M433" s="40">
        <v>0</v>
      </c>
      <c r="N433" s="40">
        <v>0</v>
      </c>
      <c r="O43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3" s="49" t="e">
        <f>Table1[[#This Row],[Quantity  to  purchase]]+Table1[[#This Row],[quantity on-hand]]+Table1[[#This Row],[Quantity on order]]-Table1[[#This Row],[extended quantity]]</f>
        <v>#DIV/0!</v>
      </c>
      <c r="Q433" s="51">
        <f>IFERROR(Table1[[#This Row],[Quantity  to  purchase]]*(Table1[[#This Row],[Cost ]]+Table1[[#This Row],[shipping]]+Table1[[#This Row],[Tax]]),0)</f>
        <v>0</v>
      </c>
      <c r="R433" s="36">
        <f>IFERROR(Table1[[#This Row],[leftover material]]*(Table1[[#This Row],[Cost ]]+Table1[[#This Row],[shipping]]+Table1[[#This Row],[Tax]]),0)</f>
        <v>0</v>
      </c>
      <c r="S433" s="36"/>
      <c r="T433" s="36">
        <f>IF(ISNA(VLOOKUP(Table1[[#This Row],[Part Number]],'Multi-level BOM'!V$4:V$449,1,FALSE)),0,Table1[[#This Row],[Remaining Extended cost]])</f>
        <v>0</v>
      </c>
    </row>
    <row r="434" spans="1:20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9" t="str">
        <f>IF(Table1[[#This Row],[Buy-now costs]]&gt;0,"X","")</f>
        <v/>
      </c>
      <c r="M434" s="40">
        <v>0</v>
      </c>
      <c r="N434" s="40">
        <v>0</v>
      </c>
      <c r="O43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4" s="49" t="e">
        <f>Table1[[#This Row],[Quantity  to  purchase]]+Table1[[#This Row],[quantity on-hand]]+Table1[[#This Row],[Quantity on order]]-Table1[[#This Row],[extended quantity]]</f>
        <v>#DIV/0!</v>
      </c>
      <c r="Q434" s="51">
        <f>IFERROR(Table1[[#This Row],[Quantity  to  purchase]]*(Table1[[#This Row],[Cost ]]+Table1[[#This Row],[shipping]]+Table1[[#This Row],[Tax]]),0)</f>
        <v>0</v>
      </c>
      <c r="R434" s="36">
        <f>IFERROR(Table1[[#This Row],[leftover material]]*(Table1[[#This Row],[Cost ]]+Table1[[#This Row],[shipping]]+Table1[[#This Row],[Tax]]),0)</f>
        <v>0</v>
      </c>
      <c r="S434" s="36"/>
      <c r="T434" s="36">
        <f>IF(ISNA(VLOOKUP(Table1[[#This Row],[Part Number]],'Multi-level BOM'!V$4:V$449,1,FALSE)),0,Table1[[#This Row],[Remaining Extended cost]])</f>
        <v>0</v>
      </c>
    </row>
    <row r="435" spans="1:20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9" t="str">
        <f>IF(Table1[[#This Row],[Buy-now costs]]&gt;0,"X","")</f>
        <v/>
      </c>
      <c r="M435" s="40">
        <v>0</v>
      </c>
      <c r="N435" s="40">
        <v>0</v>
      </c>
      <c r="O43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5" s="49" t="e">
        <f>Table1[[#This Row],[Quantity  to  purchase]]+Table1[[#This Row],[quantity on-hand]]+Table1[[#This Row],[Quantity on order]]-Table1[[#This Row],[extended quantity]]</f>
        <v>#DIV/0!</v>
      </c>
      <c r="Q435" s="51">
        <f>IFERROR(Table1[[#This Row],[Quantity  to  purchase]]*(Table1[[#This Row],[Cost ]]+Table1[[#This Row],[shipping]]+Table1[[#This Row],[Tax]]),0)</f>
        <v>0</v>
      </c>
      <c r="R435" s="36">
        <f>IFERROR(Table1[[#This Row],[leftover material]]*(Table1[[#This Row],[Cost ]]+Table1[[#This Row],[shipping]]+Table1[[#This Row],[Tax]]),0)</f>
        <v>0</v>
      </c>
      <c r="S435" s="36"/>
      <c r="T435" s="36">
        <f>IF(ISNA(VLOOKUP(Table1[[#This Row],[Part Number]],'Multi-level BOM'!V$4:V$449,1,FALSE)),0,Table1[[#This Row],[Remaining Extended cost]])</f>
        <v>0</v>
      </c>
    </row>
    <row r="436" spans="1:20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9" t="str">
        <f>IF(Table1[[#This Row],[Buy-now costs]]&gt;0,"X","")</f>
        <v/>
      </c>
      <c r="M436" s="40">
        <v>0</v>
      </c>
      <c r="N436" s="40">
        <v>0</v>
      </c>
      <c r="O43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6" s="49" t="e">
        <f>Table1[[#This Row],[Quantity  to  purchase]]+Table1[[#This Row],[quantity on-hand]]+Table1[[#This Row],[Quantity on order]]-Table1[[#This Row],[extended quantity]]</f>
        <v>#DIV/0!</v>
      </c>
      <c r="Q436" s="51">
        <f>IFERROR(Table1[[#This Row],[Quantity  to  purchase]]*(Table1[[#This Row],[Cost ]]+Table1[[#This Row],[shipping]]+Table1[[#This Row],[Tax]]),0)</f>
        <v>0</v>
      </c>
      <c r="R436" s="36">
        <f>IFERROR(Table1[[#This Row],[leftover material]]*(Table1[[#This Row],[Cost ]]+Table1[[#This Row],[shipping]]+Table1[[#This Row],[Tax]]),0)</f>
        <v>0</v>
      </c>
      <c r="S436" s="36"/>
      <c r="T436" s="36">
        <f>IF(ISNA(VLOOKUP(Table1[[#This Row],[Part Number]],'Multi-level BOM'!V$4:V$449,1,FALSE)),0,Table1[[#This Row],[Remaining Extended cost]])</f>
        <v>0</v>
      </c>
    </row>
    <row r="437" spans="1:20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9" t="str">
        <f>IF(Table1[[#This Row],[Buy-now costs]]&gt;0,"X","")</f>
        <v/>
      </c>
      <c r="M437" s="40">
        <v>0</v>
      </c>
      <c r="N437" s="40">
        <v>0</v>
      </c>
      <c r="O43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7" s="49" t="e">
        <f>Table1[[#This Row],[Quantity  to  purchase]]+Table1[[#This Row],[quantity on-hand]]+Table1[[#This Row],[Quantity on order]]-Table1[[#This Row],[extended quantity]]</f>
        <v>#DIV/0!</v>
      </c>
      <c r="Q437" s="51">
        <f>IFERROR(Table1[[#This Row],[Quantity  to  purchase]]*(Table1[[#This Row],[Cost ]]+Table1[[#This Row],[shipping]]+Table1[[#This Row],[Tax]]),0)</f>
        <v>0</v>
      </c>
      <c r="R437" s="36">
        <f>IFERROR(Table1[[#This Row],[leftover material]]*(Table1[[#This Row],[Cost ]]+Table1[[#This Row],[shipping]]+Table1[[#This Row],[Tax]]),0)</f>
        <v>0</v>
      </c>
      <c r="S437" s="36"/>
      <c r="T437" s="36">
        <f>IF(ISNA(VLOOKUP(Table1[[#This Row],[Part Number]],'Multi-level BOM'!V$4:V$449,1,FALSE)),0,Table1[[#This Row],[Remaining Extended cost]])</f>
        <v>0</v>
      </c>
    </row>
    <row r="438" spans="1:20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9" t="str">
        <f>IF(Table1[[#This Row],[Buy-now costs]]&gt;0,"X","")</f>
        <v/>
      </c>
      <c r="M438" s="40">
        <v>0</v>
      </c>
      <c r="N438" s="40">
        <v>0</v>
      </c>
      <c r="O43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8" s="49" t="e">
        <f>Table1[[#This Row],[Quantity  to  purchase]]+Table1[[#This Row],[quantity on-hand]]+Table1[[#This Row],[Quantity on order]]-Table1[[#This Row],[extended quantity]]</f>
        <v>#DIV/0!</v>
      </c>
      <c r="Q438" s="51">
        <f>IFERROR(Table1[[#This Row],[Quantity  to  purchase]]*(Table1[[#This Row],[Cost ]]+Table1[[#This Row],[shipping]]+Table1[[#This Row],[Tax]]),0)</f>
        <v>0</v>
      </c>
      <c r="R438" s="36">
        <f>IFERROR(Table1[[#This Row],[leftover material]]*(Table1[[#This Row],[Cost ]]+Table1[[#This Row],[shipping]]+Table1[[#This Row],[Tax]]),0)</f>
        <v>0</v>
      </c>
      <c r="S438" s="36"/>
      <c r="T438" s="36">
        <f>IF(ISNA(VLOOKUP(Table1[[#This Row],[Part Number]],'Multi-level BOM'!V$4:V$449,1,FALSE)),0,Table1[[#This Row],[Remaining Extended cost]])</f>
        <v>0</v>
      </c>
    </row>
    <row r="439" spans="1:20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9" t="str">
        <f>IF(Table1[[#This Row],[Buy-now costs]]&gt;0,"X","")</f>
        <v/>
      </c>
      <c r="M439" s="40">
        <v>0</v>
      </c>
      <c r="N439" s="40">
        <v>0</v>
      </c>
      <c r="O43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39" s="49" t="e">
        <f>Table1[[#This Row],[Quantity  to  purchase]]+Table1[[#This Row],[quantity on-hand]]+Table1[[#This Row],[Quantity on order]]-Table1[[#This Row],[extended quantity]]</f>
        <v>#DIV/0!</v>
      </c>
      <c r="Q439" s="51">
        <f>IFERROR(Table1[[#This Row],[Quantity  to  purchase]]*(Table1[[#This Row],[Cost ]]+Table1[[#This Row],[shipping]]+Table1[[#This Row],[Tax]]),0)</f>
        <v>0</v>
      </c>
      <c r="R439" s="36">
        <f>IFERROR(Table1[[#This Row],[leftover material]]*(Table1[[#This Row],[Cost ]]+Table1[[#This Row],[shipping]]+Table1[[#This Row],[Tax]]),0)</f>
        <v>0</v>
      </c>
      <c r="S439" s="36"/>
      <c r="T439" s="36">
        <f>IF(ISNA(VLOOKUP(Table1[[#This Row],[Part Number]],'Multi-level BOM'!V$4:V$449,1,FALSE)),0,Table1[[#This Row],[Remaining Extended cost]])</f>
        <v>0</v>
      </c>
    </row>
    <row r="440" spans="1:20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9" t="str">
        <f>IF(Table1[[#This Row],[Buy-now costs]]&gt;0,"X","")</f>
        <v/>
      </c>
      <c r="M440" s="40">
        <v>0</v>
      </c>
      <c r="N440" s="40">
        <v>0</v>
      </c>
      <c r="O44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0" s="49" t="e">
        <f>Table1[[#This Row],[Quantity  to  purchase]]+Table1[[#This Row],[quantity on-hand]]+Table1[[#This Row],[Quantity on order]]-Table1[[#This Row],[extended quantity]]</f>
        <v>#DIV/0!</v>
      </c>
      <c r="Q440" s="51">
        <f>IFERROR(Table1[[#This Row],[Quantity  to  purchase]]*(Table1[[#This Row],[Cost ]]+Table1[[#This Row],[shipping]]+Table1[[#This Row],[Tax]]),0)</f>
        <v>0</v>
      </c>
      <c r="R440" s="36">
        <f>IFERROR(Table1[[#This Row],[leftover material]]*(Table1[[#This Row],[Cost ]]+Table1[[#This Row],[shipping]]+Table1[[#This Row],[Tax]]),0)</f>
        <v>0</v>
      </c>
      <c r="S440" s="36"/>
      <c r="T440" s="36">
        <f>IF(ISNA(VLOOKUP(Table1[[#This Row],[Part Number]],'Multi-level BOM'!V$4:V$449,1,FALSE)),0,Table1[[#This Row],[Remaining Extended cost]])</f>
        <v>0</v>
      </c>
    </row>
    <row r="441" spans="1:20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9" t="str">
        <f>IF(Table1[[#This Row],[Buy-now costs]]&gt;0,"X","")</f>
        <v/>
      </c>
      <c r="M441" s="40">
        <v>0</v>
      </c>
      <c r="N441" s="40">
        <v>0</v>
      </c>
      <c r="O44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1" s="49" t="e">
        <f>Table1[[#This Row],[Quantity  to  purchase]]+Table1[[#This Row],[quantity on-hand]]+Table1[[#This Row],[Quantity on order]]-Table1[[#This Row],[extended quantity]]</f>
        <v>#DIV/0!</v>
      </c>
      <c r="Q441" s="51">
        <f>IFERROR(Table1[[#This Row],[Quantity  to  purchase]]*(Table1[[#This Row],[Cost ]]+Table1[[#This Row],[shipping]]+Table1[[#This Row],[Tax]]),0)</f>
        <v>0</v>
      </c>
      <c r="R441" s="36">
        <f>IFERROR(Table1[[#This Row],[leftover material]]*(Table1[[#This Row],[Cost ]]+Table1[[#This Row],[shipping]]+Table1[[#This Row],[Tax]]),0)</f>
        <v>0</v>
      </c>
      <c r="S441" s="36"/>
      <c r="T441" s="36">
        <f>IF(ISNA(VLOOKUP(Table1[[#This Row],[Part Number]],'Multi-level BOM'!V$4:V$449,1,FALSE)),0,Table1[[#This Row],[Remaining Extended cost]])</f>
        <v>0</v>
      </c>
    </row>
    <row r="442" spans="1:20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9" t="str">
        <f>IF(Table1[[#This Row],[Buy-now costs]]&gt;0,"X","")</f>
        <v/>
      </c>
      <c r="M442" s="40">
        <v>0</v>
      </c>
      <c r="N442" s="40">
        <v>0</v>
      </c>
      <c r="O44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2" s="49" t="e">
        <f>Table1[[#This Row],[Quantity  to  purchase]]+Table1[[#This Row],[quantity on-hand]]+Table1[[#This Row],[Quantity on order]]-Table1[[#This Row],[extended quantity]]</f>
        <v>#DIV/0!</v>
      </c>
      <c r="Q442" s="51">
        <f>IFERROR(Table1[[#This Row],[Quantity  to  purchase]]*(Table1[[#This Row],[Cost ]]+Table1[[#This Row],[shipping]]+Table1[[#This Row],[Tax]]),0)</f>
        <v>0</v>
      </c>
      <c r="R442" s="36">
        <f>IFERROR(Table1[[#This Row],[leftover material]]*(Table1[[#This Row],[Cost ]]+Table1[[#This Row],[shipping]]+Table1[[#This Row],[Tax]]),0)</f>
        <v>0</v>
      </c>
      <c r="S442" s="36"/>
      <c r="T442" s="36">
        <f>IF(ISNA(VLOOKUP(Table1[[#This Row],[Part Number]],'Multi-level BOM'!V$4:V$449,1,FALSE)),0,Table1[[#This Row],[Remaining Extended cost]])</f>
        <v>0</v>
      </c>
    </row>
    <row r="443" spans="1:20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9" t="str">
        <f>IF(Table1[[#This Row],[Buy-now costs]]&gt;0,"X","")</f>
        <v/>
      </c>
      <c r="M443" s="40">
        <v>0</v>
      </c>
      <c r="N443" s="40">
        <v>0</v>
      </c>
      <c r="O44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3" s="49" t="e">
        <f>Table1[[#This Row],[Quantity  to  purchase]]+Table1[[#This Row],[quantity on-hand]]+Table1[[#This Row],[Quantity on order]]-Table1[[#This Row],[extended quantity]]</f>
        <v>#DIV/0!</v>
      </c>
      <c r="Q443" s="51">
        <f>IFERROR(Table1[[#This Row],[Quantity  to  purchase]]*(Table1[[#This Row],[Cost ]]+Table1[[#This Row],[shipping]]+Table1[[#This Row],[Tax]]),0)</f>
        <v>0</v>
      </c>
      <c r="R443" s="36">
        <f>IFERROR(Table1[[#This Row],[leftover material]]*(Table1[[#This Row],[Cost ]]+Table1[[#This Row],[shipping]]+Table1[[#This Row],[Tax]]),0)</f>
        <v>0</v>
      </c>
      <c r="S443" s="36"/>
      <c r="T443" s="36">
        <f>IF(ISNA(VLOOKUP(Table1[[#This Row],[Part Number]],'Multi-level BOM'!V$4:V$449,1,FALSE)),0,Table1[[#This Row],[Remaining Extended cost]])</f>
        <v>0</v>
      </c>
    </row>
    <row r="444" spans="1:20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9" t="str">
        <f>IF(Table1[[#This Row],[Buy-now costs]]&gt;0,"X","")</f>
        <v/>
      </c>
      <c r="M444" s="40">
        <v>0</v>
      </c>
      <c r="N444" s="40">
        <v>0</v>
      </c>
      <c r="O44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4" s="49" t="e">
        <f>Table1[[#This Row],[Quantity  to  purchase]]+Table1[[#This Row],[quantity on-hand]]+Table1[[#This Row],[Quantity on order]]-Table1[[#This Row],[extended quantity]]</f>
        <v>#DIV/0!</v>
      </c>
      <c r="Q444" s="51">
        <f>IFERROR(Table1[[#This Row],[Quantity  to  purchase]]*(Table1[[#This Row],[Cost ]]+Table1[[#This Row],[shipping]]+Table1[[#This Row],[Tax]]),0)</f>
        <v>0</v>
      </c>
      <c r="R444" s="36">
        <f>IFERROR(Table1[[#This Row],[leftover material]]*(Table1[[#This Row],[Cost ]]+Table1[[#This Row],[shipping]]+Table1[[#This Row],[Tax]]),0)</f>
        <v>0</v>
      </c>
      <c r="S444" s="36"/>
      <c r="T444" s="36">
        <f>IF(ISNA(VLOOKUP(Table1[[#This Row],[Part Number]],'Multi-level BOM'!V$4:V$449,1,FALSE)),0,Table1[[#This Row],[Remaining Extended cost]])</f>
        <v>0</v>
      </c>
    </row>
    <row r="445" spans="1:20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9" t="str">
        <f>IF(Table1[[#This Row],[Buy-now costs]]&gt;0,"X","")</f>
        <v/>
      </c>
      <c r="M445" s="40">
        <v>0</v>
      </c>
      <c r="N445" s="40">
        <v>0</v>
      </c>
      <c r="O44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5" s="49" t="e">
        <f>Table1[[#This Row],[Quantity  to  purchase]]+Table1[[#This Row],[quantity on-hand]]+Table1[[#This Row],[Quantity on order]]-Table1[[#This Row],[extended quantity]]</f>
        <v>#DIV/0!</v>
      </c>
      <c r="Q445" s="51">
        <f>IFERROR(Table1[[#This Row],[Quantity  to  purchase]]*(Table1[[#This Row],[Cost ]]+Table1[[#This Row],[shipping]]+Table1[[#This Row],[Tax]]),0)</f>
        <v>0</v>
      </c>
      <c r="R445" s="36">
        <f>IFERROR(Table1[[#This Row],[leftover material]]*(Table1[[#This Row],[Cost ]]+Table1[[#This Row],[shipping]]+Table1[[#This Row],[Tax]]),0)</f>
        <v>0</v>
      </c>
      <c r="S445" s="36"/>
      <c r="T445" s="36">
        <f>IF(ISNA(VLOOKUP(Table1[[#This Row],[Part Number]],'Multi-level BOM'!V$4:V$449,1,FALSE)),0,Table1[[#This Row],[Remaining Extended cost]])</f>
        <v>0</v>
      </c>
    </row>
    <row r="446" spans="1:20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9" t="str">
        <f>IF(Table1[[#This Row],[Buy-now costs]]&gt;0,"X","")</f>
        <v/>
      </c>
      <c r="M446" s="40">
        <v>0</v>
      </c>
      <c r="N446" s="40">
        <v>0</v>
      </c>
      <c r="O44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6" s="49" t="e">
        <f>Table1[[#This Row],[Quantity  to  purchase]]+Table1[[#This Row],[quantity on-hand]]+Table1[[#This Row],[Quantity on order]]-Table1[[#This Row],[extended quantity]]</f>
        <v>#DIV/0!</v>
      </c>
      <c r="Q446" s="51">
        <f>IFERROR(Table1[[#This Row],[Quantity  to  purchase]]*(Table1[[#This Row],[Cost ]]+Table1[[#This Row],[shipping]]+Table1[[#This Row],[Tax]]),0)</f>
        <v>0</v>
      </c>
      <c r="R446" s="36">
        <f>IFERROR(Table1[[#This Row],[leftover material]]*(Table1[[#This Row],[Cost ]]+Table1[[#This Row],[shipping]]+Table1[[#This Row],[Tax]]),0)</f>
        <v>0</v>
      </c>
      <c r="S446" s="36"/>
      <c r="T446" s="36">
        <f>IF(ISNA(VLOOKUP(Table1[[#This Row],[Part Number]],'Multi-level BOM'!V$4:V$449,1,FALSE)),0,Table1[[#This Row],[Remaining Extended cost]])</f>
        <v>0</v>
      </c>
    </row>
    <row r="447" spans="1:20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9" t="str">
        <f>IF(Table1[[#This Row],[Buy-now costs]]&gt;0,"X","")</f>
        <v/>
      </c>
      <c r="M447" s="40">
        <v>0</v>
      </c>
      <c r="N447" s="40">
        <v>0</v>
      </c>
      <c r="O44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7" s="49" t="e">
        <f>Table1[[#This Row],[Quantity  to  purchase]]+Table1[[#This Row],[quantity on-hand]]+Table1[[#This Row],[Quantity on order]]-Table1[[#This Row],[extended quantity]]</f>
        <v>#DIV/0!</v>
      </c>
      <c r="Q447" s="51">
        <f>IFERROR(Table1[[#This Row],[Quantity  to  purchase]]*(Table1[[#This Row],[Cost ]]+Table1[[#This Row],[shipping]]+Table1[[#This Row],[Tax]]),0)</f>
        <v>0</v>
      </c>
      <c r="R447" s="36">
        <f>IFERROR(Table1[[#This Row],[leftover material]]*(Table1[[#This Row],[Cost ]]+Table1[[#This Row],[shipping]]+Table1[[#This Row],[Tax]]),0)</f>
        <v>0</v>
      </c>
      <c r="S447" s="36"/>
      <c r="T447" s="36">
        <f>IF(ISNA(VLOOKUP(Table1[[#This Row],[Part Number]],'Multi-level BOM'!V$4:V$449,1,FALSE)),0,Table1[[#This Row],[Remaining Extended cost]])</f>
        <v>0</v>
      </c>
    </row>
    <row r="448" spans="1:20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9" t="str">
        <f>IF(Table1[[#This Row],[Buy-now costs]]&gt;0,"X","")</f>
        <v/>
      </c>
      <c r="M448" s="40">
        <v>0</v>
      </c>
      <c r="N448" s="40">
        <v>0</v>
      </c>
      <c r="O44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8" s="49" t="e">
        <f>Table1[[#This Row],[Quantity  to  purchase]]+Table1[[#This Row],[quantity on-hand]]+Table1[[#This Row],[Quantity on order]]-Table1[[#This Row],[extended quantity]]</f>
        <v>#DIV/0!</v>
      </c>
      <c r="Q448" s="51">
        <f>IFERROR(Table1[[#This Row],[Quantity  to  purchase]]*(Table1[[#This Row],[Cost ]]+Table1[[#This Row],[shipping]]+Table1[[#This Row],[Tax]]),0)</f>
        <v>0</v>
      </c>
      <c r="R448" s="36">
        <f>IFERROR(Table1[[#This Row],[leftover material]]*(Table1[[#This Row],[Cost ]]+Table1[[#This Row],[shipping]]+Table1[[#This Row],[Tax]]),0)</f>
        <v>0</v>
      </c>
      <c r="S448" s="36"/>
      <c r="T448" s="36">
        <f>IF(ISNA(VLOOKUP(Table1[[#This Row],[Part Number]],'Multi-level BOM'!V$4:V$449,1,FALSE)),0,Table1[[#This Row],[Remaining Extended cost]])</f>
        <v>0</v>
      </c>
    </row>
    <row r="449" spans="1:20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9" t="str">
        <f>IF(Table1[[#This Row],[Buy-now costs]]&gt;0,"X","")</f>
        <v/>
      </c>
      <c r="M449" s="40">
        <v>0</v>
      </c>
      <c r="N449" s="40">
        <v>0</v>
      </c>
      <c r="O44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49" s="49" t="e">
        <f>Table1[[#This Row],[Quantity  to  purchase]]+Table1[[#This Row],[quantity on-hand]]+Table1[[#This Row],[Quantity on order]]-Table1[[#This Row],[extended quantity]]</f>
        <v>#DIV/0!</v>
      </c>
      <c r="Q449" s="51">
        <f>IFERROR(Table1[[#This Row],[Quantity  to  purchase]]*(Table1[[#This Row],[Cost ]]+Table1[[#This Row],[shipping]]+Table1[[#This Row],[Tax]]),0)</f>
        <v>0</v>
      </c>
      <c r="R449" s="36">
        <f>IFERROR(Table1[[#This Row],[leftover material]]*(Table1[[#This Row],[Cost ]]+Table1[[#This Row],[shipping]]+Table1[[#This Row],[Tax]]),0)</f>
        <v>0</v>
      </c>
      <c r="S449" s="36"/>
      <c r="T449" s="36">
        <f>IF(ISNA(VLOOKUP(Table1[[#This Row],[Part Number]],'Multi-level BOM'!V$4:V$449,1,FALSE)),0,Table1[[#This Row],[Remaining Extended cost]])</f>
        <v>0</v>
      </c>
    </row>
    <row r="450" spans="1:20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9" t="str">
        <f>IF(Table1[[#This Row],[Buy-now costs]]&gt;0,"X","")</f>
        <v/>
      </c>
      <c r="M450" s="40">
        <v>0</v>
      </c>
      <c r="N450" s="40">
        <v>0</v>
      </c>
      <c r="O45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0" s="49" t="e">
        <f>Table1[[#This Row],[Quantity  to  purchase]]+Table1[[#This Row],[quantity on-hand]]+Table1[[#This Row],[Quantity on order]]-Table1[[#This Row],[extended quantity]]</f>
        <v>#DIV/0!</v>
      </c>
      <c r="Q450" s="51">
        <f>IFERROR(Table1[[#This Row],[Quantity  to  purchase]]*(Table1[[#This Row],[Cost ]]+Table1[[#This Row],[shipping]]+Table1[[#This Row],[Tax]]),0)</f>
        <v>0</v>
      </c>
      <c r="R450" s="36">
        <f>IFERROR(Table1[[#This Row],[leftover material]]*(Table1[[#This Row],[Cost ]]+Table1[[#This Row],[shipping]]+Table1[[#This Row],[Tax]]),0)</f>
        <v>0</v>
      </c>
      <c r="S450" s="36"/>
      <c r="T450" s="36">
        <f>IF(ISNA(VLOOKUP(Table1[[#This Row],[Part Number]],'Multi-level BOM'!V$4:V$449,1,FALSE)),0,Table1[[#This Row],[Remaining Extended cost]])</f>
        <v>0</v>
      </c>
    </row>
    <row r="451" spans="1:20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9" t="str">
        <f>IF(Table1[[#This Row],[Buy-now costs]]&gt;0,"X","")</f>
        <v/>
      </c>
      <c r="M451" s="40">
        <v>0</v>
      </c>
      <c r="N451" s="40">
        <v>0</v>
      </c>
      <c r="O45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1" s="49" t="e">
        <f>Table1[[#This Row],[Quantity  to  purchase]]+Table1[[#This Row],[quantity on-hand]]+Table1[[#This Row],[Quantity on order]]-Table1[[#This Row],[extended quantity]]</f>
        <v>#DIV/0!</v>
      </c>
      <c r="Q451" s="51">
        <f>IFERROR(Table1[[#This Row],[Quantity  to  purchase]]*(Table1[[#This Row],[Cost ]]+Table1[[#This Row],[shipping]]+Table1[[#This Row],[Tax]]),0)</f>
        <v>0</v>
      </c>
      <c r="R451" s="36">
        <f>IFERROR(Table1[[#This Row],[leftover material]]*(Table1[[#This Row],[Cost ]]+Table1[[#This Row],[shipping]]+Table1[[#This Row],[Tax]]),0)</f>
        <v>0</v>
      </c>
      <c r="S451" s="36"/>
      <c r="T451" s="36">
        <f>IF(ISNA(VLOOKUP(Table1[[#This Row],[Part Number]],'Multi-level BOM'!V$4:V$449,1,FALSE)),0,Table1[[#This Row],[Remaining Extended cost]])</f>
        <v>0</v>
      </c>
    </row>
    <row r="452" spans="1:20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9" t="str">
        <f>IF(Table1[[#This Row],[Buy-now costs]]&gt;0,"X","")</f>
        <v/>
      </c>
      <c r="M452" s="40">
        <v>0</v>
      </c>
      <c r="N452" s="40">
        <v>0</v>
      </c>
      <c r="O45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2" s="49" t="e">
        <f>Table1[[#This Row],[Quantity  to  purchase]]+Table1[[#This Row],[quantity on-hand]]+Table1[[#This Row],[Quantity on order]]-Table1[[#This Row],[extended quantity]]</f>
        <v>#DIV/0!</v>
      </c>
      <c r="Q452" s="51">
        <f>IFERROR(Table1[[#This Row],[Quantity  to  purchase]]*(Table1[[#This Row],[Cost ]]+Table1[[#This Row],[shipping]]+Table1[[#This Row],[Tax]]),0)</f>
        <v>0</v>
      </c>
      <c r="R452" s="36">
        <f>IFERROR(Table1[[#This Row],[leftover material]]*(Table1[[#This Row],[Cost ]]+Table1[[#This Row],[shipping]]+Table1[[#This Row],[Tax]]),0)</f>
        <v>0</v>
      </c>
      <c r="S452" s="36"/>
      <c r="T452" s="36">
        <f>IF(ISNA(VLOOKUP(Table1[[#This Row],[Part Number]],'Multi-level BOM'!V$4:V$449,1,FALSE)),0,Table1[[#This Row],[Remaining Extended cost]])</f>
        <v>0</v>
      </c>
    </row>
    <row r="453" spans="1:20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9" t="str">
        <f>IF(Table1[[#This Row],[Buy-now costs]]&gt;0,"X","")</f>
        <v/>
      </c>
      <c r="M453" s="40">
        <v>0</v>
      </c>
      <c r="N453" s="40">
        <v>0</v>
      </c>
      <c r="O45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3" s="49" t="e">
        <f>Table1[[#This Row],[Quantity  to  purchase]]+Table1[[#This Row],[quantity on-hand]]+Table1[[#This Row],[Quantity on order]]-Table1[[#This Row],[extended quantity]]</f>
        <v>#DIV/0!</v>
      </c>
      <c r="Q453" s="51">
        <f>IFERROR(Table1[[#This Row],[Quantity  to  purchase]]*(Table1[[#This Row],[Cost ]]+Table1[[#This Row],[shipping]]+Table1[[#This Row],[Tax]]),0)</f>
        <v>0</v>
      </c>
      <c r="R453" s="36">
        <f>IFERROR(Table1[[#This Row],[leftover material]]*(Table1[[#This Row],[Cost ]]+Table1[[#This Row],[shipping]]+Table1[[#This Row],[Tax]]),0)</f>
        <v>0</v>
      </c>
      <c r="S453" s="36"/>
      <c r="T453" s="36">
        <f>IF(ISNA(VLOOKUP(Table1[[#This Row],[Part Number]],'Multi-level BOM'!V$4:V$449,1,FALSE)),0,Table1[[#This Row],[Remaining Extended cost]])</f>
        <v>0</v>
      </c>
    </row>
    <row r="454" spans="1:20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9" t="str">
        <f>IF(Table1[[#This Row],[Buy-now costs]]&gt;0,"X","")</f>
        <v/>
      </c>
      <c r="M454" s="40">
        <v>0</v>
      </c>
      <c r="N454" s="40">
        <v>0</v>
      </c>
      <c r="O45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4" s="49" t="e">
        <f>Table1[[#This Row],[Quantity  to  purchase]]+Table1[[#This Row],[quantity on-hand]]+Table1[[#This Row],[Quantity on order]]-Table1[[#This Row],[extended quantity]]</f>
        <v>#DIV/0!</v>
      </c>
      <c r="Q454" s="51">
        <f>IFERROR(Table1[[#This Row],[Quantity  to  purchase]]*(Table1[[#This Row],[Cost ]]+Table1[[#This Row],[shipping]]+Table1[[#This Row],[Tax]]),0)</f>
        <v>0</v>
      </c>
      <c r="R454" s="36">
        <f>IFERROR(Table1[[#This Row],[leftover material]]*(Table1[[#This Row],[Cost ]]+Table1[[#This Row],[shipping]]+Table1[[#This Row],[Tax]]),0)</f>
        <v>0</v>
      </c>
      <c r="S454" s="36"/>
      <c r="T454" s="36">
        <f>IF(ISNA(VLOOKUP(Table1[[#This Row],[Part Number]],'Multi-level BOM'!V$4:V$449,1,FALSE)),0,Table1[[#This Row],[Remaining Extended cost]])</f>
        <v>0</v>
      </c>
    </row>
    <row r="455" spans="1:20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9" t="str">
        <f>IF(Table1[[#This Row],[Buy-now costs]]&gt;0,"X","")</f>
        <v/>
      </c>
      <c r="M455" s="40">
        <v>0</v>
      </c>
      <c r="N455" s="40">
        <v>0</v>
      </c>
      <c r="O45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5" s="49" t="e">
        <f>Table1[[#This Row],[Quantity  to  purchase]]+Table1[[#This Row],[quantity on-hand]]+Table1[[#This Row],[Quantity on order]]-Table1[[#This Row],[extended quantity]]</f>
        <v>#DIV/0!</v>
      </c>
      <c r="Q455" s="51">
        <f>IFERROR(Table1[[#This Row],[Quantity  to  purchase]]*(Table1[[#This Row],[Cost ]]+Table1[[#This Row],[shipping]]+Table1[[#This Row],[Tax]]),0)</f>
        <v>0</v>
      </c>
      <c r="R455" s="36">
        <f>IFERROR(Table1[[#This Row],[leftover material]]*(Table1[[#This Row],[Cost ]]+Table1[[#This Row],[shipping]]+Table1[[#This Row],[Tax]]),0)</f>
        <v>0</v>
      </c>
      <c r="S455" s="36"/>
      <c r="T455" s="36">
        <f>IF(ISNA(VLOOKUP(Table1[[#This Row],[Part Number]],'Multi-level BOM'!V$4:V$449,1,FALSE)),0,Table1[[#This Row],[Remaining Extended cost]])</f>
        <v>0</v>
      </c>
    </row>
    <row r="456" spans="1:20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9" t="str">
        <f>IF(Table1[[#This Row],[Buy-now costs]]&gt;0,"X","")</f>
        <v/>
      </c>
      <c r="M456" s="40">
        <v>0</v>
      </c>
      <c r="N456" s="40">
        <v>0</v>
      </c>
      <c r="O45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6" s="49" t="e">
        <f>Table1[[#This Row],[Quantity  to  purchase]]+Table1[[#This Row],[quantity on-hand]]+Table1[[#This Row],[Quantity on order]]-Table1[[#This Row],[extended quantity]]</f>
        <v>#DIV/0!</v>
      </c>
      <c r="Q456" s="51">
        <f>IFERROR(Table1[[#This Row],[Quantity  to  purchase]]*(Table1[[#This Row],[Cost ]]+Table1[[#This Row],[shipping]]+Table1[[#This Row],[Tax]]),0)</f>
        <v>0</v>
      </c>
      <c r="R456" s="36">
        <f>IFERROR(Table1[[#This Row],[leftover material]]*(Table1[[#This Row],[Cost ]]+Table1[[#This Row],[shipping]]+Table1[[#This Row],[Tax]]),0)</f>
        <v>0</v>
      </c>
      <c r="S456" s="36"/>
      <c r="T456" s="36">
        <f>IF(ISNA(VLOOKUP(Table1[[#This Row],[Part Number]],'Multi-level BOM'!V$4:V$449,1,FALSE)),0,Table1[[#This Row],[Remaining Extended cost]])</f>
        <v>0</v>
      </c>
    </row>
    <row r="457" spans="1:20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9" t="str">
        <f>IF(Table1[[#This Row],[Buy-now costs]]&gt;0,"X","")</f>
        <v/>
      </c>
      <c r="M457" s="40">
        <v>0</v>
      </c>
      <c r="N457" s="40">
        <v>0</v>
      </c>
      <c r="O45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7" s="49" t="e">
        <f>Table1[[#This Row],[Quantity  to  purchase]]+Table1[[#This Row],[quantity on-hand]]+Table1[[#This Row],[Quantity on order]]-Table1[[#This Row],[extended quantity]]</f>
        <v>#DIV/0!</v>
      </c>
      <c r="Q457" s="51">
        <f>IFERROR(Table1[[#This Row],[Quantity  to  purchase]]*(Table1[[#This Row],[Cost ]]+Table1[[#This Row],[shipping]]+Table1[[#This Row],[Tax]]),0)</f>
        <v>0</v>
      </c>
      <c r="R457" s="36">
        <f>IFERROR(Table1[[#This Row],[leftover material]]*(Table1[[#This Row],[Cost ]]+Table1[[#This Row],[shipping]]+Table1[[#This Row],[Tax]]),0)</f>
        <v>0</v>
      </c>
      <c r="S457" s="36"/>
      <c r="T457" s="36">
        <f>IF(ISNA(VLOOKUP(Table1[[#This Row],[Part Number]],'Multi-level BOM'!V$4:V$449,1,FALSE)),0,Table1[[#This Row],[Remaining Extended cost]])</f>
        <v>0</v>
      </c>
    </row>
    <row r="458" spans="1:20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9" t="str">
        <f>IF(Table1[[#This Row],[Buy-now costs]]&gt;0,"X","")</f>
        <v/>
      </c>
      <c r="M458" s="40">
        <v>0</v>
      </c>
      <c r="N458" s="40">
        <v>0</v>
      </c>
      <c r="O45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8" s="49" t="e">
        <f>Table1[[#This Row],[Quantity  to  purchase]]+Table1[[#This Row],[quantity on-hand]]+Table1[[#This Row],[Quantity on order]]-Table1[[#This Row],[extended quantity]]</f>
        <v>#DIV/0!</v>
      </c>
      <c r="Q458" s="51">
        <f>IFERROR(Table1[[#This Row],[Quantity  to  purchase]]*(Table1[[#This Row],[Cost ]]+Table1[[#This Row],[shipping]]+Table1[[#This Row],[Tax]]),0)</f>
        <v>0</v>
      </c>
      <c r="R458" s="36">
        <f>IFERROR(Table1[[#This Row],[leftover material]]*(Table1[[#This Row],[Cost ]]+Table1[[#This Row],[shipping]]+Table1[[#This Row],[Tax]]),0)</f>
        <v>0</v>
      </c>
      <c r="S458" s="36"/>
      <c r="T458" s="36">
        <f>IF(ISNA(VLOOKUP(Table1[[#This Row],[Part Number]],'Multi-level BOM'!V$4:V$449,1,FALSE)),0,Table1[[#This Row],[Remaining Extended cost]])</f>
        <v>0</v>
      </c>
    </row>
    <row r="459" spans="1:20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9" t="str">
        <f>IF(Table1[[#This Row],[Buy-now costs]]&gt;0,"X","")</f>
        <v/>
      </c>
      <c r="M459" s="40">
        <v>0</v>
      </c>
      <c r="N459" s="40">
        <v>0</v>
      </c>
      <c r="O45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59" s="49" t="e">
        <f>Table1[[#This Row],[Quantity  to  purchase]]+Table1[[#This Row],[quantity on-hand]]+Table1[[#This Row],[Quantity on order]]-Table1[[#This Row],[extended quantity]]</f>
        <v>#DIV/0!</v>
      </c>
      <c r="Q459" s="51">
        <f>IFERROR(Table1[[#This Row],[Quantity  to  purchase]]*(Table1[[#This Row],[Cost ]]+Table1[[#This Row],[shipping]]+Table1[[#This Row],[Tax]]),0)</f>
        <v>0</v>
      </c>
      <c r="R459" s="36">
        <f>IFERROR(Table1[[#This Row],[leftover material]]*(Table1[[#This Row],[Cost ]]+Table1[[#This Row],[shipping]]+Table1[[#This Row],[Tax]]),0)</f>
        <v>0</v>
      </c>
      <c r="S459" s="36"/>
      <c r="T459" s="36">
        <f>IF(ISNA(VLOOKUP(Table1[[#This Row],[Part Number]],'Multi-level BOM'!V$4:V$449,1,FALSE)),0,Table1[[#This Row],[Remaining Extended cost]])</f>
        <v>0</v>
      </c>
    </row>
    <row r="460" spans="1:20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9" t="str">
        <f>IF(Table1[[#This Row],[Buy-now costs]]&gt;0,"X","")</f>
        <v/>
      </c>
      <c r="M460" s="40">
        <v>0</v>
      </c>
      <c r="N460" s="40">
        <v>0</v>
      </c>
      <c r="O46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0" s="49" t="e">
        <f>Table1[[#This Row],[Quantity  to  purchase]]+Table1[[#This Row],[quantity on-hand]]+Table1[[#This Row],[Quantity on order]]-Table1[[#This Row],[extended quantity]]</f>
        <v>#DIV/0!</v>
      </c>
      <c r="Q460" s="51">
        <f>IFERROR(Table1[[#This Row],[Quantity  to  purchase]]*(Table1[[#This Row],[Cost ]]+Table1[[#This Row],[shipping]]+Table1[[#This Row],[Tax]]),0)</f>
        <v>0</v>
      </c>
      <c r="R460" s="36">
        <f>IFERROR(Table1[[#This Row],[leftover material]]*(Table1[[#This Row],[Cost ]]+Table1[[#This Row],[shipping]]+Table1[[#This Row],[Tax]]),0)</f>
        <v>0</v>
      </c>
      <c r="S460" s="36"/>
      <c r="T460" s="36">
        <f>IF(ISNA(VLOOKUP(Table1[[#This Row],[Part Number]],'Multi-level BOM'!V$4:V$449,1,FALSE)),0,Table1[[#This Row],[Remaining Extended cost]])</f>
        <v>0</v>
      </c>
    </row>
    <row r="461" spans="1:20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9" t="str">
        <f>IF(Table1[[#This Row],[Buy-now costs]]&gt;0,"X","")</f>
        <v/>
      </c>
      <c r="M461" s="40">
        <v>0</v>
      </c>
      <c r="N461" s="40">
        <v>0</v>
      </c>
      <c r="O46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1" s="49" t="e">
        <f>Table1[[#This Row],[Quantity  to  purchase]]+Table1[[#This Row],[quantity on-hand]]+Table1[[#This Row],[Quantity on order]]-Table1[[#This Row],[extended quantity]]</f>
        <v>#DIV/0!</v>
      </c>
      <c r="Q461" s="51">
        <f>IFERROR(Table1[[#This Row],[Quantity  to  purchase]]*(Table1[[#This Row],[Cost ]]+Table1[[#This Row],[shipping]]+Table1[[#This Row],[Tax]]),0)</f>
        <v>0</v>
      </c>
      <c r="R461" s="36">
        <f>IFERROR(Table1[[#This Row],[leftover material]]*(Table1[[#This Row],[Cost ]]+Table1[[#This Row],[shipping]]+Table1[[#This Row],[Tax]]),0)</f>
        <v>0</v>
      </c>
      <c r="S461" s="36"/>
      <c r="T461" s="36">
        <f>IF(ISNA(VLOOKUP(Table1[[#This Row],[Part Number]],'Multi-level BOM'!V$4:V$449,1,FALSE)),0,Table1[[#This Row],[Remaining Extended cost]])</f>
        <v>0</v>
      </c>
    </row>
    <row r="462" spans="1:20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9" t="str">
        <f>IF(Table1[[#This Row],[Buy-now costs]]&gt;0,"X","")</f>
        <v/>
      </c>
      <c r="M462" s="40">
        <v>0</v>
      </c>
      <c r="N462" s="40">
        <v>0</v>
      </c>
      <c r="O46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2" s="49" t="e">
        <f>Table1[[#This Row],[Quantity  to  purchase]]+Table1[[#This Row],[quantity on-hand]]+Table1[[#This Row],[Quantity on order]]-Table1[[#This Row],[extended quantity]]</f>
        <v>#DIV/0!</v>
      </c>
      <c r="Q462" s="51">
        <f>IFERROR(Table1[[#This Row],[Quantity  to  purchase]]*(Table1[[#This Row],[Cost ]]+Table1[[#This Row],[shipping]]+Table1[[#This Row],[Tax]]),0)</f>
        <v>0</v>
      </c>
      <c r="R462" s="36">
        <f>IFERROR(Table1[[#This Row],[leftover material]]*(Table1[[#This Row],[Cost ]]+Table1[[#This Row],[shipping]]+Table1[[#This Row],[Tax]]),0)</f>
        <v>0</v>
      </c>
      <c r="S462" s="36"/>
      <c r="T462" s="36">
        <f>IF(ISNA(VLOOKUP(Table1[[#This Row],[Part Number]],'Multi-level BOM'!V$4:V$449,1,FALSE)),0,Table1[[#This Row],[Remaining Extended cost]])</f>
        <v>0</v>
      </c>
    </row>
    <row r="463" spans="1:20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9" t="str">
        <f>IF(Table1[[#This Row],[Buy-now costs]]&gt;0,"X","")</f>
        <v/>
      </c>
      <c r="M463" s="40">
        <v>0</v>
      </c>
      <c r="N463" s="40">
        <v>0</v>
      </c>
      <c r="O46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3" s="49" t="e">
        <f>Table1[[#This Row],[Quantity  to  purchase]]+Table1[[#This Row],[quantity on-hand]]+Table1[[#This Row],[Quantity on order]]-Table1[[#This Row],[extended quantity]]</f>
        <v>#DIV/0!</v>
      </c>
      <c r="Q463" s="51">
        <f>IFERROR(Table1[[#This Row],[Quantity  to  purchase]]*(Table1[[#This Row],[Cost ]]+Table1[[#This Row],[shipping]]+Table1[[#This Row],[Tax]]),0)</f>
        <v>0</v>
      </c>
      <c r="R463" s="36">
        <f>IFERROR(Table1[[#This Row],[leftover material]]*(Table1[[#This Row],[Cost ]]+Table1[[#This Row],[shipping]]+Table1[[#This Row],[Tax]]),0)</f>
        <v>0</v>
      </c>
      <c r="S463" s="36"/>
      <c r="T463" s="36">
        <f>IF(ISNA(VLOOKUP(Table1[[#This Row],[Part Number]],'Multi-level BOM'!V$4:V$449,1,FALSE)),0,Table1[[#This Row],[Remaining Extended cost]])</f>
        <v>0</v>
      </c>
    </row>
    <row r="464" spans="1:20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9" t="str">
        <f>IF(Table1[[#This Row],[Buy-now costs]]&gt;0,"X","")</f>
        <v/>
      </c>
      <c r="M464" s="40">
        <v>0</v>
      </c>
      <c r="N464" s="40">
        <v>0</v>
      </c>
      <c r="O46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4" s="49" t="e">
        <f>Table1[[#This Row],[Quantity  to  purchase]]+Table1[[#This Row],[quantity on-hand]]+Table1[[#This Row],[Quantity on order]]-Table1[[#This Row],[extended quantity]]</f>
        <v>#DIV/0!</v>
      </c>
      <c r="Q464" s="51">
        <f>IFERROR(Table1[[#This Row],[Quantity  to  purchase]]*(Table1[[#This Row],[Cost ]]+Table1[[#This Row],[shipping]]+Table1[[#This Row],[Tax]]),0)</f>
        <v>0</v>
      </c>
      <c r="R464" s="36">
        <f>IFERROR(Table1[[#This Row],[leftover material]]*(Table1[[#This Row],[Cost ]]+Table1[[#This Row],[shipping]]+Table1[[#This Row],[Tax]]),0)</f>
        <v>0</v>
      </c>
      <c r="S464" s="36"/>
      <c r="T464" s="36">
        <f>IF(ISNA(VLOOKUP(Table1[[#This Row],[Part Number]],'Multi-level BOM'!V$4:V$449,1,FALSE)),0,Table1[[#This Row],[Remaining Extended cost]])</f>
        <v>0</v>
      </c>
    </row>
    <row r="465" spans="1:20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9" t="str">
        <f>IF(Table1[[#This Row],[Buy-now costs]]&gt;0,"X","")</f>
        <v/>
      </c>
      <c r="M465" s="40">
        <v>0</v>
      </c>
      <c r="N465" s="40">
        <v>0</v>
      </c>
      <c r="O46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5" s="49" t="e">
        <f>Table1[[#This Row],[Quantity  to  purchase]]+Table1[[#This Row],[quantity on-hand]]+Table1[[#This Row],[Quantity on order]]-Table1[[#This Row],[extended quantity]]</f>
        <v>#DIV/0!</v>
      </c>
      <c r="Q465" s="51">
        <f>IFERROR(Table1[[#This Row],[Quantity  to  purchase]]*(Table1[[#This Row],[Cost ]]+Table1[[#This Row],[shipping]]+Table1[[#This Row],[Tax]]),0)</f>
        <v>0</v>
      </c>
      <c r="R465" s="36">
        <f>IFERROR(Table1[[#This Row],[leftover material]]*(Table1[[#This Row],[Cost ]]+Table1[[#This Row],[shipping]]+Table1[[#This Row],[Tax]]),0)</f>
        <v>0</v>
      </c>
      <c r="S465" s="36"/>
      <c r="T465" s="36">
        <f>IF(ISNA(VLOOKUP(Table1[[#This Row],[Part Number]],'Multi-level BOM'!V$4:V$449,1,FALSE)),0,Table1[[#This Row],[Remaining Extended cost]])</f>
        <v>0</v>
      </c>
    </row>
    <row r="466" spans="1:20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9" t="str">
        <f>IF(Table1[[#This Row],[Buy-now costs]]&gt;0,"X","")</f>
        <v/>
      </c>
      <c r="M466" s="40">
        <v>0</v>
      </c>
      <c r="N466" s="40">
        <v>0</v>
      </c>
      <c r="O46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6" s="49" t="e">
        <f>Table1[[#This Row],[Quantity  to  purchase]]+Table1[[#This Row],[quantity on-hand]]+Table1[[#This Row],[Quantity on order]]-Table1[[#This Row],[extended quantity]]</f>
        <v>#DIV/0!</v>
      </c>
      <c r="Q466" s="51">
        <f>IFERROR(Table1[[#This Row],[Quantity  to  purchase]]*(Table1[[#This Row],[Cost ]]+Table1[[#This Row],[shipping]]+Table1[[#This Row],[Tax]]),0)</f>
        <v>0</v>
      </c>
      <c r="R466" s="36">
        <f>IFERROR(Table1[[#This Row],[leftover material]]*(Table1[[#This Row],[Cost ]]+Table1[[#This Row],[shipping]]+Table1[[#This Row],[Tax]]),0)</f>
        <v>0</v>
      </c>
      <c r="S466" s="36"/>
      <c r="T466" s="36">
        <f>IF(ISNA(VLOOKUP(Table1[[#This Row],[Part Number]],'Multi-level BOM'!V$4:V$449,1,FALSE)),0,Table1[[#This Row],[Remaining Extended cost]])</f>
        <v>0</v>
      </c>
    </row>
    <row r="467" spans="1:20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9" t="str">
        <f>IF(Table1[[#This Row],[Buy-now costs]]&gt;0,"X","")</f>
        <v/>
      </c>
      <c r="M467" s="40">
        <v>0</v>
      </c>
      <c r="N467" s="40">
        <v>0</v>
      </c>
      <c r="O46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7" s="49" t="e">
        <f>Table1[[#This Row],[Quantity  to  purchase]]+Table1[[#This Row],[quantity on-hand]]+Table1[[#This Row],[Quantity on order]]-Table1[[#This Row],[extended quantity]]</f>
        <v>#DIV/0!</v>
      </c>
      <c r="Q467" s="51">
        <f>IFERROR(Table1[[#This Row],[Quantity  to  purchase]]*(Table1[[#This Row],[Cost ]]+Table1[[#This Row],[shipping]]+Table1[[#This Row],[Tax]]),0)</f>
        <v>0</v>
      </c>
      <c r="R467" s="36">
        <f>IFERROR(Table1[[#This Row],[leftover material]]*(Table1[[#This Row],[Cost ]]+Table1[[#This Row],[shipping]]+Table1[[#This Row],[Tax]]),0)</f>
        <v>0</v>
      </c>
      <c r="S467" s="36"/>
      <c r="T467" s="36">
        <f>IF(ISNA(VLOOKUP(Table1[[#This Row],[Part Number]],'Multi-level BOM'!V$4:V$449,1,FALSE)),0,Table1[[#This Row],[Remaining Extended cost]])</f>
        <v>0</v>
      </c>
    </row>
    <row r="468" spans="1:20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9" t="str">
        <f>IF(Table1[[#This Row],[Buy-now costs]]&gt;0,"X","")</f>
        <v/>
      </c>
      <c r="M468" s="40">
        <v>0</v>
      </c>
      <c r="N468" s="40">
        <v>0</v>
      </c>
      <c r="O46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8" s="49" t="e">
        <f>Table1[[#This Row],[Quantity  to  purchase]]+Table1[[#This Row],[quantity on-hand]]+Table1[[#This Row],[Quantity on order]]-Table1[[#This Row],[extended quantity]]</f>
        <v>#DIV/0!</v>
      </c>
      <c r="Q468" s="51">
        <f>IFERROR(Table1[[#This Row],[Quantity  to  purchase]]*(Table1[[#This Row],[Cost ]]+Table1[[#This Row],[shipping]]+Table1[[#This Row],[Tax]]),0)</f>
        <v>0</v>
      </c>
      <c r="R468" s="36">
        <f>IFERROR(Table1[[#This Row],[leftover material]]*(Table1[[#This Row],[Cost ]]+Table1[[#This Row],[shipping]]+Table1[[#This Row],[Tax]]),0)</f>
        <v>0</v>
      </c>
      <c r="S468" s="36"/>
      <c r="T468" s="36">
        <f>IF(ISNA(VLOOKUP(Table1[[#This Row],[Part Number]],'Multi-level BOM'!V$4:V$449,1,FALSE)),0,Table1[[#This Row],[Remaining Extended cost]])</f>
        <v>0</v>
      </c>
    </row>
    <row r="469" spans="1:20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9" t="str">
        <f>IF(Table1[[#This Row],[Buy-now costs]]&gt;0,"X","")</f>
        <v/>
      </c>
      <c r="M469" s="40">
        <v>0</v>
      </c>
      <c r="N469" s="40">
        <v>0</v>
      </c>
      <c r="O46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69" s="49" t="e">
        <f>Table1[[#This Row],[Quantity  to  purchase]]+Table1[[#This Row],[quantity on-hand]]+Table1[[#This Row],[Quantity on order]]-Table1[[#This Row],[extended quantity]]</f>
        <v>#DIV/0!</v>
      </c>
      <c r="Q469" s="51">
        <f>IFERROR(Table1[[#This Row],[Quantity  to  purchase]]*(Table1[[#This Row],[Cost ]]+Table1[[#This Row],[shipping]]+Table1[[#This Row],[Tax]]),0)</f>
        <v>0</v>
      </c>
      <c r="R469" s="36">
        <f>IFERROR(Table1[[#This Row],[leftover material]]*(Table1[[#This Row],[Cost ]]+Table1[[#This Row],[shipping]]+Table1[[#This Row],[Tax]]),0)</f>
        <v>0</v>
      </c>
      <c r="S469" s="36"/>
      <c r="T469" s="36">
        <f>IF(ISNA(VLOOKUP(Table1[[#This Row],[Part Number]],'Multi-level BOM'!V$4:V$449,1,FALSE)),0,Table1[[#This Row],[Remaining Extended cost]])</f>
        <v>0</v>
      </c>
    </row>
    <row r="470" spans="1:20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9" t="str">
        <f>IF(Table1[[#This Row],[Buy-now costs]]&gt;0,"X","")</f>
        <v/>
      </c>
      <c r="M470" s="40">
        <v>0</v>
      </c>
      <c r="N470" s="40">
        <v>0</v>
      </c>
      <c r="O47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0" s="49" t="e">
        <f>Table1[[#This Row],[Quantity  to  purchase]]+Table1[[#This Row],[quantity on-hand]]+Table1[[#This Row],[Quantity on order]]-Table1[[#This Row],[extended quantity]]</f>
        <v>#DIV/0!</v>
      </c>
      <c r="Q470" s="51">
        <f>IFERROR(Table1[[#This Row],[Quantity  to  purchase]]*(Table1[[#This Row],[Cost ]]+Table1[[#This Row],[shipping]]+Table1[[#This Row],[Tax]]),0)</f>
        <v>0</v>
      </c>
      <c r="R470" s="36">
        <f>IFERROR(Table1[[#This Row],[leftover material]]*(Table1[[#This Row],[Cost ]]+Table1[[#This Row],[shipping]]+Table1[[#This Row],[Tax]]),0)</f>
        <v>0</v>
      </c>
      <c r="S470" s="36"/>
      <c r="T470" s="36">
        <f>IF(ISNA(VLOOKUP(Table1[[#This Row],[Part Number]],'Multi-level BOM'!V$4:V$449,1,FALSE)),0,Table1[[#This Row],[Remaining Extended cost]])</f>
        <v>0</v>
      </c>
    </row>
    <row r="471" spans="1:20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9" t="str">
        <f>IF(Table1[[#This Row],[Buy-now costs]]&gt;0,"X","")</f>
        <v/>
      </c>
      <c r="M471" s="40">
        <v>0</v>
      </c>
      <c r="N471" s="40">
        <v>0</v>
      </c>
      <c r="O47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1" s="49" t="e">
        <f>Table1[[#This Row],[Quantity  to  purchase]]+Table1[[#This Row],[quantity on-hand]]+Table1[[#This Row],[Quantity on order]]-Table1[[#This Row],[extended quantity]]</f>
        <v>#DIV/0!</v>
      </c>
      <c r="Q471" s="51">
        <f>IFERROR(Table1[[#This Row],[Quantity  to  purchase]]*(Table1[[#This Row],[Cost ]]+Table1[[#This Row],[shipping]]+Table1[[#This Row],[Tax]]),0)</f>
        <v>0</v>
      </c>
      <c r="R471" s="36">
        <f>IFERROR(Table1[[#This Row],[leftover material]]*(Table1[[#This Row],[Cost ]]+Table1[[#This Row],[shipping]]+Table1[[#This Row],[Tax]]),0)</f>
        <v>0</v>
      </c>
      <c r="S471" s="36"/>
      <c r="T471" s="36">
        <f>IF(ISNA(VLOOKUP(Table1[[#This Row],[Part Number]],'Multi-level BOM'!V$4:V$449,1,FALSE)),0,Table1[[#This Row],[Remaining Extended cost]])</f>
        <v>0</v>
      </c>
    </row>
    <row r="472" spans="1:20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9" t="str">
        <f>IF(Table1[[#This Row],[Buy-now costs]]&gt;0,"X","")</f>
        <v/>
      </c>
      <c r="M472" s="40">
        <v>0</v>
      </c>
      <c r="N472" s="40">
        <v>0</v>
      </c>
      <c r="O47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2" s="49" t="e">
        <f>Table1[[#This Row],[Quantity  to  purchase]]+Table1[[#This Row],[quantity on-hand]]+Table1[[#This Row],[Quantity on order]]-Table1[[#This Row],[extended quantity]]</f>
        <v>#DIV/0!</v>
      </c>
      <c r="Q472" s="51">
        <f>IFERROR(Table1[[#This Row],[Quantity  to  purchase]]*(Table1[[#This Row],[Cost ]]+Table1[[#This Row],[shipping]]+Table1[[#This Row],[Tax]]),0)</f>
        <v>0</v>
      </c>
      <c r="R472" s="36">
        <f>IFERROR(Table1[[#This Row],[leftover material]]*(Table1[[#This Row],[Cost ]]+Table1[[#This Row],[shipping]]+Table1[[#This Row],[Tax]]),0)</f>
        <v>0</v>
      </c>
      <c r="S472" s="36"/>
      <c r="T472" s="36">
        <f>IF(ISNA(VLOOKUP(Table1[[#This Row],[Part Number]],'Multi-level BOM'!V$4:V$449,1,FALSE)),0,Table1[[#This Row],[Remaining Extended cost]])</f>
        <v>0</v>
      </c>
    </row>
    <row r="473" spans="1:20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9" t="str">
        <f>IF(Table1[[#This Row],[Buy-now costs]]&gt;0,"X","")</f>
        <v/>
      </c>
      <c r="M473" s="40">
        <v>0</v>
      </c>
      <c r="N473" s="40">
        <v>0</v>
      </c>
      <c r="O47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3" s="49" t="e">
        <f>Table1[[#This Row],[Quantity  to  purchase]]+Table1[[#This Row],[quantity on-hand]]+Table1[[#This Row],[Quantity on order]]-Table1[[#This Row],[extended quantity]]</f>
        <v>#DIV/0!</v>
      </c>
      <c r="Q473" s="51">
        <f>IFERROR(Table1[[#This Row],[Quantity  to  purchase]]*(Table1[[#This Row],[Cost ]]+Table1[[#This Row],[shipping]]+Table1[[#This Row],[Tax]]),0)</f>
        <v>0</v>
      </c>
      <c r="R473" s="36">
        <f>IFERROR(Table1[[#This Row],[leftover material]]*(Table1[[#This Row],[Cost ]]+Table1[[#This Row],[shipping]]+Table1[[#This Row],[Tax]]),0)</f>
        <v>0</v>
      </c>
      <c r="S473" s="36"/>
      <c r="T473" s="36">
        <f>IF(ISNA(VLOOKUP(Table1[[#This Row],[Part Number]],'Multi-level BOM'!V$4:V$449,1,FALSE)),0,Table1[[#This Row],[Remaining Extended cost]])</f>
        <v>0</v>
      </c>
    </row>
    <row r="474" spans="1:20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9" t="str">
        <f>IF(Table1[[#This Row],[Buy-now costs]]&gt;0,"X","")</f>
        <v/>
      </c>
      <c r="M474" s="40">
        <v>0</v>
      </c>
      <c r="N474" s="40">
        <v>0</v>
      </c>
      <c r="O47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4" s="49" t="e">
        <f>Table1[[#This Row],[Quantity  to  purchase]]+Table1[[#This Row],[quantity on-hand]]+Table1[[#This Row],[Quantity on order]]-Table1[[#This Row],[extended quantity]]</f>
        <v>#DIV/0!</v>
      </c>
      <c r="Q474" s="51">
        <f>IFERROR(Table1[[#This Row],[Quantity  to  purchase]]*(Table1[[#This Row],[Cost ]]+Table1[[#This Row],[shipping]]+Table1[[#This Row],[Tax]]),0)</f>
        <v>0</v>
      </c>
      <c r="R474" s="36">
        <f>IFERROR(Table1[[#This Row],[leftover material]]*(Table1[[#This Row],[Cost ]]+Table1[[#This Row],[shipping]]+Table1[[#This Row],[Tax]]),0)</f>
        <v>0</v>
      </c>
      <c r="S474" s="36"/>
      <c r="T474" s="36">
        <f>IF(ISNA(VLOOKUP(Table1[[#This Row],[Part Number]],'Multi-level BOM'!V$4:V$449,1,FALSE)),0,Table1[[#This Row],[Remaining Extended cost]])</f>
        <v>0</v>
      </c>
    </row>
    <row r="475" spans="1:20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9" t="str">
        <f>IF(Table1[[#This Row],[Buy-now costs]]&gt;0,"X","")</f>
        <v/>
      </c>
      <c r="M475" s="40">
        <v>0</v>
      </c>
      <c r="N475" s="40">
        <v>0</v>
      </c>
      <c r="O47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5" s="49" t="e">
        <f>Table1[[#This Row],[Quantity  to  purchase]]+Table1[[#This Row],[quantity on-hand]]+Table1[[#This Row],[Quantity on order]]-Table1[[#This Row],[extended quantity]]</f>
        <v>#DIV/0!</v>
      </c>
      <c r="Q475" s="51">
        <f>IFERROR(Table1[[#This Row],[Quantity  to  purchase]]*(Table1[[#This Row],[Cost ]]+Table1[[#This Row],[shipping]]+Table1[[#This Row],[Tax]]),0)</f>
        <v>0</v>
      </c>
      <c r="R475" s="36">
        <f>IFERROR(Table1[[#This Row],[leftover material]]*(Table1[[#This Row],[Cost ]]+Table1[[#This Row],[shipping]]+Table1[[#This Row],[Tax]]),0)</f>
        <v>0</v>
      </c>
      <c r="S475" s="36"/>
      <c r="T475" s="36">
        <f>IF(ISNA(VLOOKUP(Table1[[#This Row],[Part Number]],'Multi-level BOM'!V$4:V$449,1,FALSE)),0,Table1[[#This Row],[Remaining Extended cost]])</f>
        <v>0</v>
      </c>
    </row>
    <row r="476" spans="1:20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9" t="str">
        <f>IF(Table1[[#This Row],[Buy-now costs]]&gt;0,"X","")</f>
        <v/>
      </c>
      <c r="M476" s="40">
        <v>0</v>
      </c>
      <c r="N476" s="40">
        <v>0</v>
      </c>
      <c r="O47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6" s="49" t="e">
        <f>Table1[[#This Row],[Quantity  to  purchase]]+Table1[[#This Row],[quantity on-hand]]+Table1[[#This Row],[Quantity on order]]-Table1[[#This Row],[extended quantity]]</f>
        <v>#DIV/0!</v>
      </c>
      <c r="Q476" s="51">
        <f>IFERROR(Table1[[#This Row],[Quantity  to  purchase]]*(Table1[[#This Row],[Cost ]]+Table1[[#This Row],[shipping]]+Table1[[#This Row],[Tax]]),0)</f>
        <v>0</v>
      </c>
      <c r="R476" s="36">
        <f>IFERROR(Table1[[#This Row],[leftover material]]*(Table1[[#This Row],[Cost ]]+Table1[[#This Row],[shipping]]+Table1[[#This Row],[Tax]]),0)</f>
        <v>0</v>
      </c>
      <c r="S476" s="36"/>
      <c r="T476" s="36">
        <f>IF(ISNA(VLOOKUP(Table1[[#This Row],[Part Number]],'Multi-level BOM'!V$4:V$449,1,FALSE)),0,Table1[[#This Row],[Remaining Extended cost]])</f>
        <v>0</v>
      </c>
    </row>
    <row r="477" spans="1:20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9" t="str">
        <f>IF(Table1[[#This Row],[Buy-now costs]]&gt;0,"X","")</f>
        <v/>
      </c>
      <c r="M477" s="40">
        <v>0</v>
      </c>
      <c r="N477" s="40">
        <v>0</v>
      </c>
      <c r="O47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7" s="49" t="e">
        <f>Table1[[#This Row],[Quantity  to  purchase]]+Table1[[#This Row],[quantity on-hand]]+Table1[[#This Row],[Quantity on order]]-Table1[[#This Row],[extended quantity]]</f>
        <v>#DIV/0!</v>
      </c>
      <c r="Q477" s="51">
        <f>IFERROR(Table1[[#This Row],[Quantity  to  purchase]]*(Table1[[#This Row],[Cost ]]+Table1[[#This Row],[shipping]]+Table1[[#This Row],[Tax]]),0)</f>
        <v>0</v>
      </c>
      <c r="R477" s="36">
        <f>IFERROR(Table1[[#This Row],[leftover material]]*(Table1[[#This Row],[Cost ]]+Table1[[#This Row],[shipping]]+Table1[[#This Row],[Tax]]),0)</f>
        <v>0</v>
      </c>
      <c r="S477" s="36"/>
      <c r="T477" s="36">
        <f>IF(ISNA(VLOOKUP(Table1[[#This Row],[Part Number]],'Multi-level BOM'!V$4:V$449,1,FALSE)),0,Table1[[#This Row],[Remaining Extended cost]])</f>
        <v>0</v>
      </c>
    </row>
    <row r="478" spans="1:20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9" t="str">
        <f>IF(Table1[[#This Row],[Buy-now costs]]&gt;0,"X","")</f>
        <v/>
      </c>
      <c r="M478" s="40">
        <v>0</v>
      </c>
      <c r="N478" s="40">
        <v>0</v>
      </c>
      <c r="O47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8" s="49" t="e">
        <f>Table1[[#This Row],[Quantity  to  purchase]]+Table1[[#This Row],[quantity on-hand]]+Table1[[#This Row],[Quantity on order]]-Table1[[#This Row],[extended quantity]]</f>
        <v>#DIV/0!</v>
      </c>
      <c r="Q478" s="51">
        <f>IFERROR(Table1[[#This Row],[Quantity  to  purchase]]*(Table1[[#This Row],[Cost ]]+Table1[[#This Row],[shipping]]+Table1[[#This Row],[Tax]]),0)</f>
        <v>0</v>
      </c>
      <c r="R478" s="36">
        <f>IFERROR(Table1[[#This Row],[leftover material]]*(Table1[[#This Row],[Cost ]]+Table1[[#This Row],[shipping]]+Table1[[#This Row],[Tax]]),0)</f>
        <v>0</v>
      </c>
      <c r="S478" s="36"/>
      <c r="T478" s="36">
        <f>IF(ISNA(VLOOKUP(Table1[[#This Row],[Part Number]],'Multi-level BOM'!V$4:V$449,1,FALSE)),0,Table1[[#This Row],[Remaining Extended cost]])</f>
        <v>0</v>
      </c>
    </row>
    <row r="479" spans="1:20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9" t="str">
        <f>IF(Table1[[#This Row],[Buy-now costs]]&gt;0,"X","")</f>
        <v/>
      </c>
      <c r="M479" s="40">
        <v>0</v>
      </c>
      <c r="N479" s="40">
        <v>0</v>
      </c>
      <c r="O47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79" s="49" t="e">
        <f>Table1[[#This Row],[Quantity  to  purchase]]+Table1[[#This Row],[quantity on-hand]]+Table1[[#This Row],[Quantity on order]]-Table1[[#This Row],[extended quantity]]</f>
        <v>#DIV/0!</v>
      </c>
      <c r="Q479" s="51">
        <f>IFERROR(Table1[[#This Row],[Quantity  to  purchase]]*(Table1[[#This Row],[Cost ]]+Table1[[#This Row],[shipping]]+Table1[[#This Row],[Tax]]),0)</f>
        <v>0</v>
      </c>
      <c r="R479" s="36">
        <f>IFERROR(Table1[[#This Row],[leftover material]]*(Table1[[#This Row],[Cost ]]+Table1[[#This Row],[shipping]]+Table1[[#This Row],[Tax]]),0)</f>
        <v>0</v>
      </c>
      <c r="S479" s="36"/>
      <c r="T479" s="36">
        <f>IF(ISNA(VLOOKUP(Table1[[#This Row],[Part Number]],'Multi-level BOM'!V$4:V$449,1,FALSE)),0,Table1[[#This Row],[Remaining Extended cost]])</f>
        <v>0</v>
      </c>
    </row>
    <row r="480" spans="1:20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9" t="str">
        <f>IF(Table1[[#This Row],[Buy-now costs]]&gt;0,"X","")</f>
        <v/>
      </c>
      <c r="M480" s="40">
        <v>0</v>
      </c>
      <c r="N480" s="40">
        <v>0</v>
      </c>
      <c r="O48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0" s="49" t="e">
        <f>Table1[[#This Row],[Quantity  to  purchase]]+Table1[[#This Row],[quantity on-hand]]+Table1[[#This Row],[Quantity on order]]-Table1[[#This Row],[extended quantity]]</f>
        <v>#DIV/0!</v>
      </c>
      <c r="Q480" s="51">
        <f>IFERROR(Table1[[#This Row],[Quantity  to  purchase]]*(Table1[[#This Row],[Cost ]]+Table1[[#This Row],[shipping]]+Table1[[#This Row],[Tax]]),0)</f>
        <v>0</v>
      </c>
      <c r="R480" s="36">
        <f>IFERROR(Table1[[#This Row],[leftover material]]*(Table1[[#This Row],[Cost ]]+Table1[[#This Row],[shipping]]+Table1[[#This Row],[Tax]]),0)</f>
        <v>0</v>
      </c>
      <c r="S480" s="36"/>
      <c r="T480" s="36">
        <f>IF(ISNA(VLOOKUP(Table1[[#This Row],[Part Number]],'Multi-level BOM'!V$4:V$449,1,FALSE)),0,Table1[[#This Row],[Remaining Extended cost]])</f>
        <v>0</v>
      </c>
    </row>
    <row r="481" spans="1:20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9" t="str">
        <f>IF(Table1[[#This Row],[Buy-now costs]]&gt;0,"X","")</f>
        <v/>
      </c>
      <c r="M481" s="40">
        <v>0</v>
      </c>
      <c r="N481" s="40">
        <v>0</v>
      </c>
      <c r="O48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1" s="49" t="e">
        <f>Table1[[#This Row],[Quantity  to  purchase]]+Table1[[#This Row],[quantity on-hand]]+Table1[[#This Row],[Quantity on order]]-Table1[[#This Row],[extended quantity]]</f>
        <v>#DIV/0!</v>
      </c>
      <c r="Q481" s="51">
        <f>IFERROR(Table1[[#This Row],[Quantity  to  purchase]]*(Table1[[#This Row],[Cost ]]+Table1[[#This Row],[shipping]]+Table1[[#This Row],[Tax]]),0)</f>
        <v>0</v>
      </c>
      <c r="R481" s="36">
        <f>IFERROR(Table1[[#This Row],[leftover material]]*(Table1[[#This Row],[Cost ]]+Table1[[#This Row],[shipping]]+Table1[[#This Row],[Tax]]),0)</f>
        <v>0</v>
      </c>
      <c r="S481" s="36"/>
      <c r="T481" s="36">
        <f>IF(ISNA(VLOOKUP(Table1[[#This Row],[Part Number]],'Multi-level BOM'!V$4:V$449,1,FALSE)),0,Table1[[#This Row],[Remaining Extended cost]])</f>
        <v>0</v>
      </c>
    </row>
    <row r="482" spans="1:20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9" t="str">
        <f>IF(Table1[[#This Row],[Buy-now costs]]&gt;0,"X","")</f>
        <v/>
      </c>
      <c r="M482" s="40">
        <v>0</v>
      </c>
      <c r="N482" s="40">
        <v>0</v>
      </c>
      <c r="O48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2" s="49" t="e">
        <f>Table1[[#This Row],[Quantity  to  purchase]]+Table1[[#This Row],[quantity on-hand]]+Table1[[#This Row],[Quantity on order]]-Table1[[#This Row],[extended quantity]]</f>
        <v>#DIV/0!</v>
      </c>
      <c r="Q482" s="51">
        <f>IFERROR(Table1[[#This Row],[Quantity  to  purchase]]*(Table1[[#This Row],[Cost ]]+Table1[[#This Row],[shipping]]+Table1[[#This Row],[Tax]]),0)</f>
        <v>0</v>
      </c>
      <c r="R482" s="36">
        <f>IFERROR(Table1[[#This Row],[leftover material]]*(Table1[[#This Row],[Cost ]]+Table1[[#This Row],[shipping]]+Table1[[#This Row],[Tax]]),0)</f>
        <v>0</v>
      </c>
      <c r="S482" s="36"/>
      <c r="T482" s="36">
        <f>IF(ISNA(VLOOKUP(Table1[[#This Row],[Part Number]],'Multi-level BOM'!V$4:V$449,1,FALSE)),0,Table1[[#This Row],[Remaining Extended cost]])</f>
        <v>0</v>
      </c>
    </row>
    <row r="483" spans="1:20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9" t="str">
        <f>IF(Table1[[#This Row],[Buy-now costs]]&gt;0,"X","")</f>
        <v/>
      </c>
      <c r="M483" s="40">
        <v>0</v>
      </c>
      <c r="N483" s="40">
        <v>0</v>
      </c>
      <c r="O48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3" s="49" t="e">
        <f>Table1[[#This Row],[Quantity  to  purchase]]+Table1[[#This Row],[quantity on-hand]]+Table1[[#This Row],[Quantity on order]]-Table1[[#This Row],[extended quantity]]</f>
        <v>#DIV/0!</v>
      </c>
      <c r="Q483" s="51">
        <f>IFERROR(Table1[[#This Row],[Quantity  to  purchase]]*(Table1[[#This Row],[Cost ]]+Table1[[#This Row],[shipping]]+Table1[[#This Row],[Tax]]),0)</f>
        <v>0</v>
      </c>
      <c r="R483" s="36">
        <f>IFERROR(Table1[[#This Row],[leftover material]]*(Table1[[#This Row],[Cost ]]+Table1[[#This Row],[shipping]]+Table1[[#This Row],[Tax]]),0)</f>
        <v>0</v>
      </c>
      <c r="S483" s="36"/>
      <c r="T483" s="36">
        <f>IF(ISNA(VLOOKUP(Table1[[#This Row],[Part Number]],'Multi-level BOM'!V$4:V$449,1,FALSE)),0,Table1[[#This Row],[Remaining Extended cost]])</f>
        <v>0</v>
      </c>
    </row>
    <row r="484" spans="1:20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9" t="str">
        <f>IF(Table1[[#This Row],[Buy-now costs]]&gt;0,"X","")</f>
        <v/>
      </c>
      <c r="M484" s="40">
        <v>0</v>
      </c>
      <c r="N484" s="40">
        <v>0</v>
      </c>
      <c r="O48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4" s="49" t="e">
        <f>Table1[[#This Row],[Quantity  to  purchase]]+Table1[[#This Row],[quantity on-hand]]+Table1[[#This Row],[Quantity on order]]-Table1[[#This Row],[extended quantity]]</f>
        <v>#DIV/0!</v>
      </c>
      <c r="Q484" s="51">
        <f>IFERROR(Table1[[#This Row],[Quantity  to  purchase]]*(Table1[[#This Row],[Cost ]]+Table1[[#This Row],[shipping]]+Table1[[#This Row],[Tax]]),0)</f>
        <v>0</v>
      </c>
      <c r="R484" s="36">
        <f>IFERROR(Table1[[#This Row],[leftover material]]*(Table1[[#This Row],[Cost ]]+Table1[[#This Row],[shipping]]+Table1[[#This Row],[Tax]]),0)</f>
        <v>0</v>
      </c>
      <c r="S484" s="36"/>
      <c r="T484" s="36">
        <f>IF(ISNA(VLOOKUP(Table1[[#This Row],[Part Number]],'Multi-level BOM'!V$4:V$449,1,FALSE)),0,Table1[[#This Row],[Remaining Extended cost]])</f>
        <v>0</v>
      </c>
    </row>
    <row r="485" spans="1:20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9" t="str">
        <f>IF(Table1[[#This Row],[Buy-now costs]]&gt;0,"X","")</f>
        <v/>
      </c>
      <c r="M485" s="40">
        <v>0</v>
      </c>
      <c r="N485" s="40">
        <v>0</v>
      </c>
      <c r="O48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5" s="49" t="e">
        <f>Table1[[#This Row],[Quantity  to  purchase]]+Table1[[#This Row],[quantity on-hand]]+Table1[[#This Row],[Quantity on order]]-Table1[[#This Row],[extended quantity]]</f>
        <v>#DIV/0!</v>
      </c>
      <c r="Q485" s="51">
        <f>IFERROR(Table1[[#This Row],[Quantity  to  purchase]]*(Table1[[#This Row],[Cost ]]+Table1[[#This Row],[shipping]]+Table1[[#This Row],[Tax]]),0)</f>
        <v>0</v>
      </c>
      <c r="R485" s="36">
        <f>IFERROR(Table1[[#This Row],[leftover material]]*(Table1[[#This Row],[Cost ]]+Table1[[#This Row],[shipping]]+Table1[[#This Row],[Tax]]),0)</f>
        <v>0</v>
      </c>
      <c r="S485" s="36"/>
      <c r="T485" s="36">
        <f>IF(ISNA(VLOOKUP(Table1[[#This Row],[Part Number]],'Multi-level BOM'!V$4:V$449,1,FALSE)),0,Table1[[#This Row],[Remaining Extended cost]])</f>
        <v>0</v>
      </c>
    </row>
    <row r="486" spans="1:20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9" t="str">
        <f>IF(Table1[[#This Row],[Buy-now costs]]&gt;0,"X","")</f>
        <v/>
      </c>
      <c r="M486" s="40">
        <v>0</v>
      </c>
      <c r="N486" s="40">
        <v>0</v>
      </c>
      <c r="O48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6" s="49" t="e">
        <f>Table1[[#This Row],[Quantity  to  purchase]]+Table1[[#This Row],[quantity on-hand]]+Table1[[#This Row],[Quantity on order]]-Table1[[#This Row],[extended quantity]]</f>
        <v>#DIV/0!</v>
      </c>
      <c r="Q486" s="51">
        <f>IFERROR(Table1[[#This Row],[Quantity  to  purchase]]*(Table1[[#This Row],[Cost ]]+Table1[[#This Row],[shipping]]+Table1[[#This Row],[Tax]]),0)</f>
        <v>0</v>
      </c>
      <c r="R486" s="36">
        <f>IFERROR(Table1[[#This Row],[leftover material]]*(Table1[[#This Row],[Cost ]]+Table1[[#This Row],[shipping]]+Table1[[#This Row],[Tax]]),0)</f>
        <v>0</v>
      </c>
      <c r="S486" s="36"/>
      <c r="T486" s="36">
        <f>IF(ISNA(VLOOKUP(Table1[[#This Row],[Part Number]],'Multi-level BOM'!V$4:V$449,1,FALSE)),0,Table1[[#This Row],[Remaining Extended cost]])</f>
        <v>0</v>
      </c>
    </row>
    <row r="487" spans="1:20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9" t="str">
        <f>IF(Table1[[#This Row],[Buy-now costs]]&gt;0,"X","")</f>
        <v/>
      </c>
      <c r="M487" s="40">
        <v>0</v>
      </c>
      <c r="N487" s="40">
        <v>0</v>
      </c>
      <c r="O48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7" s="49" t="e">
        <f>Table1[[#This Row],[Quantity  to  purchase]]+Table1[[#This Row],[quantity on-hand]]+Table1[[#This Row],[Quantity on order]]-Table1[[#This Row],[extended quantity]]</f>
        <v>#DIV/0!</v>
      </c>
      <c r="Q487" s="51">
        <f>IFERROR(Table1[[#This Row],[Quantity  to  purchase]]*(Table1[[#This Row],[Cost ]]+Table1[[#This Row],[shipping]]+Table1[[#This Row],[Tax]]),0)</f>
        <v>0</v>
      </c>
      <c r="R487" s="36">
        <f>IFERROR(Table1[[#This Row],[leftover material]]*(Table1[[#This Row],[Cost ]]+Table1[[#This Row],[shipping]]+Table1[[#This Row],[Tax]]),0)</f>
        <v>0</v>
      </c>
      <c r="S487" s="36"/>
      <c r="T487" s="36">
        <f>IF(ISNA(VLOOKUP(Table1[[#This Row],[Part Number]],'Multi-level BOM'!V$4:V$449,1,FALSE)),0,Table1[[#This Row],[Remaining Extended cost]])</f>
        <v>0</v>
      </c>
    </row>
    <row r="488" spans="1:20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9" t="str">
        <f>IF(Table1[[#This Row],[Buy-now costs]]&gt;0,"X","")</f>
        <v/>
      </c>
      <c r="M488" s="40">
        <v>0</v>
      </c>
      <c r="N488" s="40">
        <v>0</v>
      </c>
      <c r="O48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8" s="49" t="e">
        <f>Table1[[#This Row],[Quantity  to  purchase]]+Table1[[#This Row],[quantity on-hand]]+Table1[[#This Row],[Quantity on order]]-Table1[[#This Row],[extended quantity]]</f>
        <v>#DIV/0!</v>
      </c>
      <c r="Q488" s="51">
        <f>IFERROR(Table1[[#This Row],[Quantity  to  purchase]]*(Table1[[#This Row],[Cost ]]+Table1[[#This Row],[shipping]]+Table1[[#This Row],[Tax]]),0)</f>
        <v>0</v>
      </c>
      <c r="R488" s="36">
        <f>IFERROR(Table1[[#This Row],[leftover material]]*(Table1[[#This Row],[Cost ]]+Table1[[#This Row],[shipping]]+Table1[[#This Row],[Tax]]),0)</f>
        <v>0</v>
      </c>
      <c r="S488" s="36"/>
      <c r="T488" s="36">
        <f>IF(ISNA(VLOOKUP(Table1[[#This Row],[Part Number]],'Multi-level BOM'!V$4:V$449,1,FALSE)),0,Table1[[#This Row],[Remaining Extended cost]])</f>
        <v>0</v>
      </c>
    </row>
    <row r="489" spans="1:20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9" t="str">
        <f>IF(Table1[[#This Row],[Buy-now costs]]&gt;0,"X","")</f>
        <v/>
      </c>
      <c r="M489" s="40">
        <v>0</v>
      </c>
      <c r="N489" s="40">
        <v>0</v>
      </c>
      <c r="O48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89" s="49" t="e">
        <f>Table1[[#This Row],[Quantity  to  purchase]]+Table1[[#This Row],[quantity on-hand]]+Table1[[#This Row],[Quantity on order]]-Table1[[#This Row],[extended quantity]]</f>
        <v>#DIV/0!</v>
      </c>
      <c r="Q489" s="51">
        <f>IFERROR(Table1[[#This Row],[Quantity  to  purchase]]*(Table1[[#This Row],[Cost ]]+Table1[[#This Row],[shipping]]+Table1[[#This Row],[Tax]]),0)</f>
        <v>0</v>
      </c>
      <c r="R489" s="36">
        <f>IFERROR(Table1[[#This Row],[leftover material]]*(Table1[[#This Row],[Cost ]]+Table1[[#This Row],[shipping]]+Table1[[#This Row],[Tax]]),0)</f>
        <v>0</v>
      </c>
      <c r="S489" s="36"/>
      <c r="T489" s="36">
        <f>IF(ISNA(VLOOKUP(Table1[[#This Row],[Part Number]],'Multi-level BOM'!V$4:V$449,1,FALSE)),0,Table1[[#This Row],[Remaining Extended cost]])</f>
        <v>0</v>
      </c>
    </row>
    <row r="490" spans="1:20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9" t="str">
        <f>IF(Table1[[#This Row],[Buy-now costs]]&gt;0,"X","")</f>
        <v/>
      </c>
      <c r="M490" s="40">
        <v>0</v>
      </c>
      <c r="N490" s="40">
        <v>0</v>
      </c>
      <c r="O49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0" s="49" t="e">
        <f>Table1[[#This Row],[Quantity  to  purchase]]+Table1[[#This Row],[quantity on-hand]]+Table1[[#This Row],[Quantity on order]]-Table1[[#This Row],[extended quantity]]</f>
        <v>#DIV/0!</v>
      </c>
      <c r="Q490" s="51">
        <f>IFERROR(Table1[[#This Row],[Quantity  to  purchase]]*(Table1[[#This Row],[Cost ]]+Table1[[#This Row],[shipping]]+Table1[[#This Row],[Tax]]),0)</f>
        <v>0</v>
      </c>
      <c r="R490" s="36">
        <f>IFERROR(Table1[[#This Row],[leftover material]]*(Table1[[#This Row],[Cost ]]+Table1[[#This Row],[shipping]]+Table1[[#This Row],[Tax]]),0)</f>
        <v>0</v>
      </c>
      <c r="S490" s="36"/>
      <c r="T490" s="36">
        <f>IF(ISNA(VLOOKUP(Table1[[#This Row],[Part Number]],'Multi-level BOM'!V$4:V$449,1,FALSE)),0,Table1[[#This Row],[Remaining Extended cost]])</f>
        <v>0</v>
      </c>
    </row>
    <row r="491" spans="1:20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9" t="str">
        <f>IF(Table1[[#This Row],[Buy-now costs]]&gt;0,"X","")</f>
        <v/>
      </c>
      <c r="M491" s="40">
        <v>0</v>
      </c>
      <c r="N491" s="40">
        <v>0</v>
      </c>
      <c r="O49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1" s="49" t="e">
        <f>Table1[[#This Row],[Quantity  to  purchase]]+Table1[[#This Row],[quantity on-hand]]+Table1[[#This Row],[Quantity on order]]-Table1[[#This Row],[extended quantity]]</f>
        <v>#DIV/0!</v>
      </c>
      <c r="Q491" s="51">
        <f>IFERROR(Table1[[#This Row],[Quantity  to  purchase]]*(Table1[[#This Row],[Cost ]]+Table1[[#This Row],[shipping]]+Table1[[#This Row],[Tax]]),0)</f>
        <v>0</v>
      </c>
      <c r="R491" s="36">
        <f>IFERROR(Table1[[#This Row],[leftover material]]*(Table1[[#This Row],[Cost ]]+Table1[[#This Row],[shipping]]+Table1[[#This Row],[Tax]]),0)</f>
        <v>0</v>
      </c>
      <c r="S491" s="36"/>
      <c r="T491" s="36">
        <f>IF(ISNA(VLOOKUP(Table1[[#This Row],[Part Number]],'Multi-level BOM'!V$4:V$449,1,FALSE)),0,Table1[[#This Row],[Remaining Extended cost]])</f>
        <v>0</v>
      </c>
    </row>
    <row r="492" spans="1:20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9" t="str">
        <f>IF(Table1[[#This Row],[Buy-now costs]]&gt;0,"X","")</f>
        <v/>
      </c>
      <c r="M492" s="40">
        <v>0</v>
      </c>
      <c r="N492" s="40">
        <v>0</v>
      </c>
      <c r="O49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2" s="49" t="e">
        <f>Table1[[#This Row],[Quantity  to  purchase]]+Table1[[#This Row],[quantity on-hand]]+Table1[[#This Row],[Quantity on order]]-Table1[[#This Row],[extended quantity]]</f>
        <v>#DIV/0!</v>
      </c>
      <c r="Q492" s="51">
        <f>IFERROR(Table1[[#This Row],[Quantity  to  purchase]]*(Table1[[#This Row],[Cost ]]+Table1[[#This Row],[shipping]]+Table1[[#This Row],[Tax]]),0)</f>
        <v>0</v>
      </c>
      <c r="R492" s="36">
        <f>IFERROR(Table1[[#This Row],[leftover material]]*(Table1[[#This Row],[Cost ]]+Table1[[#This Row],[shipping]]+Table1[[#This Row],[Tax]]),0)</f>
        <v>0</v>
      </c>
      <c r="S492" s="36"/>
      <c r="T492" s="36">
        <f>IF(ISNA(VLOOKUP(Table1[[#This Row],[Part Number]],'Multi-level BOM'!V$4:V$449,1,FALSE)),0,Table1[[#This Row],[Remaining Extended cost]])</f>
        <v>0</v>
      </c>
    </row>
    <row r="493" spans="1:20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9" t="str">
        <f>IF(Table1[[#This Row],[Buy-now costs]]&gt;0,"X","")</f>
        <v/>
      </c>
      <c r="M493" s="40">
        <v>0</v>
      </c>
      <c r="N493" s="40">
        <v>0</v>
      </c>
      <c r="O49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3" s="49" t="e">
        <f>Table1[[#This Row],[Quantity  to  purchase]]+Table1[[#This Row],[quantity on-hand]]+Table1[[#This Row],[Quantity on order]]-Table1[[#This Row],[extended quantity]]</f>
        <v>#DIV/0!</v>
      </c>
      <c r="Q493" s="51">
        <f>IFERROR(Table1[[#This Row],[Quantity  to  purchase]]*(Table1[[#This Row],[Cost ]]+Table1[[#This Row],[shipping]]+Table1[[#This Row],[Tax]]),0)</f>
        <v>0</v>
      </c>
      <c r="R493" s="36">
        <f>IFERROR(Table1[[#This Row],[leftover material]]*(Table1[[#This Row],[Cost ]]+Table1[[#This Row],[shipping]]+Table1[[#This Row],[Tax]]),0)</f>
        <v>0</v>
      </c>
      <c r="S493" s="36"/>
      <c r="T493" s="36">
        <f>IF(ISNA(VLOOKUP(Table1[[#This Row],[Part Number]],'Multi-level BOM'!V$4:V$449,1,FALSE)),0,Table1[[#This Row],[Remaining Extended cost]])</f>
        <v>0</v>
      </c>
    </row>
    <row r="494" spans="1:20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9" t="str">
        <f>IF(Table1[[#This Row],[Buy-now costs]]&gt;0,"X","")</f>
        <v/>
      </c>
      <c r="M494" s="40">
        <v>0</v>
      </c>
      <c r="N494" s="40">
        <v>0</v>
      </c>
      <c r="O49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4" s="49" t="e">
        <f>Table1[[#This Row],[Quantity  to  purchase]]+Table1[[#This Row],[quantity on-hand]]+Table1[[#This Row],[Quantity on order]]-Table1[[#This Row],[extended quantity]]</f>
        <v>#DIV/0!</v>
      </c>
      <c r="Q494" s="51">
        <f>IFERROR(Table1[[#This Row],[Quantity  to  purchase]]*(Table1[[#This Row],[Cost ]]+Table1[[#This Row],[shipping]]+Table1[[#This Row],[Tax]]),0)</f>
        <v>0</v>
      </c>
      <c r="R494" s="36">
        <f>IFERROR(Table1[[#This Row],[leftover material]]*(Table1[[#This Row],[Cost ]]+Table1[[#This Row],[shipping]]+Table1[[#This Row],[Tax]]),0)</f>
        <v>0</v>
      </c>
      <c r="S494" s="36"/>
      <c r="T494" s="36">
        <f>IF(ISNA(VLOOKUP(Table1[[#This Row],[Part Number]],'Multi-level BOM'!V$4:V$449,1,FALSE)),0,Table1[[#This Row],[Remaining Extended cost]])</f>
        <v>0</v>
      </c>
    </row>
    <row r="495" spans="1:20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9" t="str">
        <f>IF(Table1[[#This Row],[Buy-now costs]]&gt;0,"X","")</f>
        <v/>
      </c>
      <c r="M495" s="40">
        <v>0</v>
      </c>
      <c r="N495" s="40">
        <v>0</v>
      </c>
      <c r="O49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5" s="49" t="e">
        <f>Table1[[#This Row],[Quantity  to  purchase]]+Table1[[#This Row],[quantity on-hand]]+Table1[[#This Row],[Quantity on order]]-Table1[[#This Row],[extended quantity]]</f>
        <v>#DIV/0!</v>
      </c>
      <c r="Q495" s="51">
        <f>IFERROR(Table1[[#This Row],[Quantity  to  purchase]]*(Table1[[#This Row],[Cost ]]+Table1[[#This Row],[shipping]]+Table1[[#This Row],[Tax]]),0)</f>
        <v>0</v>
      </c>
      <c r="R495" s="36">
        <f>IFERROR(Table1[[#This Row],[leftover material]]*(Table1[[#This Row],[Cost ]]+Table1[[#This Row],[shipping]]+Table1[[#This Row],[Tax]]),0)</f>
        <v>0</v>
      </c>
      <c r="S495" s="36"/>
      <c r="T495" s="36">
        <f>IF(ISNA(VLOOKUP(Table1[[#This Row],[Part Number]],'Multi-level BOM'!V$4:V$449,1,FALSE)),0,Table1[[#This Row],[Remaining Extended cost]])</f>
        <v>0</v>
      </c>
    </row>
    <row r="496" spans="1:20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9" t="str">
        <f>IF(Table1[[#This Row],[Buy-now costs]]&gt;0,"X","")</f>
        <v/>
      </c>
      <c r="M496" s="40">
        <v>0</v>
      </c>
      <c r="N496" s="40">
        <v>0</v>
      </c>
      <c r="O49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6" s="49" t="e">
        <f>Table1[[#This Row],[Quantity  to  purchase]]+Table1[[#This Row],[quantity on-hand]]+Table1[[#This Row],[Quantity on order]]-Table1[[#This Row],[extended quantity]]</f>
        <v>#DIV/0!</v>
      </c>
      <c r="Q496" s="51">
        <f>IFERROR(Table1[[#This Row],[Quantity  to  purchase]]*(Table1[[#This Row],[Cost ]]+Table1[[#This Row],[shipping]]+Table1[[#This Row],[Tax]]),0)</f>
        <v>0</v>
      </c>
      <c r="R496" s="36">
        <f>IFERROR(Table1[[#This Row],[leftover material]]*(Table1[[#This Row],[Cost ]]+Table1[[#This Row],[shipping]]+Table1[[#This Row],[Tax]]),0)</f>
        <v>0</v>
      </c>
      <c r="S496" s="36"/>
      <c r="T496" s="36">
        <f>IF(ISNA(VLOOKUP(Table1[[#This Row],[Part Number]],'Multi-level BOM'!V$4:V$449,1,FALSE)),0,Table1[[#This Row],[Remaining Extended cost]])</f>
        <v>0</v>
      </c>
    </row>
    <row r="497" spans="1:20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9" t="str">
        <f>IF(Table1[[#This Row],[Buy-now costs]]&gt;0,"X","")</f>
        <v/>
      </c>
      <c r="M497" s="40">
        <v>0</v>
      </c>
      <c r="N497" s="40">
        <v>0</v>
      </c>
      <c r="O49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7" s="49" t="e">
        <f>Table1[[#This Row],[Quantity  to  purchase]]+Table1[[#This Row],[quantity on-hand]]+Table1[[#This Row],[Quantity on order]]-Table1[[#This Row],[extended quantity]]</f>
        <v>#DIV/0!</v>
      </c>
      <c r="Q497" s="51">
        <f>IFERROR(Table1[[#This Row],[Quantity  to  purchase]]*(Table1[[#This Row],[Cost ]]+Table1[[#This Row],[shipping]]+Table1[[#This Row],[Tax]]),0)</f>
        <v>0</v>
      </c>
      <c r="R497" s="36">
        <f>IFERROR(Table1[[#This Row],[leftover material]]*(Table1[[#This Row],[Cost ]]+Table1[[#This Row],[shipping]]+Table1[[#This Row],[Tax]]),0)</f>
        <v>0</v>
      </c>
      <c r="S497" s="36"/>
      <c r="T497" s="36">
        <f>IF(ISNA(VLOOKUP(Table1[[#This Row],[Part Number]],'Multi-level BOM'!V$4:V$449,1,FALSE)),0,Table1[[#This Row],[Remaining Extended cost]])</f>
        <v>0</v>
      </c>
    </row>
    <row r="498" spans="1:20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9" t="str">
        <f>IF(Table1[[#This Row],[Buy-now costs]]&gt;0,"X","")</f>
        <v/>
      </c>
      <c r="M498" s="40">
        <v>0</v>
      </c>
      <c r="N498" s="40">
        <v>0</v>
      </c>
      <c r="O49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8" s="49" t="e">
        <f>Table1[[#This Row],[Quantity  to  purchase]]+Table1[[#This Row],[quantity on-hand]]+Table1[[#This Row],[Quantity on order]]-Table1[[#This Row],[extended quantity]]</f>
        <v>#DIV/0!</v>
      </c>
      <c r="Q498" s="51">
        <f>IFERROR(Table1[[#This Row],[Quantity  to  purchase]]*(Table1[[#This Row],[Cost ]]+Table1[[#This Row],[shipping]]+Table1[[#This Row],[Tax]]),0)</f>
        <v>0</v>
      </c>
      <c r="R498" s="36">
        <f>IFERROR(Table1[[#This Row],[leftover material]]*(Table1[[#This Row],[Cost ]]+Table1[[#This Row],[shipping]]+Table1[[#This Row],[Tax]]),0)</f>
        <v>0</v>
      </c>
      <c r="S498" s="36"/>
      <c r="T498" s="36">
        <f>IF(ISNA(VLOOKUP(Table1[[#This Row],[Part Number]],'Multi-level BOM'!V$4:V$449,1,FALSE)),0,Table1[[#This Row],[Remaining Extended cost]])</f>
        <v>0</v>
      </c>
    </row>
    <row r="499" spans="1:20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9" t="str">
        <f>IF(Table1[[#This Row],[Buy-now costs]]&gt;0,"X","")</f>
        <v/>
      </c>
      <c r="M499" s="40">
        <v>0</v>
      </c>
      <c r="N499" s="40">
        <v>0</v>
      </c>
      <c r="O49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499" s="49" t="e">
        <f>Table1[[#This Row],[Quantity  to  purchase]]+Table1[[#This Row],[quantity on-hand]]+Table1[[#This Row],[Quantity on order]]-Table1[[#This Row],[extended quantity]]</f>
        <v>#DIV/0!</v>
      </c>
      <c r="Q499" s="51">
        <f>IFERROR(Table1[[#This Row],[Quantity  to  purchase]]*(Table1[[#This Row],[Cost ]]+Table1[[#This Row],[shipping]]+Table1[[#This Row],[Tax]]),0)</f>
        <v>0</v>
      </c>
      <c r="R499" s="36">
        <f>IFERROR(Table1[[#This Row],[leftover material]]*(Table1[[#This Row],[Cost ]]+Table1[[#This Row],[shipping]]+Table1[[#This Row],[Tax]]),0)</f>
        <v>0</v>
      </c>
      <c r="S499" s="36"/>
      <c r="T499" s="36">
        <f>IF(ISNA(VLOOKUP(Table1[[#This Row],[Part Number]],'Multi-level BOM'!V$4:V$449,1,FALSE)),0,Table1[[#This Row],[Remaining Extended cost]])</f>
        <v>0</v>
      </c>
    </row>
    <row r="500" spans="1:20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9" t="str">
        <f>IF(Table1[[#This Row],[Buy-now costs]]&gt;0,"X","")</f>
        <v/>
      </c>
      <c r="M500" s="40">
        <v>0</v>
      </c>
      <c r="N500" s="40">
        <v>0</v>
      </c>
      <c r="O50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0" s="49" t="e">
        <f>Table1[[#This Row],[Quantity  to  purchase]]+Table1[[#This Row],[quantity on-hand]]+Table1[[#This Row],[Quantity on order]]-Table1[[#This Row],[extended quantity]]</f>
        <v>#DIV/0!</v>
      </c>
      <c r="Q500" s="51">
        <f>IFERROR(Table1[[#This Row],[Quantity  to  purchase]]*(Table1[[#This Row],[Cost ]]+Table1[[#This Row],[shipping]]+Table1[[#This Row],[Tax]]),0)</f>
        <v>0</v>
      </c>
      <c r="R500" s="36">
        <f>IFERROR(Table1[[#This Row],[leftover material]]*(Table1[[#This Row],[Cost ]]+Table1[[#This Row],[shipping]]+Table1[[#This Row],[Tax]]),0)</f>
        <v>0</v>
      </c>
      <c r="S500" s="36"/>
      <c r="T500" s="36">
        <f>IF(ISNA(VLOOKUP(Table1[[#This Row],[Part Number]],'Multi-level BOM'!V$4:V$449,1,FALSE)),0,Table1[[#This Row],[Remaining Extended cost]])</f>
        <v>0</v>
      </c>
    </row>
    <row r="501" spans="1:20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9" t="str">
        <f>IF(Table1[[#This Row],[Buy-now costs]]&gt;0,"X","")</f>
        <v/>
      </c>
      <c r="M501" s="40">
        <v>0</v>
      </c>
      <c r="N501" s="40">
        <v>0</v>
      </c>
      <c r="O50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1" s="49" t="e">
        <f>Table1[[#This Row],[Quantity  to  purchase]]+Table1[[#This Row],[quantity on-hand]]+Table1[[#This Row],[Quantity on order]]-Table1[[#This Row],[extended quantity]]</f>
        <v>#DIV/0!</v>
      </c>
      <c r="Q501" s="51">
        <f>IFERROR(Table1[[#This Row],[Quantity  to  purchase]]*(Table1[[#This Row],[Cost ]]+Table1[[#This Row],[shipping]]+Table1[[#This Row],[Tax]]),0)</f>
        <v>0</v>
      </c>
      <c r="R501" s="36">
        <f>IFERROR(Table1[[#This Row],[leftover material]]*(Table1[[#This Row],[Cost ]]+Table1[[#This Row],[shipping]]+Table1[[#This Row],[Tax]]),0)</f>
        <v>0</v>
      </c>
      <c r="S501" s="36"/>
      <c r="T501" s="36">
        <f>IF(ISNA(VLOOKUP(Table1[[#This Row],[Part Number]],'Multi-level BOM'!V$4:V$449,1,FALSE)),0,Table1[[#This Row],[Remaining Extended cost]])</f>
        <v>0</v>
      </c>
    </row>
    <row r="502" spans="1:20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9" t="str">
        <f>IF(Table1[[#This Row],[Buy-now costs]]&gt;0,"X","")</f>
        <v/>
      </c>
      <c r="M502" s="40">
        <v>0</v>
      </c>
      <c r="N502" s="40">
        <v>0</v>
      </c>
      <c r="O50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2" s="49" t="e">
        <f>Table1[[#This Row],[Quantity  to  purchase]]+Table1[[#This Row],[quantity on-hand]]+Table1[[#This Row],[Quantity on order]]-Table1[[#This Row],[extended quantity]]</f>
        <v>#DIV/0!</v>
      </c>
      <c r="Q502" s="51">
        <f>IFERROR(Table1[[#This Row],[Quantity  to  purchase]]*(Table1[[#This Row],[Cost ]]+Table1[[#This Row],[shipping]]+Table1[[#This Row],[Tax]]),0)</f>
        <v>0</v>
      </c>
      <c r="R502" s="36">
        <f>IFERROR(Table1[[#This Row],[leftover material]]*(Table1[[#This Row],[Cost ]]+Table1[[#This Row],[shipping]]+Table1[[#This Row],[Tax]]),0)</f>
        <v>0</v>
      </c>
      <c r="S502" s="36"/>
      <c r="T502" s="36">
        <f>IF(ISNA(VLOOKUP(Table1[[#This Row],[Part Number]],'Multi-level BOM'!V$4:V$449,1,FALSE)),0,Table1[[#This Row],[Remaining Extended cost]])</f>
        <v>0</v>
      </c>
    </row>
    <row r="503" spans="1:20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9" t="str">
        <f>IF(Table1[[#This Row],[Buy-now costs]]&gt;0,"X","")</f>
        <v/>
      </c>
      <c r="M503" s="40">
        <v>0</v>
      </c>
      <c r="N503" s="40">
        <v>0</v>
      </c>
      <c r="O50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3" s="49" t="e">
        <f>Table1[[#This Row],[Quantity  to  purchase]]+Table1[[#This Row],[quantity on-hand]]+Table1[[#This Row],[Quantity on order]]-Table1[[#This Row],[extended quantity]]</f>
        <v>#DIV/0!</v>
      </c>
      <c r="Q503" s="51">
        <f>IFERROR(Table1[[#This Row],[Quantity  to  purchase]]*(Table1[[#This Row],[Cost ]]+Table1[[#This Row],[shipping]]+Table1[[#This Row],[Tax]]),0)</f>
        <v>0</v>
      </c>
      <c r="R503" s="36">
        <f>IFERROR(Table1[[#This Row],[leftover material]]*(Table1[[#This Row],[Cost ]]+Table1[[#This Row],[shipping]]+Table1[[#This Row],[Tax]]),0)</f>
        <v>0</v>
      </c>
      <c r="S503" s="36"/>
      <c r="T503" s="36">
        <f>IF(ISNA(VLOOKUP(Table1[[#This Row],[Part Number]],'Multi-level BOM'!V$4:V$449,1,FALSE)),0,Table1[[#This Row],[Remaining Extended cost]])</f>
        <v>0</v>
      </c>
    </row>
    <row r="504" spans="1:20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9" t="str">
        <f>IF(Table1[[#This Row],[Buy-now costs]]&gt;0,"X","")</f>
        <v/>
      </c>
      <c r="M504" s="40">
        <v>0</v>
      </c>
      <c r="N504" s="40">
        <v>0</v>
      </c>
      <c r="O50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4" s="49" t="e">
        <f>Table1[[#This Row],[Quantity  to  purchase]]+Table1[[#This Row],[quantity on-hand]]+Table1[[#This Row],[Quantity on order]]-Table1[[#This Row],[extended quantity]]</f>
        <v>#DIV/0!</v>
      </c>
      <c r="Q504" s="51">
        <f>IFERROR(Table1[[#This Row],[Quantity  to  purchase]]*(Table1[[#This Row],[Cost ]]+Table1[[#This Row],[shipping]]+Table1[[#This Row],[Tax]]),0)</f>
        <v>0</v>
      </c>
      <c r="R504" s="36">
        <f>IFERROR(Table1[[#This Row],[leftover material]]*(Table1[[#This Row],[Cost ]]+Table1[[#This Row],[shipping]]+Table1[[#This Row],[Tax]]),0)</f>
        <v>0</v>
      </c>
      <c r="S504" s="36"/>
      <c r="T504" s="36">
        <f>IF(ISNA(VLOOKUP(Table1[[#This Row],[Part Number]],'Multi-level BOM'!V$4:V$449,1,FALSE)),0,Table1[[#This Row],[Remaining Extended cost]])</f>
        <v>0</v>
      </c>
    </row>
    <row r="505" spans="1:20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9" t="str">
        <f>IF(Table1[[#This Row],[Buy-now costs]]&gt;0,"X","")</f>
        <v/>
      </c>
      <c r="M505" s="40">
        <v>0</v>
      </c>
      <c r="N505" s="40">
        <v>0</v>
      </c>
      <c r="O50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5" s="49" t="e">
        <f>Table1[[#This Row],[Quantity  to  purchase]]+Table1[[#This Row],[quantity on-hand]]+Table1[[#This Row],[Quantity on order]]-Table1[[#This Row],[extended quantity]]</f>
        <v>#DIV/0!</v>
      </c>
      <c r="Q505" s="51">
        <f>IFERROR(Table1[[#This Row],[Quantity  to  purchase]]*(Table1[[#This Row],[Cost ]]+Table1[[#This Row],[shipping]]+Table1[[#This Row],[Tax]]),0)</f>
        <v>0</v>
      </c>
      <c r="R505" s="36">
        <f>IFERROR(Table1[[#This Row],[leftover material]]*(Table1[[#This Row],[Cost ]]+Table1[[#This Row],[shipping]]+Table1[[#This Row],[Tax]]),0)</f>
        <v>0</v>
      </c>
      <c r="S505" s="36"/>
      <c r="T505" s="36">
        <f>IF(ISNA(VLOOKUP(Table1[[#This Row],[Part Number]],'Multi-level BOM'!V$4:V$449,1,FALSE)),0,Table1[[#This Row],[Remaining Extended cost]])</f>
        <v>0</v>
      </c>
    </row>
    <row r="506" spans="1:20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9" t="str">
        <f>IF(Table1[[#This Row],[Buy-now costs]]&gt;0,"X","")</f>
        <v/>
      </c>
      <c r="M506" s="40">
        <v>0</v>
      </c>
      <c r="N506" s="40">
        <v>0</v>
      </c>
      <c r="O50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6" s="49" t="e">
        <f>Table1[[#This Row],[Quantity  to  purchase]]+Table1[[#This Row],[quantity on-hand]]+Table1[[#This Row],[Quantity on order]]-Table1[[#This Row],[extended quantity]]</f>
        <v>#DIV/0!</v>
      </c>
      <c r="Q506" s="51">
        <f>IFERROR(Table1[[#This Row],[Quantity  to  purchase]]*(Table1[[#This Row],[Cost ]]+Table1[[#This Row],[shipping]]+Table1[[#This Row],[Tax]]),0)</f>
        <v>0</v>
      </c>
      <c r="R506" s="36">
        <f>IFERROR(Table1[[#This Row],[leftover material]]*(Table1[[#This Row],[Cost ]]+Table1[[#This Row],[shipping]]+Table1[[#This Row],[Tax]]),0)</f>
        <v>0</v>
      </c>
      <c r="S506" s="36"/>
      <c r="T506" s="36">
        <f>IF(ISNA(VLOOKUP(Table1[[#This Row],[Part Number]],'Multi-level BOM'!V$4:V$449,1,FALSE)),0,Table1[[#This Row],[Remaining Extended cost]])</f>
        <v>0</v>
      </c>
    </row>
    <row r="507" spans="1:20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9" t="str">
        <f>IF(Table1[[#This Row],[Buy-now costs]]&gt;0,"X","")</f>
        <v/>
      </c>
      <c r="M507" s="40">
        <v>0</v>
      </c>
      <c r="N507" s="40">
        <v>0</v>
      </c>
      <c r="O50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7" s="49" t="e">
        <f>Table1[[#This Row],[Quantity  to  purchase]]+Table1[[#This Row],[quantity on-hand]]+Table1[[#This Row],[Quantity on order]]-Table1[[#This Row],[extended quantity]]</f>
        <v>#DIV/0!</v>
      </c>
      <c r="Q507" s="51">
        <f>IFERROR(Table1[[#This Row],[Quantity  to  purchase]]*(Table1[[#This Row],[Cost ]]+Table1[[#This Row],[shipping]]+Table1[[#This Row],[Tax]]),0)</f>
        <v>0</v>
      </c>
      <c r="R507" s="36">
        <f>IFERROR(Table1[[#This Row],[leftover material]]*(Table1[[#This Row],[Cost ]]+Table1[[#This Row],[shipping]]+Table1[[#This Row],[Tax]]),0)</f>
        <v>0</v>
      </c>
      <c r="S507" s="36"/>
      <c r="T507" s="36">
        <f>IF(ISNA(VLOOKUP(Table1[[#This Row],[Part Number]],'Multi-level BOM'!V$4:V$449,1,FALSE)),0,Table1[[#This Row],[Remaining Extended cost]])</f>
        <v>0</v>
      </c>
    </row>
    <row r="508" spans="1:20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9" t="str">
        <f>IF(Table1[[#This Row],[Buy-now costs]]&gt;0,"X","")</f>
        <v/>
      </c>
      <c r="M508" s="40">
        <v>0</v>
      </c>
      <c r="N508" s="40">
        <v>0</v>
      </c>
      <c r="O50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8" s="49" t="e">
        <f>Table1[[#This Row],[Quantity  to  purchase]]+Table1[[#This Row],[quantity on-hand]]+Table1[[#This Row],[Quantity on order]]-Table1[[#This Row],[extended quantity]]</f>
        <v>#DIV/0!</v>
      </c>
      <c r="Q508" s="51">
        <f>IFERROR(Table1[[#This Row],[Quantity  to  purchase]]*(Table1[[#This Row],[Cost ]]+Table1[[#This Row],[shipping]]+Table1[[#This Row],[Tax]]),0)</f>
        <v>0</v>
      </c>
      <c r="R508" s="36">
        <f>IFERROR(Table1[[#This Row],[leftover material]]*(Table1[[#This Row],[Cost ]]+Table1[[#This Row],[shipping]]+Table1[[#This Row],[Tax]]),0)</f>
        <v>0</v>
      </c>
      <c r="S508" s="36"/>
      <c r="T508" s="36">
        <f>IF(ISNA(VLOOKUP(Table1[[#This Row],[Part Number]],'Multi-level BOM'!V$4:V$449,1,FALSE)),0,Table1[[#This Row],[Remaining Extended cost]])</f>
        <v>0</v>
      </c>
    </row>
    <row r="509" spans="1:20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9" t="str">
        <f>IF(Table1[[#This Row],[Buy-now costs]]&gt;0,"X","")</f>
        <v/>
      </c>
      <c r="M509" s="40">
        <v>0</v>
      </c>
      <c r="N509" s="40">
        <v>0</v>
      </c>
      <c r="O50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09" s="49" t="e">
        <f>Table1[[#This Row],[Quantity  to  purchase]]+Table1[[#This Row],[quantity on-hand]]+Table1[[#This Row],[Quantity on order]]-Table1[[#This Row],[extended quantity]]</f>
        <v>#DIV/0!</v>
      </c>
      <c r="Q509" s="51">
        <f>IFERROR(Table1[[#This Row],[Quantity  to  purchase]]*(Table1[[#This Row],[Cost ]]+Table1[[#This Row],[shipping]]+Table1[[#This Row],[Tax]]),0)</f>
        <v>0</v>
      </c>
      <c r="R509" s="36">
        <f>IFERROR(Table1[[#This Row],[leftover material]]*(Table1[[#This Row],[Cost ]]+Table1[[#This Row],[shipping]]+Table1[[#This Row],[Tax]]),0)</f>
        <v>0</v>
      </c>
      <c r="S509" s="36"/>
      <c r="T509" s="36">
        <f>IF(ISNA(VLOOKUP(Table1[[#This Row],[Part Number]],'Multi-level BOM'!V$4:V$449,1,FALSE)),0,Table1[[#This Row],[Remaining Extended cost]])</f>
        <v>0</v>
      </c>
    </row>
    <row r="510" spans="1:20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9" t="str">
        <f>IF(Table1[[#This Row],[Buy-now costs]]&gt;0,"X","")</f>
        <v/>
      </c>
      <c r="M510" s="40">
        <v>0</v>
      </c>
      <c r="N510" s="40">
        <v>0</v>
      </c>
      <c r="O51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0" s="49" t="e">
        <f>Table1[[#This Row],[Quantity  to  purchase]]+Table1[[#This Row],[quantity on-hand]]+Table1[[#This Row],[Quantity on order]]-Table1[[#This Row],[extended quantity]]</f>
        <v>#DIV/0!</v>
      </c>
      <c r="Q510" s="51">
        <f>IFERROR(Table1[[#This Row],[Quantity  to  purchase]]*(Table1[[#This Row],[Cost ]]+Table1[[#This Row],[shipping]]+Table1[[#This Row],[Tax]]),0)</f>
        <v>0</v>
      </c>
      <c r="R510" s="36">
        <f>IFERROR(Table1[[#This Row],[leftover material]]*(Table1[[#This Row],[Cost ]]+Table1[[#This Row],[shipping]]+Table1[[#This Row],[Tax]]),0)</f>
        <v>0</v>
      </c>
      <c r="S510" s="36"/>
      <c r="T510" s="36">
        <f>IF(ISNA(VLOOKUP(Table1[[#This Row],[Part Number]],'Multi-level BOM'!V$4:V$449,1,FALSE)),0,Table1[[#This Row],[Remaining Extended cost]])</f>
        <v>0</v>
      </c>
    </row>
    <row r="511" spans="1:20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9" t="str">
        <f>IF(Table1[[#This Row],[Buy-now costs]]&gt;0,"X","")</f>
        <v/>
      </c>
      <c r="M511" s="40">
        <v>0</v>
      </c>
      <c r="N511" s="40">
        <v>0</v>
      </c>
      <c r="O51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1" s="49" t="e">
        <f>Table1[[#This Row],[Quantity  to  purchase]]+Table1[[#This Row],[quantity on-hand]]+Table1[[#This Row],[Quantity on order]]-Table1[[#This Row],[extended quantity]]</f>
        <v>#DIV/0!</v>
      </c>
      <c r="Q511" s="51">
        <f>IFERROR(Table1[[#This Row],[Quantity  to  purchase]]*(Table1[[#This Row],[Cost ]]+Table1[[#This Row],[shipping]]+Table1[[#This Row],[Tax]]),0)</f>
        <v>0</v>
      </c>
      <c r="R511" s="36">
        <f>IFERROR(Table1[[#This Row],[leftover material]]*(Table1[[#This Row],[Cost ]]+Table1[[#This Row],[shipping]]+Table1[[#This Row],[Tax]]),0)</f>
        <v>0</v>
      </c>
      <c r="S511" s="36"/>
      <c r="T511" s="36">
        <f>IF(ISNA(VLOOKUP(Table1[[#This Row],[Part Number]],'Multi-level BOM'!V$4:V$449,1,FALSE)),0,Table1[[#This Row],[Remaining Extended cost]])</f>
        <v>0</v>
      </c>
    </row>
    <row r="512" spans="1:20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9" t="str">
        <f>IF(Table1[[#This Row],[Buy-now costs]]&gt;0,"X","")</f>
        <v/>
      </c>
      <c r="M512" s="40">
        <v>0</v>
      </c>
      <c r="N512" s="40">
        <v>0</v>
      </c>
      <c r="O51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2" s="49" t="e">
        <f>Table1[[#This Row],[Quantity  to  purchase]]+Table1[[#This Row],[quantity on-hand]]+Table1[[#This Row],[Quantity on order]]-Table1[[#This Row],[extended quantity]]</f>
        <v>#DIV/0!</v>
      </c>
      <c r="Q512" s="51">
        <f>IFERROR(Table1[[#This Row],[Quantity  to  purchase]]*(Table1[[#This Row],[Cost ]]+Table1[[#This Row],[shipping]]+Table1[[#This Row],[Tax]]),0)</f>
        <v>0</v>
      </c>
      <c r="R512" s="36">
        <f>IFERROR(Table1[[#This Row],[leftover material]]*(Table1[[#This Row],[Cost ]]+Table1[[#This Row],[shipping]]+Table1[[#This Row],[Tax]]),0)</f>
        <v>0</v>
      </c>
      <c r="S512" s="36"/>
      <c r="T512" s="36">
        <f>IF(ISNA(VLOOKUP(Table1[[#This Row],[Part Number]],'Multi-level BOM'!V$4:V$449,1,FALSE)),0,Table1[[#This Row],[Remaining Extended cost]])</f>
        <v>0</v>
      </c>
    </row>
    <row r="513" spans="1:20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9" t="str">
        <f>IF(Table1[[#This Row],[Buy-now costs]]&gt;0,"X","")</f>
        <v/>
      </c>
      <c r="M513" s="40">
        <v>0</v>
      </c>
      <c r="N513" s="40">
        <v>0</v>
      </c>
      <c r="O51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3" s="49" t="e">
        <f>Table1[[#This Row],[Quantity  to  purchase]]+Table1[[#This Row],[quantity on-hand]]+Table1[[#This Row],[Quantity on order]]-Table1[[#This Row],[extended quantity]]</f>
        <v>#DIV/0!</v>
      </c>
      <c r="Q513" s="51">
        <f>IFERROR(Table1[[#This Row],[Quantity  to  purchase]]*(Table1[[#This Row],[Cost ]]+Table1[[#This Row],[shipping]]+Table1[[#This Row],[Tax]]),0)</f>
        <v>0</v>
      </c>
      <c r="R513" s="36">
        <f>IFERROR(Table1[[#This Row],[leftover material]]*(Table1[[#This Row],[Cost ]]+Table1[[#This Row],[shipping]]+Table1[[#This Row],[Tax]]),0)</f>
        <v>0</v>
      </c>
      <c r="S513" s="36"/>
      <c r="T513" s="36">
        <f>IF(ISNA(VLOOKUP(Table1[[#This Row],[Part Number]],'Multi-level BOM'!V$4:V$449,1,FALSE)),0,Table1[[#This Row],[Remaining Extended cost]])</f>
        <v>0</v>
      </c>
    </row>
    <row r="514" spans="1:20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9" t="str">
        <f>IF(Table1[[#This Row],[Buy-now costs]]&gt;0,"X","")</f>
        <v/>
      </c>
      <c r="M514" s="40">
        <v>0</v>
      </c>
      <c r="N514" s="40">
        <v>0</v>
      </c>
      <c r="O51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4" s="49" t="e">
        <f>Table1[[#This Row],[Quantity  to  purchase]]+Table1[[#This Row],[quantity on-hand]]+Table1[[#This Row],[Quantity on order]]-Table1[[#This Row],[extended quantity]]</f>
        <v>#DIV/0!</v>
      </c>
      <c r="Q514" s="51">
        <f>IFERROR(Table1[[#This Row],[Quantity  to  purchase]]*(Table1[[#This Row],[Cost ]]+Table1[[#This Row],[shipping]]+Table1[[#This Row],[Tax]]),0)</f>
        <v>0</v>
      </c>
      <c r="R514" s="36">
        <f>IFERROR(Table1[[#This Row],[leftover material]]*(Table1[[#This Row],[Cost ]]+Table1[[#This Row],[shipping]]+Table1[[#This Row],[Tax]]),0)</f>
        <v>0</v>
      </c>
      <c r="S514" s="36"/>
      <c r="T514" s="36">
        <f>IF(ISNA(VLOOKUP(Table1[[#This Row],[Part Number]],'Multi-level BOM'!V$4:V$449,1,FALSE)),0,Table1[[#This Row],[Remaining Extended cost]])</f>
        <v>0</v>
      </c>
    </row>
    <row r="515" spans="1:20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9" t="str">
        <f>IF(Table1[[#This Row],[Buy-now costs]]&gt;0,"X","")</f>
        <v/>
      </c>
      <c r="M515" s="40">
        <v>0</v>
      </c>
      <c r="N515" s="40">
        <v>0</v>
      </c>
      <c r="O51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5" s="49" t="e">
        <f>Table1[[#This Row],[Quantity  to  purchase]]+Table1[[#This Row],[quantity on-hand]]+Table1[[#This Row],[Quantity on order]]-Table1[[#This Row],[extended quantity]]</f>
        <v>#DIV/0!</v>
      </c>
      <c r="Q515" s="51">
        <f>IFERROR(Table1[[#This Row],[Quantity  to  purchase]]*(Table1[[#This Row],[Cost ]]+Table1[[#This Row],[shipping]]+Table1[[#This Row],[Tax]]),0)</f>
        <v>0</v>
      </c>
      <c r="R515" s="36">
        <f>IFERROR(Table1[[#This Row],[leftover material]]*(Table1[[#This Row],[Cost ]]+Table1[[#This Row],[shipping]]+Table1[[#This Row],[Tax]]),0)</f>
        <v>0</v>
      </c>
      <c r="S515" s="36"/>
      <c r="T515" s="36">
        <f>IF(ISNA(VLOOKUP(Table1[[#This Row],[Part Number]],'Multi-level BOM'!V$4:V$449,1,FALSE)),0,Table1[[#This Row],[Remaining Extended cost]])</f>
        <v>0</v>
      </c>
    </row>
    <row r="516" spans="1:20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9" t="str">
        <f>IF(Table1[[#This Row],[Buy-now costs]]&gt;0,"X","")</f>
        <v/>
      </c>
      <c r="M516" s="40">
        <v>0</v>
      </c>
      <c r="N516" s="40">
        <v>0</v>
      </c>
      <c r="O51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6" s="49" t="e">
        <f>Table1[[#This Row],[Quantity  to  purchase]]+Table1[[#This Row],[quantity on-hand]]+Table1[[#This Row],[Quantity on order]]-Table1[[#This Row],[extended quantity]]</f>
        <v>#DIV/0!</v>
      </c>
      <c r="Q516" s="51">
        <f>IFERROR(Table1[[#This Row],[Quantity  to  purchase]]*(Table1[[#This Row],[Cost ]]+Table1[[#This Row],[shipping]]+Table1[[#This Row],[Tax]]),0)</f>
        <v>0</v>
      </c>
      <c r="R516" s="36">
        <f>IFERROR(Table1[[#This Row],[leftover material]]*(Table1[[#This Row],[Cost ]]+Table1[[#This Row],[shipping]]+Table1[[#This Row],[Tax]]),0)</f>
        <v>0</v>
      </c>
      <c r="S516" s="36"/>
      <c r="T516" s="36">
        <f>IF(ISNA(VLOOKUP(Table1[[#This Row],[Part Number]],'Multi-level BOM'!V$4:V$449,1,FALSE)),0,Table1[[#This Row],[Remaining Extended cost]])</f>
        <v>0</v>
      </c>
    </row>
    <row r="517" spans="1:20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9" t="str">
        <f>IF(Table1[[#This Row],[Buy-now costs]]&gt;0,"X","")</f>
        <v/>
      </c>
      <c r="M517" s="40">
        <v>0</v>
      </c>
      <c r="N517" s="40">
        <v>0</v>
      </c>
      <c r="O51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7" s="49" t="e">
        <f>Table1[[#This Row],[Quantity  to  purchase]]+Table1[[#This Row],[quantity on-hand]]+Table1[[#This Row],[Quantity on order]]-Table1[[#This Row],[extended quantity]]</f>
        <v>#DIV/0!</v>
      </c>
      <c r="Q517" s="51">
        <f>IFERROR(Table1[[#This Row],[Quantity  to  purchase]]*(Table1[[#This Row],[Cost ]]+Table1[[#This Row],[shipping]]+Table1[[#This Row],[Tax]]),0)</f>
        <v>0</v>
      </c>
      <c r="R517" s="36">
        <f>IFERROR(Table1[[#This Row],[leftover material]]*(Table1[[#This Row],[Cost ]]+Table1[[#This Row],[shipping]]+Table1[[#This Row],[Tax]]),0)</f>
        <v>0</v>
      </c>
      <c r="S517" s="36"/>
      <c r="T517" s="36">
        <f>IF(ISNA(VLOOKUP(Table1[[#This Row],[Part Number]],'Multi-level BOM'!V$4:V$449,1,FALSE)),0,Table1[[#This Row],[Remaining Extended cost]])</f>
        <v>0</v>
      </c>
    </row>
    <row r="518" spans="1:20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9" t="str">
        <f>IF(Table1[[#This Row],[Buy-now costs]]&gt;0,"X","")</f>
        <v/>
      </c>
      <c r="M518" s="40">
        <v>0</v>
      </c>
      <c r="N518" s="40">
        <v>0</v>
      </c>
      <c r="O51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8" s="49" t="e">
        <f>Table1[[#This Row],[Quantity  to  purchase]]+Table1[[#This Row],[quantity on-hand]]+Table1[[#This Row],[Quantity on order]]-Table1[[#This Row],[extended quantity]]</f>
        <v>#DIV/0!</v>
      </c>
      <c r="Q518" s="51">
        <f>IFERROR(Table1[[#This Row],[Quantity  to  purchase]]*(Table1[[#This Row],[Cost ]]+Table1[[#This Row],[shipping]]+Table1[[#This Row],[Tax]]),0)</f>
        <v>0</v>
      </c>
      <c r="R518" s="36">
        <f>IFERROR(Table1[[#This Row],[leftover material]]*(Table1[[#This Row],[Cost ]]+Table1[[#This Row],[shipping]]+Table1[[#This Row],[Tax]]),0)</f>
        <v>0</v>
      </c>
      <c r="S518" s="36"/>
      <c r="T518" s="36">
        <f>IF(ISNA(VLOOKUP(Table1[[#This Row],[Part Number]],'Multi-level BOM'!V$4:V$449,1,FALSE)),0,Table1[[#This Row],[Remaining Extended cost]])</f>
        <v>0</v>
      </c>
    </row>
    <row r="519" spans="1:20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9" t="str">
        <f>IF(Table1[[#This Row],[Buy-now costs]]&gt;0,"X","")</f>
        <v/>
      </c>
      <c r="M519" s="40">
        <v>0</v>
      </c>
      <c r="N519" s="40">
        <v>0</v>
      </c>
      <c r="O51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19" s="49" t="e">
        <f>Table1[[#This Row],[Quantity  to  purchase]]+Table1[[#This Row],[quantity on-hand]]+Table1[[#This Row],[Quantity on order]]-Table1[[#This Row],[extended quantity]]</f>
        <v>#DIV/0!</v>
      </c>
      <c r="Q519" s="51">
        <f>IFERROR(Table1[[#This Row],[Quantity  to  purchase]]*(Table1[[#This Row],[Cost ]]+Table1[[#This Row],[shipping]]+Table1[[#This Row],[Tax]]),0)</f>
        <v>0</v>
      </c>
      <c r="R519" s="36">
        <f>IFERROR(Table1[[#This Row],[leftover material]]*(Table1[[#This Row],[Cost ]]+Table1[[#This Row],[shipping]]+Table1[[#This Row],[Tax]]),0)</f>
        <v>0</v>
      </c>
      <c r="S519" s="36"/>
      <c r="T519" s="36">
        <f>IF(ISNA(VLOOKUP(Table1[[#This Row],[Part Number]],'Multi-level BOM'!V$4:V$449,1,FALSE)),0,Table1[[#This Row],[Remaining Extended cost]])</f>
        <v>0</v>
      </c>
    </row>
    <row r="520" spans="1:20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9" t="str">
        <f>IF(Table1[[#This Row],[Buy-now costs]]&gt;0,"X","")</f>
        <v/>
      </c>
      <c r="M520" s="40">
        <v>0</v>
      </c>
      <c r="N520" s="40">
        <v>0</v>
      </c>
      <c r="O52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0" s="49" t="e">
        <f>Table1[[#This Row],[Quantity  to  purchase]]+Table1[[#This Row],[quantity on-hand]]+Table1[[#This Row],[Quantity on order]]-Table1[[#This Row],[extended quantity]]</f>
        <v>#DIV/0!</v>
      </c>
      <c r="Q520" s="51">
        <f>IFERROR(Table1[[#This Row],[Quantity  to  purchase]]*(Table1[[#This Row],[Cost ]]+Table1[[#This Row],[shipping]]+Table1[[#This Row],[Tax]]),0)</f>
        <v>0</v>
      </c>
      <c r="R520" s="36">
        <f>IFERROR(Table1[[#This Row],[leftover material]]*(Table1[[#This Row],[Cost ]]+Table1[[#This Row],[shipping]]+Table1[[#This Row],[Tax]]),0)</f>
        <v>0</v>
      </c>
      <c r="S520" s="36"/>
      <c r="T520" s="36">
        <f>IF(ISNA(VLOOKUP(Table1[[#This Row],[Part Number]],'Multi-level BOM'!V$4:V$449,1,FALSE)),0,Table1[[#This Row],[Remaining Extended cost]])</f>
        <v>0</v>
      </c>
    </row>
    <row r="521" spans="1:20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9" t="str">
        <f>IF(Table1[[#This Row],[Buy-now costs]]&gt;0,"X","")</f>
        <v/>
      </c>
      <c r="M521" s="40">
        <v>0</v>
      </c>
      <c r="N521" s="40">
        <v>0</v>
      </c>
      <c r="O52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1" s="49" t="e">
        <f>Table1[[#This Row],[Quantity  to  purchase]]+Table1[[#This Row],[quantity on-hand]]+Table1[[#This Row],[Quantity on order]]-Table1[[#This Row],[extended quantity]]</f>
        <v>#DIV/0!</v>
      </c>
      <c r="Q521" s="51">
        <f>IFERROR(Table1[[#This Row],[Quantity  to  purchase]]*(Table1[[#This Row],[Cost ]]+Table1[[#This Row],[shipping]]+Table1[[#This Row],[Tax]]),0)</f>
        <v>0</v>
      </c>
      <c r="R521" s="36">
        <f>IFERROR(Table1[[#This Row],[leftover material]]*(Table1[[#This Row],[Cost ]]+Table1[[#This Row],[shipping]]+Table1[[#This Row],[Tax]]),0)</f>
        <v>0</v>
      </c>
      <c r="S521" s="36"/>
      <c r="T521" s="36">
        <f>IF(ISNA(VLOOKUP(Table1[[#This Row],[Part Number]],'Multi-level BOM'!V$4:V$449,1,FALSE)),0,Table1[[#This Row],[Remaining Extended cost]])</f>
        <v>0</v>
      </c>
    </row>
    <row r="522" spans="1:20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9" t="str">
        <f>IF(Table1[[#This Row],[Buy-now costs]]&gt;0,"X","")</f>
        <v/>
      </c>
      <c r="M522" s="40">
        <v>0</v>
      </c>
      <c r="N522" s="40">
        <v>0</v>
      </c>
      <c r="O52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2" s="49" t="e">
        <f>Table1[[#This Row],[Quantity  to  purchase]]+Table1[[#This Row],[quantity on-hand]]+Table1[[#This Row],[Quantity on order]]-Table1[[#This Row],[extended quantity]]</f>
        <v>#DIV/0!</v>
      </c>
      <c r="Q522" s="51">
        <f>IFERROR(Table1[[#This Row],[Quantity  to  purchase]]*(Table1[[#This Row],[Cost ]]+Table1[[#This Row],[shipping]]+Table1[[#This Row],[Tax]]),0)</f>
        <v>0</v>
      </c>
      <c r="R522" s="36">
        <f>IFERROR(Table1[[#This Row],[leftover material]]*(Table1[[#This Row],[Cost ]]+Table1[[#This Row],[shipping]]+Table1[[#This Row],[Tax]]),0)</f>
        <v>0</v>
      </c>
      <c r="S522" s="36"/>
      <c r="T522" s="36">
        <f>IF(ISNA(VLOOKUP(Table1[[#This Row],[Part Number]],'Multi-level BOM'!V$4:V$449,1,FALSE)),0,Table1[[#This Row],[Remaining Extended cost]])</f>
        <v>0</v>
      </c>
    </row>
    <row r="523" spans="1:20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9" t="str">
        <f>IF(Table1[[#This Row],[Buy-now costs]]&gt;0,"X","")</f>
        <v/>
      </c>
      <c r="M523" s="40">
        <v>0</v>
      </c>
      <c r="N523" s="40">
        <v>0</v>
      </c>
      <c r="O52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3" s="49" t="e">
        <f>Table1[[#This Row],[Quantity  to  purchase]]+Table1[[#This Row],[quantity on-hand]]+Table1[[#This Row],[Quantity on order]]-Table1[[#This Row],[extended quantity]]</f>
        <v>#DIV/0!</v>
      </c>
      <c r="Q523" s="51">
        <f>IFERROR(Table1[[#This Row],[Quantity  to  purchase]]*(Table1[[#This Row],[Cost ]]+Table1[[#This Row],[shipping]]+Table1[[#This Row],[Tax]]),0)</f>
        <v>0</v>
      </c>
      <c r="R523" s="36">
        <f>IFERROR(Table1[[#This Row],[leftover material]]*(Table1[[#This Row],[Cost ]]+Table1[[#This Row],[shipping]]+Table1[[#This Row],[Tax]]),0)</f>
        <v>0</v>
      </c>
      <c r="S523" s="36"/>
      <c r="T523" s="36">
        <f>IF(ISNA(VLOOKUP(Table1[[#This Row],[Part Number]],'Multi-level BOM'!V$4:V$449,1,FALSE)),0,Table1[[#This Row],[Remaining Extended cost]])</f>
        <v>0</v>
      </c>
    </row>
    <row r="524" spans="1:20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9" t="str">
        <f>IF(Table1[[#This Row],[Buy-now costs]]&gt;0,"X","")</f>
        <v/>
      </c>
      <c r="M524" s="40">
        <v>0</v>
      </c>
      <c r="N524" s="40">
        <v>0</v>
      </c>
      <c r="O52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4" s="49" t="e">
        <f>Table1[[#This Row],[Quantity  to  purchase]]+Table1[[#This Row],[quantity on-hand]]+Table1[[#This Row],[Quantity on order]]-Table1[[#This Row],[extended quantity]]</f>
        <v>#DIV/0!</v>
      </c>
      <c r="Q524" s="51">
        <f>IFERROR(Table1[[#This Row],[Quantity  to  purchase]]*(Table1[[#This Row],[Cost ]]+Table1[[#This Row],[shipping]]+Table1[[#This Row],[Tax]]),0)</f>
        <v>0</v>
      </c>
      <c r="R524" s="36">
        <f>IFERROR(Table1[[#This Row],[leftover material]]*(Table1[[#This Row],[Cost ]]+Table1[[#This Row],[shipping]]+Table1[[#This Row],[Tax]]),0)</f>
        <v>0</v>
      </c>
      <c r="S524" s="36"/>
      <c r="T524" s="36">
        <f>IF(ISNA(VLOOKUP(Table1[[#This Row],[Part Number]],'Multi-level BOM'!V$4:V$449,1,FALSE)),0,Table1[[#This Row],[Remaining Extended cost]])</f>
        <v>0</v>
      </c>
    </row>
    <row r="525" spans="1:20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9" t="str">
        <f>IF(Table1[[#This Row],[Buy-now costs]]&gt;0,"X","")</f>
        <v/>
      </c>
      <c r="M525" s="40">
        <v>0</v>
      </c>
      <c r="N525" s="40">
        <v>0</v>
      </c>
      <c r="O52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5" s="49" t="e">
        <f>Table1[[#This Row],[Quantity  to  purchase]]+Table1[[#This Row],[quantity on-hand]]+Table1[[#This Row],[Quantity on order]]-Table1[[#This Row],[extended quantity]]</f>
        <v>#DIV/0!</v>
      </c>
      <c r="Q525" s="51">
        <f>IFERROR(Table1[[#This Row],[Quantity  to  purchase]]*(Table1[[#This Row],[Cost ]]+Table1[[#This Row],[shipping]]+Table1[[#This Row],[Tax]]),0)</f>
        <v>0</v>
      </c>
      <c r="R525" s="36">
        <f>IFERROR(Table1[[#This Row],[leftover material]]*(Table1[[#This Row],[Cost ]]+Table1[[#This Row],[shipping]]+Table1[[#This Row],[Tax]]),0)</f>
        <v>0</v>
      </c>
      <c r="S525" s="36"/>
      <c r="T525" s="36">
        <f>IF(ISNA(VLOOKUP(Table1[[#This Row],[Part Number]],'Multi-level BOM'!V$4:V$449,1,FALSE)),0,Table1[[#This Row],[Remaining Extended cost]])</f>
        <v>0</v>
      </c>
    </row>
    <row r="526" spans="1:20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9" t="str">
        <f>IF(Table1[[#This Row],[Buy-now costs]]&gt;0,"X","")</f>
        <v/>
      </c>
      <c r="M526" s="40">
        <v>0</v>
      </c>
      <c r="N526" s="40">
        <v>0</v>
      </c>
      <c r="O52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6" s="49" t="e">
        <f>Table1[[#This Row],[Quantity  to  purchase]]+Table1[[#This Row],[quantity on-hand]]+Table1[[#This Row],[Quantity on order]]-Table1[[#This Row],[extended quantity]]</f>
        <v>#DIV/0!</v>
      </c>
      <c r="Q526" s="51">
        <f>IFERROR(Table1[[#This Row],[Quantity  to  purchase]]*(Table1[[#This Row],[Cost ]]+Table1[[#This Row],[shipping]]+Table1[[#This Row],[Tax]]),0)</f>
        <v>0</v>
      </c>
      <c r="R526" s="36">
        <f>IFERROR(Table1[[#This Row],[leftover material]]*(Table1[[#This Row],[Cost ]]+Table1[[#This Row],[shipping]]+Table1[[#This Row],[Tax]]),0)</f>
        <v>0</v>
      </c>
      <c r="S526" s="36"/>
      <c r="T526" s="36">
        <f>IF(ISNA(VLOOKUP(Table1[[#This Row],[Part Number]],'Multi-level BOM'!V$4:V$449,1,FALSE)),0,Table1[[#This Row],[Remaining Extended cost]])</f>
        <v>0</v>
      </c>
    </row>
    <row r="527" spans="1:20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9" t="str">
        <f>IF(Table1[[#This Row],[Buy-now costs]]&gt;0,"X","")</f>
        <v/>
      </c>
      <c r="M527" s="40">
        <v>0</v>
      </c>
      <c r="N527" s="40">
        <v>0</v>
      </c>
      <c r="O52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7" s="49" t="e">
        <f>Table1[[#This Row],[Quantity  to  purchase]]+Table1[[#This Row],[quantity on-hand]]+Table1[[#This Row],[Quantity on order]]-Table1[[#This Row],[extended quantity]]</f>
        <v>#DIV/0!</v>
      </c>
      <c r="Q527" s="51">
        <f>IFERROR(Table1[[#This Row],[Quantity  to  purchase]]*(Table1[[#This Row],[Cost ]]+Table1[[#This Row],[shipping]]+Table1[[#This Row],[Tax]]),0)</f>
        <v>0</v>
      </c>
      <c r="R527" s="36">
        <f>IFERROR(Table1[[#This Row],[leftover material]]*(Table1[[#This Row],[Cost ]]+Table1[[#This Row],[shipping]]+Table1[[#This Row],[Tax]]),0)</f>
        <v>0</v>
      </c>
      <c r="S527" s="36"/>
      <c r="T527" s="36">
        <f>IF(ISNA(VLOOKUP(Table1[[#This Row],[Part Number]],'Multi-level BOM'!V$4:V$449,1,FALSE)),0,Table1[[#This Row],[Remaining Extended cost]])</f>
        <v>0</v>
      </c>
    </row>
    <row r="528" spans="1:20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9" t="str">
        <f>IF(Table1[[#This Row],[Buy-now costs]]&gt;0,"X","")</f>
        <v/>
      </c>
      <c r="M528" s="40">
        <v>0</v>
      </c>
      <c r="N528" s="40">
        <v>0</v>
      </c>
      <c r="O52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8" s="49" t="e">
        <f>Table1[[#This Row],[Quantity  to  purchase]]+Table1[[#This Row],[quantity on-hand]]+Table1[[#This Row],[Quantity on order]]-Table1[[#This Row],[extended quantity]]</f>
        <v>#DIV/0!</v>
      </c>
      <c r="Q528" s="51">
        <f>IFERROR(Table1[[#This Row],[Quantity  to  purchase]]*(Table1[[#This Row],[Cost ]]+Table1[[#This Row],[shipping]]+Table1[[#This Row],[Tax]]),0)</f>
        <v>0</v>
      </c>
      <c r="R528" s="36">
        <f>IFERROR(Table1[[#This Row],[leftover material]]*(Table1[[#This Row],[Cost ]]+Table1[[#This Row],[shipping]]+Table1[[#This Row],[Tax]]),0)</f>
        <v>0</v>
      </c>
      <c r="S528" s="36"/>
      <c r="T528" s="36">
        <f>IF(ISNA(VLOOKUP(Table1[[#This Row],[Part Number]],'Multi-level BOM'!V$4:V$449,1,FALSE)),0,Table1[[#This Row],[Remaining Extended cost]])</f>
        <v>0</v>
      </c>
    </row>
    <row r="529" spans="1:20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9" t="str">
        <f>IF(Table1[[#This Row],[Buy-now costs]]&gt;0,"X","")</f>
        <v/>
      </c>
      <c r="M529" s="40">
        <v>0</v>
      </c>
      <c r="N529" s="40">
        <v>0</v>
      </c>
      <c r="O52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29" s="49" t="e">
        <f>Table1[[#This Row],[Quantity  to  purchase]]+Table1[[#This Row],[quantity on-hand]]+Table1[[#This Row],[Quantity on order]]-Table1[[#This Row],[extended quantity]]</f>
        <v>#DIV/0!</v>
      </c>
      <c r="Q529" s="51">
        <f>IFERROR(Table1[[#This Row],[Quantity  to  purchase]]*(Table1[[#This Row],[Cost ]]+Table1[[#This Row],[shipping]]+Table1[[#This Row],[Tax]]),0)</f>
        <v>0</v>
      </c>
      <c r="R529" s="36">
        <f>IFERROR(Table1[[#This Row],[leftover material]]*(Table1[[#This Row],[Cost ]]+Table1[[#This Row],[shipping]]+Table1[[#This Row],[Tax]]),0)</f>
        <v>0</v>
      </c>
      <c r="S529" s="36"/>
      <c r="T529" s="36">
        <f>IF(ISNA(VLOOKUP(Table1[[#This Row],[Part Number]],'Multi-level BOM'!V$4:V$449,1,FALSE)),0,Table1[[#This Row],[Remaining Extended cost]])</f>
        <v>0</v>
      </c>
    </row>
    <row r="530" spans="1:20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9" t="str">
        <f>IF(Table1[[#This Row],[Buy-now costs]]&gt;0,"X","")</f>
        <v/>
      </c>
      <c r="M530" s="40">
        <v>0</v>
      </c>
      <c r="N530" s="40">
        <v>0</v>
      </c>
      <c r="O53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0" s="49" t="e">
        <f>Table1[[#This Row],[Quantity  to  purchase]]+Table1[[#This Row],[quantity on-hand]]+Table1[[#This Row],[Quantity on order]]-Table1[[#This Row],[extended quantity]]</f>
        <v>#DIV/0!</v>
      </c>
      <c r="Q530" s="51">
        <f>IFERROR(Table1[[#This Row],[Quantity  to  purchase]]*(Table1[[#This Row],[Cost ]]+Table1[[#This Row],[shipping]]+Table1[[#This Row],[Tax]]),0)</f>
        <v>0</v>
      </c>
      <c r="R530" s="36">
        <f>IFERROR(Table1[[#This Row],[leftover material]]*(Table1[[#This Row],[Cost ]]+Table1[[#This Row],[shipping]]+Table1[[#This Row],[Tax]]),0)</f>
        <v>0</v>
      </c>
      <c r="S530" s="36"/>
      <c r="T530" s="36">
        <f>IF(ISNA(VLOOKUP(Table1[[#This Row],[Part Number]],'Multi-level BOM'!V$4:V$449,1,FALSE)),0,Table1[[#This Row],[Remaining Extended cost]])</f>
        <v>0</v>
      </c>
    </row>
    <row r="531" spans="1:20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9" t="str">
        <f>IF(Table1[[#This Row],[Buy-now costs]]&gt;0,"X","")</f>
        <v/>
      </c>
      <c r="M531" s="40">
        <v>0</v>
      </c>
      <c r="N531" s="40">
        <v>0</v>
      </c>
      <c r="O53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1" s="49" t="e">
        <f>Table1[[#This Row],[Quantity  to  purchase]]+Table1[[#This Row],[quantity on-hand]]+Table1[[#This Row],[Quantity on order]]-Table1[[#This Row],[extended quantity]]</f>
        <v>#DIV/0!</v>
      </c>
      <c r="Q531" s="51">
        <f>IFERROR(Table1[[#This Row],[Quantity  to  purchase]]*(Table1[[#This Row],[Cost ]]+Table1[[#This Row],[shipping]]+Table1[[#This Row],[Tax]]),0)</f>
        <v>0</v>
      </c>
      <c r="R531" s="36">
        <f>IFERROR(Table1[[#This Row],[leftover material]]*(Table1[[#This Row],[Cost ]]+Table1[[#This Row],[shipping]]+Table1[[#This Row],[Tax]]),0)</f>
        <v>0</v>
      </c>
      <c r="S531" s="36"/>
      <c r="T531" s="36">
        <f>IF(ISNA(VLOOKUP(Table1[[#This Row],[Part Number]],'Multi-level BOM'!V$4:V$449,1,FALSE)),0,Table1[[#This Row],[Remaining Extended cost]])</f>
        <v>0</v>
      </c>
    </row>
    <row r="532" spans="1:20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9" t="str">
        <f>IF(Table1[[#This Row],[Buy-now costs]]&gt;0,"X","")</f>
        <v/>
      </c>
      <c r="M532" s="40">
        <v>0</v>
      </c>
      <c r="N532" s="40">
        <v>0</v>
      </c>
      <c r="O53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2" s="49" t="e">
        <f>Table1[[#This Row],[Quantity  to  purchase]]+Table1[[#This Row],[quantity on-hand]]+Table1[[#This Row],[Quantity on order]]-Table1[[#This Row],[extended quantity]]</f>
        <v>#DIV/0!</v>
      </c>
      <c r="Q532" s="51">
        <f>IFERROR(Table1[[#This Row],[Quantity  to  purchase]]*(Table1[[#This Row],[Cost ]]+Table1[[#This Row],[shipping]]+Table1[[#This Row],[Tax]]),0)</f>
        <v>0</v>
      </c>
      <c r="R532" s="36">
        <f>IFERROR(Table1[[#This Row],[leftover material]]*(Table1[[#This Row],[Cost ]]+Table1[[#This Row],[shipping]]+Table1[[#This Row],[Tax]]),0)</f>
        <v>0</v>
      </c>
      <c r="S532" s="36"/>
      <c r="T532" s="36">
        <f>IF(ISNA(VLOOKUP(Table1[[#This Row],[Part Number]],'Multi-level BOM'!V$4:V$449,1,FALSE)),0,Table1[[#This Row],[Remaining Extended cost]])</f>
        <v>0</v>
      </c>
    </row>
    <row r="533" spans="1:20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9" t="str">
        <f>IF(Table1[[#This Row],[Buy-now costs]]&gt;0,"X","")</f>
        <v/>
      </c>
      <c r="M533" s="40">
        <v>0</v>
      </c>
      <c r="N533" s="40">
        <v>0</v>
      </c>
      <c r="O53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3" s="49" t="e">
        <f>Table1[[#This Row],[Quantity  to  purchase]]+Table1[[#This Row],[quantity on-hand]]+Table1[[#This Row],[Quantity on order]]-Table1[[#This Row],[extended quantity]]</f>
        <v>#DIV/0!</v>
      </c>
      <c r="Q533" s="51">
        <f>IFERROR(Table1[[#This Row],[Quantity  to  purchase]]*(Table1[[#This Row],[Cost ]]+Table1[[#This Row],[shipping]]+Table1[[#This Row],[Tax]]),0)</f>
        <v>0</v>
      </c>
      <c r="R533" s="36">
        <f>IFERROR(Table1[[#This Row],[leftover material]]*(Table1[[#This Row],[Cost ]]+Table1[[#This Row],[shipping]]+Table1[[#This Row],[Tax]]),0)</f>
        <v>0</v>
      </c>
      <c r="S533" s="36"/>
      <c r="T533" s="36">
        <f>IF(ISNA(VLOOKUP(Table1[[#This Row],[Part Number]],'Multi-level BOM'!V$4:V$449,1,FALSE)),0,Table1[[#This Row],[Remaining Extended cost]])</f>
        <v>0</v>
      </c>
    </row>
    <row r="534" spans="1:20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9" t="str">
        <f>IF(Table1[[#This Row],[Buy-now costs]]&gt;0,"X","")</f>
        <v/>
      </c>
      <c r="M534" s="40">
        <v>0</v>
      </c>
      <c r="N534" s="40">
        <v>0</v>
      </c>
      <c r="O53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4" s="49" t="e">
        <f>Table1[[#This Row],[Quantity  to  purchase]]+Table1[[#This Row],[quantity on-hand]]+Table1[[#This Row],[Quantity on order]]-Table1[[#This Row],[extended quantity]]</f>
        <v>#DIV/0!</v>
      </c>
      <c r="Q534" s="51">
        <f>IFERROR(Table1[[#This Row],[Quantity  to  purchase]]*(Table1[[#This Row],[Cost ]]+Table1[[#This Row],[shipping]]+Table1[[#This Row],[Tax]]),0)</f>
        <v>0</v>
      </c>
      <c r="R534" s="36">
        <f>IFERROR(Table1[[#This Row],[leftover material]]*(Table1[[#This Row],[Cost ]]+Table1[[#This Row],[shipping]]+Table1[[#This Row],[Tax]]),0)</f>
        <v>0</v>
      </c>
      <c r="S534" s="36"/>
      <c r="T534" s="36">
        <f>IF(ISNA(VLOOKUP(Table1[[#This Row],[Part Number]],'Multi-level BOM'!V$4:V$449,1,FALSE)),0,Table1[[#This Row],[Remaining Extended cost]])</f>
        <v>0</v>
      </c>
    </row>
    <row r="535" spans="1:20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9" t="str">
        <f>IF(Table1[[#This Row],[Buy-now costs]]&gt;0,"X","")</f>
        <v/>
      </c>
      <c r="M535" s="40">
        <v>0</v>
      </c>
      <c r="N535" s="40">
        <v>0</v>
      </c>
      <c r="O53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5" s="49" t="e">
        <f>Table1[[#This Row],[Quantity  to  purchase]]+Table1[[#This Row],[quantity on-hand]]+Table1[[#This Row],[Quantity on order]]-Table1[[#This Row],[extended quantity]]</f>
        <v>#DIV/0!</v>
      </c>
      <c r="Q535" s="51">
        <f>IFERROR(Table1[[#This Row],[Quantity  to  purchase]]*(Table1[[#This Row],[Cost ]]+Table1[[#This Row],[shipping]]+Table1[[#This Row],[Tax]]),0)</f>
        <v>0</v>
      </c>
      <c r="R535" s="36">
        <f>IFERROR(Table1[[#This Row],[leftover material]]*(Table1[[#This Row],[Cost ]]+Table1[[#This Row],[shipping]]+Table1[[#This Row],[Tax]]),0)</f>
        <v>0</v>
      </c>
      <c r="S535" s="36"/>
      <c r="T535" s="36">
        <f>IF(ISNA(VLOOKUP(Table1[[#This Row],[Part Number]],'Multi-level BOM'!V$4:V$449,1,FALSE)),0,Table1[[#This Row],[Remaining Extended cost]])</f>
        <v>0</v>
      </c>
    </row>
    <row r="536" spans="1:20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9" t="str">
        <f>IF(Table1[[#This Row],[Buy-now costs]]&gt;0,"X","")</f>
        <v/>
      </c>
      <c r="M536" s="40">
        <v>0</v>
      </c>
      <c r="N536" s="40">
        <v>0</v>
      </c>
      <c r="O53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6" s="49" t="e">
        <f>Table1[[#This Row],[Quantity  to  purchase]]+Table1[[#This Row],[quantity on-hand]]+Table1[[#This Row],[Quantity on order]]-Table1[[#This Row],[extended quantity]]</f>
        <v>#DIV/0!</v>
      </c>
      <c r="Q536" s="51">
        <f>IFERROR(Table1[[#This Row],[Quantity  to  purchase]]*(Table1[[#This Row],[Cost ]]+Table1[[#This Row],[shipping]]+Table1[[#This Row],[Tax]]),0)</f>
        <v>0</v>
      </c>
      <c r="R536" s="36">
        <f>IFERROR(Table1[[#This Row],[leftover material]]*(Table1[[#This Row],[Cost ]]+Table1[[#This Row],[shipping]]+Table1[[#This Row],[Tax]]),0)</f>
        <v>0</v>
      </c>
      <c r="S536" s="36"/>
      <c r="T536" s="36">
        <f>IF(ISNA(VLOOKUP(Table1[[#This Row],[Part Number]],'Multi-level BOM'!V$4:V$449,1,FALSE)),0,Table1[[#This Row],[Remaining Extended cost]])</f>
        <v>0</v>
      </c>
    </row>
    <row r="537" spans="1:20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9" t="str">
        <f>IF(Table1[[#This Row],[Buy-now costs]]&gt;0,"X","")</f>
        <v/>
      </c>
      <c r="M537" s="40">
        <v>0</v>
      </c>
      <c r="N537" s="40">
        <v>0</v>
      </c>
      <c r="O53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7" s="49" t="e">
        <f>Table1[[#This Row],[Quantity  to  purchase]]+Table1[[#This Row],[quantity on-hand]]+Table1[[#This Row],[Quantity on order]]-Table1[[#This Row],[extended quantity]]</f>
        <v>#DIV/0!</v>
      </c>
      <c r="Q537" s="51">
        <f>IFERROR(Table1[[#This Row],[Quantity  to  purchase]]*(Table1[[#This Row],[Cost ]]+Table1[[#This Row],[shipping]]+Table1[[#This Row],[Tax]]),0)</f>
        <v>0</v>
      </c>
      <c r="R537" s="36">
        <f>IFERROR(Table1[[#This Row],[leftover material]]*(Table1[[#This Row],[Cost ]]+Table1[[#This Row],[shipping]]+Table1[[#This Row],[Tax]]),0)</f>
        <v>0</v>
      </c>
      <c r="S537" s="36"/>
      <c r="T537" s="36">
        <f>IF(ISNA(VLOOKUP(Table1[[#This Row],[Part Number]],'Multi-level BOM'!V$4:V$449,1,FALSE)),0,Table1[[#This Row],[Remaining Extended cost]])</f>
        <v>0</v>
      </c>
    </row>
    <row r="538" spans="1:20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9" t="str">
        <f>IF(Table1[[#This Row],[Buy-now costs]]&gt;0,"X","")</f>
        <v/>
      </c>
      <c r="M538" s="40">
        <v>0</v>
      </c>
      <c r="N538" s="40">
        <v>0</v>
      </c>
      <c r="O53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8" s="49" t="e">
        <f>Table1[[#This Row],[Quantity  to  purchase]]+Table1[[#This Row],[quantity on-hand]]+Table1[[#This Row],[Quantity on order]]-Table1[[#This Row],[extended quantity]]</f>
        <v>#DIV/0!</v>
      </c>
      <c r="Q538" s="51">
        <f>IFERROR(Table1[[#This Row],[Quantity  to  purchase]]*(Table1[[#This Row],[Cost ]]+Table1[[#This Row],[shipping]]+Table1[[#This Row],[Tax]]),0)</f>
        <v>0</v>
      </c>
      <c r="R538" s="36">
        <f>IFERROR(Table1[[#This Row],[leftover material]]*(Table1[[#This Row],[Cost ]]+Table1[[#This Row],[shipping]]+Table1[[#This Row],[Tax]]),0)</f>
        <v>0</v>
      </c>
      <c r="S538" s="36"/>
      <c r="T538" s="36">
        <f>IF(ISNA(VLOOKUP(Table1[[#This Row],[Part Number]],'Multi-level BOM'!V$4:V$449,1,FALSE)),0,Table1[[#This Row],[Remaining Extended cost]])</f>
        <v>0</v>
      </c>
    </row>
    <row r="539" spans="1:20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9" t="str">
        <f>IF(Table1[[#This Row],[Buy-now costs]]&gt;0,"X","")</f>
        <v/>
      </c>
      <c r="M539" s="40">
        <v>0</v>
      </c>
      <c r="N539" s="40">
        <v>0</v>
      </c>
      <c r="O53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39" s="49" t="e">
        <f>Table1[[#This Row],[Quantity  to  purchase]]+Table1[[#This Row],[quantity on-hand]]+Table1[[#This Row],[Quantity on order]]-Table1[[#This Row],[extended quantity]]</f>
        <v>#DIV/0!</v>
      </c>
      <c r="Q539" s="51">
        <f>IFERROR(Table1[[#This Row],[Quantity  to  purchase]]*(Table1[[#This Row],[Cost ]]+Table1[[#This Row],[shipping]]+Table1[[#This Row],[Tax]]),0)</f>
        <v>0</v>
      </c>
      <c r="R539" s="36">
        <f>IFERROR(Table1[[#This Row],[leftover material]]*(Table1[[#This Row],[Cost ]]+Table1[[#This Row],[shipping]]+Table1[[#This Row],[Tax]]),0)</f>
        <v>0</v>
      </c>
      <c r="S539" s="36"/>
      <c r="T539" s="36">
        <f>IF(ISNA(VLOOKUP(Table1[[#This Row],[Part Number]],'Multi-level BOM'!V$4:V$449,1,FALSE)),0,Table1[[#This Row],[Remaining Extended cost]])</f>
        <v>0</v>
      </c>
    </row>
    <row r="540" spans="1:20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9" t="str">
        <f>IF(Table1[[#This Row],[Buy-now costs]]&gt;0,"X","")</f>
        <v/>
      </c>
      <c r="M540" s="40">
        <v>0</v>
      </c>
      <c r="N540" s="40">
        <v>0</v>
      </c>
      <c r="O54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0" s="49" t="e">
        <f>Table1[[#This Row],[Quantity  to  purchase]]+Table1[[#This Row],[quantity on-hand]]+Table1[[#This Row],[Quantity on order]]-Table1[[#This Row],[extended quantity]]</f>
        <v>#DIV/0!</v>
      </c>
      <c r="Q540" s="51">
        <f>IFERROR(Table1[[#This Row],[Quantity  to  purchase]]*(Table1[[#This Row],[Cost ]]+Table1[[#This Row],[shipping]]+Table1[[#This Row],[Tax]]),0)</f>
        <v>0</v>
      </c>
      <c r="R540" s="36">
        <f>IFERROR(Table1[[#This Row],[leftover material]]*(Table1[[#This Row],[Cost ]]+Table1[[#This Row],[shipping]]+Table1[[#This Row],[Tax]]),0)</f>
        <v>0</v>
      </c>
      <c r="S540" s="36"/>
      <c r="T540" s="36">
        <f>IF(ISNA(VLOOKUP(Table1[[#This Row],[Part Number]],'Multi-level BOM'!V$4:V$449,1,FALSE)),0,Table1[[#This Row],[Remaining Extended cost]])</f>
        <v>0</v>
      </c>
    </row>
    <row r="541" spans="1:20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9" t="str">
        <f>IF(Table1[[#This Row],[Buy-now costs]]&gt;0,"X","")</f>
        <v/>
      </c>
      <c r="M541" s="40">
        <v>0</v>
      </c>
      <c r="N541" s="40">
        <v>0</v>
      </c>
      <c r="O54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1" s="49" t="e">
        <f>Table1[[#This Row],[Quantity  to  purchase]]+Table1[[#This Row],[quantity on-hand]]+Table1[[#This Row],[Quantity on order]]-Table1[[#This Row],[extended quantity]]</f>
        <v>#DIV/0!</v>
      </c>
      <c r="Q541" s="51">
        <f>IFERROR(Table1[[#This Row],[Quantity  to  purchase]]*(Table1[[#This Row],[Cost ]]+Table1[[#This Row],[shipping]]+Table1[[#This Row],[Tax]]),0)</f>
        <v>0</v>
      </c>
      <c r="R541" s="36">
        <f>IFERROR(Table1[[#This Row],[leftover material]]*(Table1[[#This Row],[Cost ]]+Table1[[#This Row],[shipping]]+Table1[[#This Row],[Tax]]),0)</f>
        <v>0</v>
      </c>
      <c r="S541" s="36"/>
      <c r="T541" s="36">
        <f>IF(ISNA(VLOOKUP(Table1[[#This Row],[Part Number]],'Multi-level BOM'!V$4:V$449,1,FALSE)),0,Table1[[#This Row],[Remaining Extended cost]])</f>
        <v>0</v>
      </c>
    </row>
    <row r="542" spans="1:20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9" t="str">
        <f>IF(Table1[[#This Row],[Buy-now costs]]&gt;0,"X","")</f>
        <v/>
      </c>
      <c r="M542" s="40">
        <v>0</v>
      </c>
      <c r="N542" s="40">
        <v>0</v>
      </c>
      <c r="O54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2" s="49" t="e">
        <f>Table1[[#This Row],[Quantity  to  purchase]]+Table1[[#This Row],[quantity on-hand]]+Table1[[#This Row],[Quantity on order]]-Table1[[#This Row],[extended quantity]]</f>
        <v>#DIV/0!</v>
      </c>
      <c r="Q542" s="51">
        <f>IFERROR(Table1[[#This Row],[Quantity  to  purchase]]*(Table1[[#This Row],[Cost ]]+Table1[[#This Row],[shipping]]+Table1[[#This Row],[Tax]]),0)</f>
        <v>0</v>
      </c>
      <c r="R542" s="36">
        <f>IFERROR(Table1[[#This Row],[leftover material]]*(Table1[[#This Row],[Cost ]]+Table1[[#This Row],[shipping]]+Table1[[#This Row],[Tax]]),0)</f>
        <v>0</v>
      </c>
      <c r="S542" s="36"/>
      <c r="T542" s="36">
        <f>IF(ISNA(VLOOKUP(Table1[[#This Row],[Part Number]],'Multi-level BOM'!V$4:V$449,1,FALSE)),0,Table1[[#This Row],[Remaining Extended cost]])</f>
        <v>0</v>
      </c>
    </row>
    <row r="543" spans="1:20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9" t="str">
        <f>IF(Table1[[#This Row],[Buy-now costs]]&gt;0,"X","")</f>
        <v/>
      </c>
      <c r="M543" s="40">
        <v>0</v>
      </c>
      <c r="N543" s="40">
        <v>0</v>
      </c>
      <c r="O54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3" s="49" t="e">
        <f>Table1[[#This Row],[Quantity  to  purchase]]+Table1[[#This Row],[quantity on-hand]]+Table1[[#This Row],[Quantity on order]]-Table1[[#This Row],[extended quantity]]</f>
        <v>#DIV/0!</v>
      </c>
      <c r="Q543" s="51">
        <f>IFERROR(Table1[[#This Row],[Quantity  to  purchase]]*(Table1[[#This Row],[Cost ]]+Table1[[#This Row],[shipping]]+Table1[[#This Row],[Tax]]),0)</f>
        <v>0</v>
      </c>
      <c r="R543" s="36">
        <f>IFERROR(Table1[[#This Row],[leftover material]]*(Table1[[#This Row],[Cost ]]+Table1[[#This Row],[shipping]]+Table1[[#This Row],[Tax]]),0)</f>
        <v>0</v>
      </c>
      <c r="S543" s="36"/>
      <c r="T543" s="36">
        <f>IF(ISNA(VLOOKUP(Table1[[#This Row],[Part Number]],'Multi-level BOM'!V$4:V$449,1,FALSE)),0,Table1[[#This Row],[Remaining Extended cost]])</f>
        <v>0</v>
      </c>
    </row>
    <row r="544" spans="1:20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9" t="str">
        <f>IF(Table1[[#This Row],[Buy-now costs]]&gt;0,"X","")</f>
        <v/>
      </c>
      <c r="M544" s="40">
        <v>0</v>
      </c>
      <c r="N544" s="40">
        <v>0</v>
      </c>
      <c r="O54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4" s="49" t="e">
        <f>Table1[[#This Row],[Quantity  to  purchase]]+Table1[[#This Row],[quantity on-hand]]+Table1[[#This Row],[Quantity on order]]-Table1[[#This Row],[extended quantity]]</f>
        <v>#DIV/0!</v>
      </c>
      <c r="Q544" s="51">
        <f>IFERROR(Table1[[#This Row],[Quantity  to  purchase]]*(Table1[[#This Row],[Cost ]]+Table1[[#This Row],[shipping]]+Table1[[#This Row],[Tax]]),0)</f>
        <v>0</v>
      </c>
      <c r="R544" s="36">
        <f>IFERROR(Table1[[#This Row],[leftover material]]*(Table1[[#This Row],[Cost ]]+Table1[[#This Row],[shipping]]+Table1[[#This Row],[Tax]]),0)</f>
        <v>0</v>
      </c>
      <c r="S544" s="36"/>
      <c r="T544" s="36">
        <f>IF(ISNA(VLOOKUP(Table1[[#This Row],[Part Number]],'Multi-level BOM'!V$4:V$449,1,FALSE)),0,Table1[[#This Row],[Remaining Extended cost]])</f>
        <v>0</v>
      </c>
    </row>
    <row r="545" spans="1:20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9" t="str">
        <f>IF(Table1[[#This Row],[Buy-now costs]]&gt;0,"X","")</f>
        <v/>
      </c>
      <c r="M545" s="40">
        <v>0</v>
      </c>
      <c r="N545" s="40">
        <v>0</v>
      </c>
      <c r="O54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5" s="49" t="e">
        <f>Table1[[#This Row],[Quantity  to  purchase]]+Table1[[#This Row],[quantity on-hand]]+Table1[[#This Row],[Quantity on order]]-Table1[[#This Row],[extended quantity]]</f>
        <v>#DIV/0!</v>
      </c>
      <c r="Q545" s="51">
        <f>IFERROR(Table1[[#This Row],[Quantity  to  purchase]]*(Table1[[#This Row],[Cost ]]+Table1[[#This Row],[shipping]]+Table1[[#This Row],[Tax]]),0)</f>
        <v>0</v>
      </c>
      <c r="R545" s="36">
        <f>IFERROR(Table1[[#This Row],[leftover material]]*(Table1[[#This Row],[Cost ]]+Table1[[#This Row],[shipping]]+Table1[[#This Row],[Tax]]),0)</f>
        <v>0</v>
      </c>
      <c r="S545" s="36"/>
      <c r="T545" s="36">
        <f>IF(ISNA(VLOOKUP(Table1[[#This Row],[Part Number]],'Multi-level BOM'!V$4:V$449,1,FALSE)),0,Table1[[#This Row],[Remaining Extended cost]])</f>
        <v>0</v>
      </c>
    </row>
    <row r="546" spans="1:20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9" t="str">
        <f>IF(Table1[[#This Row],[Buy-now costs]]&gt;0,"X","")</f>
        <v/>
      </c>
      <c r="M546" s="40">
        <v>0</v>
      </c>
      <c r="N546" s="40">
        <v>0</v>
      </c>
      <c r="O54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6" s="49" t="e">
        <f>Table1[[#This Row],[Quantity  to  purchase]]+Table1[[#This Row],[quantity on-hand]]+Table1[[#This Row],[Quantity on order]]-Table1[[#This Row],[extended quantity]]</f>
        <v>#DIV/0!</v>
      </c>
      <c r="Q546" s="51">
        <f>IFERROR(Table1[[#This Row],[Quantity  to  purchase]]*(Table1[[#This Row],[Cost ]]+Table1[[#This Row],[shipping]]+Table1[[#This Row],[Tax]]),0)</f>
        <v>0</v>
      </c>
      <c r="R546" s="36">
        <f>IFERROR(Table1[[#This Row],[leftover material]]*(Table1[[#This Row],[Cost ]]+Table1[[#This Row],[shipping]]+Table1[[#This Row],[Tax]]),0)</f>
        <v>0</v>
      </c>
      <c r="S546" s="36"/>
      <c r="T546" s="36">
        <f>IF(ISNA(VLOOKUP(Table1[[#This Row],[Part Number]],'Multi-level BOM'!V$4:V$449,1,FALSE)),0,Table1[[#This Row],[Remaining Extended cost]])</f>
        <v>0</v>
      </c>
    </row>
    <row r="547" spans="1:20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9" t="str">
        <f>IF(Table1[[#This Row],[Buy-now costs]]&gt;0,"X","")</f>
        <v/>
      </c>
      <c r="M547" s="40">
        <v>0</v>
      </c>
      <c r="N547" s="40">
        <v>0</v>
      </c>
      <c r="O54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7" s="49" t="e">
        <f>Table1[[#This Row],[Quantity  to  purchase]]+Table1[[#This Row],[quantity on-hand]]+Table1[[#This Row],[Quantity on order]]-Table1[[#This Row],[extended quantity]]</f>
        <v>#DIV/0!</v>
      </c>
      <c r="Q547" s="51">
        <f>IFERROR(Table1[[#This Row],[Quantity  to  purchase]]*(Table1[[#This Row],[Cost ]]+Table1[[#This Row],[shipping]]+Table1[[#This Row],[Tax]]),0)</f>
        <v>0</v>
      </c>
      <c r="R547" s="36">
        <f>IFERROR(Table1[[#This Row],[leftover material]]*(Table1[[#This Row],[Cost ]]+Table1[[#This Row],[shipping]]+Table1[[#This Row],[Tax]]),0)</f>
        <v>0</v>
      </c>
      <c r="S547" s="36"/>
      <c r="T547" s="36">
        <f>IF(ISNA(VLOOKUP(Table1[[#This Row],[Part Number]],'Multi-level BOM'!V$4:V$449,1,FALSE)),0,Table1[[#This Row],[Remaining Extended cost]])</f>
        <v>0</v>
      </c>
    </row>
    <row r="548" spans="1:20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9" t="str">
        <f>IF(Table1[[#This Row],[Buy-now costs]]&gt;0,"X","")</f>
        <v/>
      </c>
      <c r="M548" s="40">
        <v>0</v>
      </c>
      <c r="N548" s="40">
        <v>0</v>
      </c>
      <c r="O54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8" s="49" t="e">
        <f>Table1[[#This Row],[Quantity  to  purchase]]+Table1[[#This Row],[quantity on-hand]]+Table1[[#This Row],[Quantity on order]]-Table1[[#This Row],[extended quantity]]</f>
        <v>#DIV/0!</v>
      </c>
      <c r="Q548" s="51">
        <f>IFERROR(Table1[[#This Row],[Quantity  to  purchase]]*(Table1[[#This Row],[Cost ]]+Table1[[#This Row],[shipping]]+Table1[[#This Row],[Tax]]),0)</f>
        <v>0</v>
      </c>
      <c r="R548" s="36">
        <f>IFERROR(Table1[[#This Row],[leftover material]]*(Table1[[#This Row],[Cost ]]+Table1[[#This Row],[shipping]]+Table1[[#This Row],[Tax]]),0)</f>
        <v>0</v>
      </c>
      <c r="S548" s="36"/>
      <c r="T548" s="36">
        <f>IF(ISNA(VLOOKUP(Table1[[#This Row],[Part Number]],'Multi-level BOM'!V$4:V$449,1,FALSE)),0,Table1[[#This Row],[Remaining Extended cost]])</f>
        <v>0</v>
      </c>
    </row>
    <row r="549" spans="1:20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9" t="str">
        <f>IF(Table1[[#This Row],[Buy-now costs]]&gt;0,"X","")</f>
        <v/>
      </c>
      <c r="M549" s="40">
        <v>0</v>
      </c>
      <c r="N549" s="40">
        <v>0</v>
      </c>
      <c r="O54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49" s="49" t="e">
        <f>Table1[[#This Row],[Quantity  to  purchase]]+Table1[[#This Row],[quantity on-hand]]+Table1[[#This Row],[Quantity on order]]-Table1[[#This Row],[extended quantity]]</f>
        <v>#DIV/0!</v>
      </c>
      <c r="Q549" s="51">
        <f>IFERROR(Table1[[#This Row],[Quantity  to  purchase]]*(Table1[[#This Row],[Cost ]]+Table1[[#This Row],[shipping]]+Table1[[#This Row],[Tax]]),0)</f>
        <v>0</v>
      </c>
      <c r="R549" s="36">
        <f>IFERROR(Table1[[#This Row],[leftover material]]*(Table1[[#This Row],[Cost ]]+Table1[[#This Row],[shipping]]+Table1[[#This Row],[Tax]]),0)</f>
        <v>0</v>
      </c>
      <c r="S549" s="36"/>
      <c r="T549" s="36">
        <f>IF(ISNA(VLOOKUP(Table1[[#This Row],[Part Number]],'Multi-level BOM'!V$4:V$449,1,FALSE)),0,Table1[[#This Row],[Remaining Extended cost]])</f>
        <v>0</v>
      </c>
    </row>
    <row r="550" spans="1:20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9" t="str">
        <f>IF(Table1[[#This Row],[Buy-now costs]]&gt;0,"X","")</f>
        <v/>
      </c>
      <c r="M550" s="40">
        <v>0</v>
      </c>
      <c r="N550" s="40">
        <v>0</v>
      </c>
      <c r="O55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0" s="49" t="e">
        <f>Table1[[#This Row],[Quantity  to  purchase]]+Table1[[#This Row],[quantity on-hand]]+Table1[[#This Row],[Quantity on order]]-Table1[[#This Row],[extended quantity]]</f>
        <v>#DIV/0!</v>
      </c>
      <c r="Q550" s="51">
        <f>IFERROR(Table1[[#This Row],[Quantity  to  purchase]]*(Table1[[#This Row],[Cost ]]+Table1[[#This Row],[shipping]]+Table1[[#This Row],[Tax]]),0)</f>
        <v>0</v>
      </c>
      <c r="R550" s="36">
        <f>IFERROR(Table1[[#This Row],[leftover material]]*(Table1[[#This Row],[Cost ]]+Table1[[#This Row],[shipping]]+Table1[[#This Row],[Tax]]),0)</f>
        <v>0</v>
      </c>
      <c r="S550" s="36"/>
      <c r="T550" s="36">
        <f>IF(ISNA(VLOOKUP(Table1[[#This Row],[Part Number]],'Multi-level BOM'!V$4:V$449,1,FALSE)),0,Table1[[#This Row],[Remaining Extended cost]])</f>
        <v>0</v>
      </c>
    </row>
    <row r="551" spans="1:20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9" t="str">
        <f>IF(Table1[[#This Row],[Buy-now costs]]&gt;0,"X","")</f>
        <v/>
      </c>
      <c r="M551" s="40">
        <v>0</v>
      </c>
      <c r="N551" s="40">
        <v>0</v>
      </c>
      <c r="O55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1" s="49" t="e">
        <f>Table1[[#This Row],[Quantity  to  purchase]]+Table1[[#This Row],[quantity on-hand]]+Table1[[#This Row],[Quantity on order]]-Table1[[#This Row],[extended quantity]]</f>
        <v>#DIV/0!</v>
      </c>
      <c r="Q551" s="51">
        <f>IFERROR(Table1[[#This Row],[Quantity  to  purchase]]*(Table1[[#This Row],[Cost ]]+Table1[[#This Row],[shipping]]+Table1[[#This Row],[Tax]]),0)</f>
        <v>0</v>
      </c>
      <c r="R551" s="36">
        <f>IFERROR(Table1[[#This Row],[leftover material]]*(Table1[[#This Row],[Cost ]]+Table1[[#This Row],[shipping]]+Table1[[#This Row],[Tax]]),0)</f>
        <v>0</v>
      </c>
      <c r="S551" s="36"/>
      <c r="T551" s="36">
        <f>IF(ISNA(VLOOKUP(Table1[[#This Row],[Part Number]],'Multi-level BOM'!V$4:V$449,1,FALSE)),0,Table1[[#This Row],[Remaining Extended cost]])</f>
        <v>0</v>
      </c>
    </row>
    <row r="552" spans="1:20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9" t="str">
        <f>IF(Table1[[#This Row],[Buy-now costs]]&gt;0,"X","")</f>
        <v/>
      </c>
      <c r="M552" s="40">
        <v>0</v>
      </c>
      <c r="N552" s="40">
        <v>0</v>
      </c>
      <c r="O55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2" s="49" t="e">
        <f>Table1[[#This Row],[Quantity  to  purchase]]+Table1[[#This Row],[quantity on-hand]]+Table1[[#This Row],[Quantity on order]]-Table1[[#This Row],[extended quantity]]</f>
        <v>#DIV/0!</v>
      </c>
      <c r="Q552" s="51">
        <f>IFERROR(Table1[[#This Row],[Quantity  to  purchase]]*(Table1[[#This Row],[Cost ]]+Table1[[#This Row],[shipping]]+Table1[[#This Row],[Tax]]),0)</f>
        <v>0</v>
      </c>
      <c r="R552" s="36">
        <f>IFERROR(Table1[[#This Row],[leftover material]]*(Table1[[#This Row],[Cost ]]+Table1[[#This Row],[shipping]]+Table1[[#This Row],[Tax]]),0)</f>
        <v>0</v>
      </c>
      <c r="S552" s="36"/>
      <c r="T552" s="36">
        <f>IF(ISNA(VLOOKUP(Table1[[#This Row],[Part Number]],'Multi-level BOM'!V$4:V$449,1,FALSE)),0,Table1[[#This Row],[Remaining Extended cost]])</f>
        <v>0</v>
      </c>
    </row>
    <row r="553" spans="1:20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9" t="str">
        <f>IF(Table1[[#This Row],[Buy-now costs]]&gt;0,"X","")</f>
        <v/>
      </c>
      <c r="M553" s="40">
        <v>0</v>
      </c>
      <c r="N553" s="40">
        <v>0</v>
      </c>
      <c r="O55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3" s="49" t="e">
        <f>Table1[[#This Row],[Quantity  to  purchase]]+Table1[[#This Row],[quantity on-hand]]+Table1[[#This Row],[Quantity on order]]-Table1[[#This Row],[extended quantity]]</f>
        <v>#DIV/0!</v>
      </c>
      <c r="Q553" s="51">
        <f>IFERROR(Table1[[#This Row],[Quantity  to  purchase]]*(Table1[[#This Row],[Cost ]]+Table1[[#This Row],[shipping]]+Table1[[#This Row],[Tax]]),0)</f>
        <v>0</v>
      </c>
      <c r="R553" s="36">
        <f>IFERROR(Table1[[#This Row],[leftover material]]*(Table1[[#This Row],[Cost ]]+Table1[[#This Row],[shipping]]+Table1[[#This Row],[Tax]]),0)</f>
        <v>0</v>
      </c>
      <c r="S553" s="36"/>
      <c r="T553" s="36">
        <f>IF(ISNA(VLOOKUP(Table1[[#This Row],[Part Number]],'Multi-level BOM'!V$4:V$449,1,FALSE)),0,Table1[[#This Row],[Remaining Extended cost]])</f>
        <v>0</v>
      </c>
    </row>
    <row r="554" spans="1:20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9" t="str">
        <f>IF(Table1[[#This Row],[Buy-now costs]]&gt;0,"X","")</f>
        <v/>
      </c>
      <c r="M554" s="40">
        <v>0</v>
      </c>
      <c r="N554" s="40">
        <v>0</v>
      </c>
      <c r="O55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4" s="49" t="e">
        <f>Table1[[#This Row],[Quantity  to  purchase]]+Table1[[#This Row],[quantity on-hand]]+Table1[[#This Row],[Quantity on order]]-Table1[[#This Row],[extended quantity]]</f>
        <v>#DIV/0!</v>
      </c>
      <c r="Q554" s="51">
        <f>IFERROR(Table1[[#This Row],[Quantity  to  purchase]]*(Table1[[#This Row],[Cost ]]+Table1[[#This Row],[shipping]]+Table1[[#This Row],[Tax]]),0)</f>
        <v>0</v>
      </c>
      <c r="R554" s="36">
        <f>IFERROR(Table1[[#This Row],[leftover material]]*(Table1[[#This Row],[Cost ]]+Table1[[#This Row],[shipping]]+Table1[[#This Row],[Tax]]),0)</f>
        <v>0</v>
      </c>
      <c r="S554" s="36"/>
      <c r="T554" s="36">
        <f>IF(ISNA(VLOOKUP(Table1[[#This Row],[Part Number]],'Multi-level BOM'!V$4:V$449,1,FALSE)),0,Table1[[#This Row],[Remaining Extended cost]])</f>
        <v>0</v>
      </c>
    </row>
    <row r="555" spans="1:20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9" t="str">
        <f>IF(Table1[[#This Row],[Buy-now costs]]&gt;0,"X","")</f>
        <v/>
      </c>
      <c r="M555" s="40">
        <v>0</v>
      </c>
      <c r="N555" s="40">
        <v>0</v>
      </c>
      <c r="O55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5" s="49" t="e">
        <f>Table1[[#This Row],[Quantity  to  purchase]]+Table1[[#This Row],[quantity on-hand]]+Table1[[#This Row],[Quantity on order]]-Table1[[#This Row],[extended quantity]]</f>
        <v>#DIV/0!</v>
      </c>
      <c r="Q555" s="51">
        <f>IFERROR(Table1[[#This Row],[Quantity  to  purchase]]*(Table1[[#This Row],[Cost ]]+Table1[[#This Row],[shipping]]+Table1[[#This Row],[Tax]]),0)</f>
        <v>0</v>
      </c>
      <c r="R555" s="36">
        <f>IFERROR(Table1[[#This Row],[leftover material]]*(Table1[[#This Row],[Cost ]]+Table1[[#This Row],[shipping]]+Table1[[#This Row],[Tax]]),0)</f>
        <v>0</v>
      </c>
      <c r="S555" s="36"/>
      <c r="T555" s="36">
        <f>IF(ISNA(VLOOKUP(Table1[[#This Row],[Part Number]],'Multi-level BOM'!V$4:V$449,1,FALSE)),0,Table1[[#This Row],[Remaining Extended cost]])</f>
        <v>0</v>
      </c>
    </row>
    <row r="556" spans="1:20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9" t="str">
        <f>IF(Table1[[#This Row],[Buy-now costs]]&gt;0,"X","")</f>
        <v/>
      </c>
      <c r="M556" s="40">
        <v>0</v>
      </c>
      <c r="N556" s="40">
        <v>0</v>
      </c>
      <c r="O55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6" s="49" t="e">
        <f>Table1[[#This Row],[Quantity  to  purchase]]+Table1[[#This Row],[quantity on-hand]]+Table1[[#This Row],[Quantity on order]]-Table1[[#This Row],[extended quantity]]</f>
        <v>#DIV/0!</v>
      </c>
      <c r="Q556" s="51">
        <f>IFERROR(Table1[[#This Row],[Quantity  to  purchase]]*(Table1[[#This Row],[Cost ]]+Table1[[#This Row],[shipping]]+Table1[[#This Row],[Tax]]),0)</f>
        <v>0</v>
      </c>
      <c r="R556" s="36">
        <f>IFERROR(Table1[[#This Row],[leftover material]]*(Table1[[#This Row],[Cost ]]+Table1[[#This Row],[shipping]]+Table1[[#This Row],[Tax]]),0)</f>
        <v>0</v>
      </c>
      <c r="S556" s="36"/>
      <c r="T556" s="36">
        <f>IF(ISNA(VLOOKUP(Table1[[#This Row],[Part Number]],'Multi-level BOM'!V$4:V$449,1,FALSE)),0,Table1[[#This Row],[Remaining Extended cost]])</f>
        <v>0</v>
      </c>
    </row>
    <row r="557" spans="1:20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9" t="str">
        <f>IF(Table1[[#This Row],[Buy-now costs]]&gt;0,"X","")</f>
        <v/>
      </c>
      <c r="M557" s="40">
        <v>0</v>
      </c>
      <c r="N557" s="40">
        <v>0</v>
      </c>
      <c r="O55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7" s="49" t="e">
        <f>Table1[[#This Row],[Quantity  to  purchase]]+Table1[[#This Row],[quantity on-hand]]+Table1[[#This Row],[Quantity on order]]-Table1[[#This Row],[extended quantity]]</f>
        <v>#DIV/0!</v>
      </c>
      <c r="Q557" s="51">
        <f>IFERROR(Table1[[#This Row],[Quantity  to  purchase]]*(Table1[[#This Row],[Cost ]]+Table1[[#This Row],[shipping]]+Table1[[#This Row],[Tax]]),0)</f>
        <v>0</v>
      </c>
      <c r="R557" s="36">
        <f>IFERROR(Table1[[#This Row],[leftover material]]*(Table1[[#This Row],[Cost ]]+Table1[[#This Row],[shipping]]+Table1[[#This Row],[Tax]]),0)</f>
        <v>0</v>
      </c>
      <c r="S557" s="36"/>
      <c r="T557" s="36">
        <f>IF(ISNA(VLOOKUP(Table1[[#This Row],[Part Number]],'Multi-level BOM'!V$4:V$449,1,FALSE)),0,Table1[[#This Row],[Remaining Extended cost]])</f>
        <v>0</v>
      </c>
    </row>
    <row r="558" spans="1:20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9" t="str">
        <f>IF(Table1[[#This Row],[Buy-now costs]]&gt;0,"X","")</f>
        <v/>
      </c>
      <c r="M558" s="40">
        <v>0</v>
      </c>
      <c r="N558" s="40">
        <v>0</v>
      </c>
      <c r="O55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8" s="49" t="e">
        <f>Table1[[#This Row],[Quantity  to  purchase]]+Table1[[#This Row],[quantity on-hand]]+Table1[[#This Row],[Quantity on order]]-Table1[[#This Row],[extended quantity]]</f>
        <v>#DIV/0!</v>
      </c>
      <c r="Q558" s="51">
        <f>IFERROR(Table1[[#This Row],[Quantity  to  purchase]]*(Table1[[#This Row],[Cost ]]+Table1[[#This Row],[shipping]]+Table1[[#This Row],[Tax]]),0)</f>
        <v>0</v>
      </c>
      <c r="R558" s="36">
        <f>IFERROR(Table1[[#This Row],[leftover material]]*(Table1[[#This Row],[Cost ]]+Table1[[#This Row],[shipping]]+Table1[[#This Row],[Tax]]),0)</f>
        <v>0</v>
      </c>
      <c r="S558" s="36"/>
      <c r="T558" s="36">
        <f>IF(ISNA(VLOOKUP(Table1[[#This Row],[Part Number]],'Multi-level BOM'!V$4:V$449,1,FALSE)),0,Table1[[#This Row],[Remaining Extended cost]])</f>
        <v>0</v>
      </c>
    </row>
    <row r="559" spans="1:20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9" t="str">
        <f>IF(Table1[[#This Row],[Buy-now costs]]&gt;0,"X","")</f>
        <v/>
      </c>
      <c r="M559" s="40">
        <v>0</v>
      </c>
      <c r="N559" s="40">
        <v>0</v>
      </c>
      <c r="O55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59" s="49" t="e">
        <f>Table1[[#This Row],[Quantity  to  purchase]]+Table1[[#This Row],[quantity on-hand]]+Table1[[#This Row],[Quantity on order]]-Table1[[#This Row],[extended quantity]]</f>
        <v>#DIV/0!</v>
      </c>
      <c r="Q559" s="51">
        <f>IFERROR(Table1[[#This Row],[Quantity  to  purchase]]*(Table1[[#This Row],[Cost ]]+Table1[[#This Row],[shipping]]+Table1[[#This Row],[Tax]]),0)</f>
        <v>0</v>
      </c>
      <c r="R559" s="36">
        <f>IFERROR(Table1[[#This Row],[leftover material]]*(Table1[[#This Row],[Cost ]]+Table1[[#This Row],[shipping]]+Table1[[#This Row],[Tax]]),0)</f>
        <v>0</v>
      </c>
      <c r="S559" s="36"/>
      <c r="T559" s="36">
        <f>IF(ISNA(VLOOKUP(Table1[[#This Row],[Part Number]],'Multi-level BOM'!V$4:V$449,1,FALSE)),0,Table1[[#This Row],[Remaining Extended cost]])</f>
        <v>0</v>
      </c>
    </row>
    <row r="560" spans="1:20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9" t="str">
        <f>IF(Table1[[#This Row],[Buy-now costs]]&gt;0,"X","")</f>
        <v/>
      </c>
      <c r="M560" s="40">
        <v>0</v>
      </c>
      <c r="N560" s="40">
        <v>0</v>
      </c>
      <c r="O56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0" s="49" t="e">
        <f>Table1[[#This Row],[Quantity  to  purchase]]+Table1[[#This Row],[quantity on-hand]]+Table1[[#This Row],[Quantity on order]]-Table1[[#This Row],[extended quantity]]</f>
        <v>#DIV/0!</v>
      </c>
      <c r="Q560" s="51">
        <f>IFERROR(Table1[[#This Row],[Quantity  to  purchase]]*(Table1[[#This Row],[Cost ]]+Table1[[#This Row],[shipping]]+Table1[[#This Row],[Tax]]),0)</f>
        <v>0</v>
      </c>
      <c r="R560" s="36">
        <f>IFERROR(Table1[[#This Row],[leftover material]]*(Table1[[#This Row],[Cost ]]+Table1[[#This Row],[shipping]]+Table1[[#This Row],[Tax]]),0)</f>
        <v>0</v>
      </c>
      <c r="S560" s="36"/>
      <c r="T560" s="36">
        <f>IF(ISNA(VLOOKUP(Table1[[#This Row],[Part Number]],'Multi-level BOM'!V$4:V$449,1,FALSE)),0,Table1[[#This Row],[Remaining Extended cost]])</f>
        <v>0</v>
      </c>
    </row>
    <row r="561" spans="1:20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9" t="str">
        <f>IF(Table1[[#This Row],[Buy-now costs]]&gt;0,"X","")</f>
        <v/>
      </c>
      <c r="M561" s="40">
        <v>0</v>
      </c>
      <c r="N561" s="40">
        <v>0</v>
      </c>
      <c r="O56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1" s="49" t="e">
        <f>Table1[[#This Row],[Quantity  to  purchase]]+Table1[[#This Row],[quantity on-hand]]+Table1[[#This Row],[Quantity on order]]-Table1[[#This Row],[extended quantity]]</f>
        <v>#DIV/0!</v>
      </c>
      <c r="Q561" s="51">
        <f>IFERROR(Table1[[#This Row],[Quantity  to  purchase]]*(Table1[[#This Row],[Cost ]]+Table1[[#This Row],[shipping]]+Table1[[#This Row],[Tax]]),0)</f>
        <v>0</v>
      </c>
      <c r="R561" s="36">
        <f>IFERROR(Table1[[#This Row],[leftover material]]*(Table1[[#This Row],[Cost ]]+Table1[[#This Row],[shipping]]+Table1[[#This Row],[Tax]]),0)</f>
        <v>0</v>
      </c>
      <c r="S561" s="36"/>
      <c r="T561" s="36">
        <f>IF(ISNA(VLOOKUP(Table1[[#This Row],[Part Number]],'Multi-level BOM'!V$4:V$449,1,FALSE)),0,Table1[[#This Row],[Remaining Extended cost]])</f>
        <v>0</v>
      </c>
    </row>
    <row r="562" spans="1:20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9" t="str">
        <f>IF(Table1[[#This Row],[Buy-now costs]]&gt;0,"X","")</f>
        <v/>
      </c>
      <c r="M562" s="40">
        <v>0</v>
      </c>
      <c r="N562" s="40">
        <v>0</v>
      </c>
      <c r="O56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2" s="49" t="e">
        <f>Table1[[#This Row],[Quantity  to  purchase]]+Table1[[#This Row],[quantity on-hand]]+Table1[[#This Row],[Quantity on order]]-Table1[[#This Row],[extended quantity]]</f>
        <v>#DIV/0!</v>
      </c>
      <c r="Q562" s="51">
        <f>IFERROR(Table1[[#This Row],[Quantity  to  purchase]]*(Table1[[#This Row],[Cost ]]+Table1[[#This Row],[shipping]]+Table1[[#This Row],[Tax]]),0)</f>
        <v>0</v>
      </c>
      <c r="R562" s="36">
        <f>IFERROR(Table1[[#This Row],[leftover material]]*(Table1[[#This Row],[Cost ]]+Table1[[#This Row],[shipping]]+Table1[[#This Row],[Tax]]),0)</f>
        <v>0</v>
      </c>
      <c r="S562" s="36"/>
      <c r="T562" s="36">
        <f>IF(ISNA(VLOOKUP(Table1[[#This Row],[Part Number]],'Multi-level BOM'!V$4:V$449,1,FALSE)),0,Table1[[#This Row],[Remaining Extended cost]])</f>
        <v>0</v>
      </c>
    </row>
    <row r="563" spans="1:20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9" t="str">
        <f>IF(Table1[[#This Row],[Buy-now costs]]&gt;0,"X","")</f>
        <v/>
      </c>
      <c r="M563" s="40">
        <v>0</v>
      </c>
      <c r="N563" s="40">
        <v>0</v>
      </c>
      <c r="O56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3" s="49" t="e">
        <f>Table1[[#This Row],[Quantity  to  purchase]]+Table1[[#This Row],[quantity on-hand]]+Table1[[#This Row],[Quantity on order]]-Table1[[#This Row],[extended quantity]]</f>
        <v>#DIV/0!</v>
      </c>
      <c r="Q563" s="51">
        <f>IFERROR(Table1[[#This Row],[Quantity  to  purchase]]*(Table1[[#This Row],[Cost ]]+Table1[[#This Row],[shipping]]+Table1[[#This Row],[Tax]]),0)</f>
        <v>0</v>
      </c>
      <c r="R563" s="36">
        <f>IFERROR(Table1[[#This Row],[leftover material]]*(Table1[[#This Row],[Cost ]]+Table1[[#This Row],[shipping]]+Table1[[#This Row],[Tax]]),0)</f>
        <v>0</v>
      </c>
      <c r="S563" s="36"/>
      <c r="T563" s="36">
        <f>IF(ISNA(VLOOKUP(Table1[[#This Row],[Part Number]],'Multi-level BOM'!V$4:V$449,1,FALSE)),0,Table1[[#This Row],[Remaining Extended cost]])</f>
        <v>0</v>
      </c>
    </row>
    <row r="564" spans="1:20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9" t="str">
        <f>IF(Table1[[#This Row],[Buy-now costs]]&gt;0,"X","")</f>
        <v/>
      </c>
      <c r="M564" s="40">
        <v>0</v>
      </c>
      <c r="N564" s="40">
        <v>0</v>
      </c>
      <c r="O56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4" s="49" t="e">
        <f>Table1[[#This Row],[Quantity  to  purchase]]+Table1[[#This Row],[quantity on-hand]]+Table1[[#This Row],[Quantity on order]]-Table1[[#This Row],[extended quantity]]</f>
        <v>#DIV/0!</v>
      </c>
      <c r="Q564" s="51">
        <f>IFERROR(Table1[[#This Row],[Quantity  to  purchase]]*(Table1[[#This Row],[Cost ]]+Table1[[#This Row],[shipping]]+Table1[[#This Row],[Tax]]),0)</f>
        <v>0</v>
      </c>
      <c r="R564" s="36">
        <f>IFERROR(Table1[[#This Row],[leftover material]]*(Table1[[#This Row],[Cost ]]+Table1[[#This Row],[shipping]]+Table1[[#This Row],[Tax]]),0)</f>
        <v>0</v>
      </c>
      <c r="S564" s="36"/>
      <c r="T564" s="36">
        <f>IF(ISNA(VLOOKUP(Table1[[#This Row],[Part Number]],'Multi-level BOM'!V$4:V$449,1,FALSE)),0,Table1[[#This Row],[Remaining Extended cost]])</f>
        <v>0</v>
      </c>
    </row>
    <row r="565" spans="1:20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9" t="str">
        <f>IF(Table1[[#This Row],[Buy-now costs]]&gt;0,"X","")</f>
        <v/>
      </c>
      <c r="M565" s="40">
        <v>0</v>
      </c>
      <c r="N565" s="40">
        <v>0</v>
      </c>
      <c r="O56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5" s="49" t="e">
        <f>Table1[[#This Row],[Quantity  to  purchase]]+Table1[[#This Row],[quantity on-hand]]+Table1[[#This Row],[Quantity on order]]-Table1[[#This Row],[extended quantity]]</f>
        <v>#DIV/0!</v>
      </c>
      <c r="Q565" s="51">
        <f>IFERROR(Table1[[#This Row],[Quantity  to  purchase]]*(Table1[[#This Row],[Cost ]]+Table1[[#This Row],[shipping]]+Table1[[#This Row],[Tax]]),0)</f>
        <v>0</v>
      </c>
      <c r="R565" s="36">
        <f>IFERROR(Table1[[#This Row],[leftover material]]*(Table1[[#This Row],[Cost ]]+Table1[[#This Row],[shipping]]+Table1[[#This Row],[Tax]]),0)</f>
        <v>0</v>
      </c>
      <c r="S565" s="36"/>
      <c r="T565" s="36">
        <f>IF(ISNA(VLOOKUP(Table1[[#This Row],[Part Number]],'Multi-level BOM'!V$4:V$449,1,FALSE)),0,Table1[[#This Row],[Remaining Extended cost]])</f>
        <v>0</v>
      </c>
    </row>
    <row r="566" spans="1:20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9" t="str">
        <f>IF(Table1[[#This Row],[Buy-now costs]]&gt;0,"X","")</f>
        <v/>
      </c>
      <c r="M566" s="40">
        <v>0</v>
      </c>
      <c r="N566" s="40">
        <v>0</v>
      </c>
      <c r="O56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6" s="49" t="e">
        <f>Table1[[#This Row],[Quantity  to  purchase]]+Table1[[#This Row],[quantity on-hand]]+Table1[[#This Row],[Quantity on order]]-Table1[[#This Row],[extended quantity]]</f>
        <v>#DIV/0!</v>
      </c>
      <c r="Q566" s="51">
        <f>IFERROR(Table1[[#This Row],[Quantity  to  purchase]]*(Table1[[#This Row],[Cost ]]+Table1[[#This Row],[shipping]]+Table1[[#This Row],[Tax]]),0)</f>
        <v>0</v>
      </c>
      <c r="R566" s="36">
        <f>IFERROR(Table1[[#This Row],[leftover material]]*(Table1[[#This Row],[Cost ]]+Table1[[#This Row],[shipping]]+Table1[[#This Row],[Tax]]),0)</f>
        <v>0</v>
      </c>
      <c r="S566" s="36"/>
      <c r="T566" s="36">
        <f>IF(ISNA(VLOOKUP(Table1[[#This Row],[Part Number]],'Multi-level BOM'!V$4:V$449,1,FALSE)),0,Table1[[#This Row],[Remaining Extended cost]])</f>
        <v>0</v>
      </c>
    </row>
    <row r="567" spans="1:20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9" t="str">
        <f>IF(Table1[[#This Row],[Buy-now costs]]&gt;0,"X","")</f>
        <v/>
      </c>
      <c r="M567" s="40">
        <v>0</v>
      </c>
      <c r="N567" s="40">
        <v>0</v>
      </c>
      <c r="O56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7" s="49" t="e">
        <f>Table1[[#This Row],[Quantity  to  purchase]]+Table1[[#This Row],[quantity on-hand]]+Table1[[#This Row],[Quantity on order]]-Table1[[#This Row],[extended quantity]]</f>
        <v>#DIV/0!</v>
      </c>
      <c r="Q567" s="51">
        <f>IFERROR(Table1[[#This Row],[Quantity  to  purchase]]*(Table1[[#This Row],[Cost ]]+Table1[[#This Row],[shipping]]+Table1[[#This Row],[Tax]]),0)</f>
        <v>0</v>
      </c>
      <c r="R567" s="36">
        <f>IFERROR(Table1[[#This Row],[leftover material]]*(Table1[[#This Row],[Cost ]]+Table1[[#This Row],[shipping]]+Table1[[#This Row],[Tax]]),0)</f>
        <v>0</v>
      </c>
      <c r="S567" s="36"/>
      <c r="T567" s="36">
        <f>IF(ISNA(VLOOKUP(Table1[[#This Row],[Part Number]],'Multi-level BOM'!V$4:V$449,1,FALSE)),0,Table1[[#This Row],[Remaining Extended cost]])</f>
        <v>0</v>
      </c>
    </row>
    <row r="568" spans="1:20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9" t="str">
        <f>IF(Table1[[#This Row],[Buy-now costs]]&gt;0,"X","")</f>
        <v/>
      </c>
      <c r="M568" s="40">
        <v>0</v>
      </c>
      <c r="N568" s="40">
        <v>0</v>
      </c>
      <c r="O56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8" s="49" t="e">
        <f>Table1[[#This Row],[Quantity  to  purchase]]+Table1[[#This Row],[quantity on-hand]]+Table1[[#This Row],[Quantity on order]]-Table1[[#This Row],[extended quantity]]</f>
        <v>#DIV/0!</v>
      </c>
      <c r="Q568" s="51">
        <f>IFERROR(Table1[[#This Row],[Quantity  to  purchase]]*(Table1[[#This Row],[Cost ]]+Table1[[#This Row],[shipping]]+Table1[[#This Row],[Tax]]),0)</f>
        <v>0</v>
      </c>
      <c r="R568" s="36">
        <f>IFERROR(Table1[[#This Row],[leftover material]]*(Table1[[#This Row],[Cost ]]+Table1[[#This Row],[shipping]]+Table1[[#This Row],[Tax]]),0)</f>
        <v>0</v>
      </c>
      <c r="S568" s="36"/>
      <c r="T568" s="36">
        <f>IF(ISNA(VLOOKUP(Table1[[#This Row],[Part Number]],'Multi-level BOM'!V$4:V$449,1,FALSE)),0,Table1[[#This Row],[Remaining Extended cost]])</f>
        <v>0</v>
      </c>
    </row>
    <row r="569" spans="1:20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9" t="str">
        <f>IF(Table1[[#This Row],[Buy-now costs]]&gt;0,"X","")</f>
        <v/>
      </c>
      <c r="M569" s="40">
        <v>0</v>
      </c>
      <c r="N569" s="40">
        <v>0</v>
      </c>
      <c r="O56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69" s="49" t="e">
        <f>Table1[[#This Row],[Quantity  to  purchase]]+Table1[[#This Row],[quantity on-hand]]+Table1[[#This Row],[Quantity on order]]-Table1[[#This Row],[extended quantity]]</f>
        <v>#DIV/0!</v>
      </c>
      <c r="Q569" s="51">
        <f>IFERROR(Table1[[#This Row],[Quantity  to  purchase]]*(Table1[[#This Row],[Cost ]]+Table1[[#This Row],[shipping]]+Table1[[#This Row],[Tax]]),0)</f>
        <v>0</v>
      </c>
      <c r="R569" s="36">
        <f>IFERROR(Table1[[#This Row],[leftover material]]*(Table1[[#This Row],[Cost ]]+Table1[[#This Row],[shipping]]+Table1[[#This Row],[Tax]]),0)</f>
        <v>0</v>
      </c>
      <c r="S569" s="36"/>
      <c r="T569" s="36">
        <f>IF(ISNA(VLOOKUP(Table1[[#This Row],[Part Number]],'Multi-level BOM'!V$4:V$449,1,FALSE)),0,Table1[[#This Row],[Remaining Extended cost]])</f>
        <v>0</v>
      </c>
    </row>
    <row r="570" spans="1:20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9" t="str">
        <f>IF(Table1[[#This Row],[Buy-now costs]]&gt;0,"X","")</f>
        <v/>
      </c>
      <c r="M570" s="40">
        <v>0</v>
      </c>
      <c r="N570" s="40">
        <v>0</v>
      </c>
      <c r="O57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0" s="49" t="e">
        <f>Table1[[#This Row],[Quantity  to  purchase]]+Table1[[#This Row],[quantity on-hand]]+Table1[[#This Row],[Quantity on order]]-Table1[[#This Row],[extended quantity]]</f>
        <v>#DIV/0!</v>
      </c>
      <c r="Q570" s="51">
        <f>IFERROR(Table1[[#This Row],[Quantity  to  purchase]]*(Table1[[#This Row],[Cost ]]+Table1[[#This Row],[shipping]]+Table1[[#This Row],[Tax]]),0)</f>
        <v>0</v>
      </c>
      <c r="R570" s="36">
        <f>IFERROR(Table1[[#This Row],[leftover material]]*(Table1[[#This Row],[Cost ]]+Table1[[#This Row],[shipping]]+Table1[[#This Row],[Tax]]),0)</f>
        <v>0</v>
      </c>
      <c r="S570" s="36"/>
      <c r="T570" s="36">
        <f>IF(ISNA(VLOOKUP(Table1[[#This Row],[Part Number]],'Multi-level BOM'!V$4:V$449,1,FALSE)),0,Table1[[#This Row],[Remaining Extended cost]])</f>
        <v>0</v>
      </c>
    </row>
    <row r="571" spans="1:20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9" t="str">
        <f>IF(Table1[[#This Row],[Buy-now costs]]&gt;0,"X","")</f>
        <v/>
      </c>
      <c r="M571" s="40">
        <v>0</v>
      </c>
      <c r="N571" s="40">
        <v>0</v>
      </c>
      <c r="O57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1" s="49" t="e">
        <f>Table1[[#This Row],[Quantity  to  purchase]]+Table1[[#This Row],[quantity on-hand]]+Table1[[#This Row],[Quantity on order]]-Table1[[#This Row],[extended quantity]]</f>
        <v>#DIV/0!</v>
      </c>
      <c r="Q571" s="51">
        <f>IFERROR(Table1[[#This Row],[Quantity  to  purchase]]*(Table1[[#This Row],[Cost ]]+Table1[[#This Row],[shipping]]+Table1[[#This Row],[Tax]]),0)</f>
        <v>0</v>
      </c>
      <c r="R571" s="36">
        <f>IFERROR(Table1[[#This Row],[leftover material]]*(Table1[[#This Row],[Cost ]]+Table1[[#This Row],[shipping]]+Table1[[#This Row],[Tax]]),0)</f>
        <v>0</v>
      </c>
      <c r="S571" s="36"/>
      <c r="T571" s="36">
        <f>IF(ISNA(VLOOKUP(Table1[[#This Row],[Part Number]],'Multi-level BOM'!V$4:V$449,1,FALSE)),0,Table1[[#This Row],[Remaining Extended cost]])</f>
        <v>0</v>
      </c>
    </row>
    <row r="572" spans="1:20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9" t="str">
        <f>IF(Table1[[#This Row],[Buy-now costs]]&gt;0,"X","")</f>
        <v/>
      </c>
      <c r="M572" s="40">
        <v>0</v>
      </c>
      <c r="N572" s="40">
        <v>0</v>
      </c>
      <c r="O57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2" s="49" t="e">
        <f>Table1[[#This Row],[Quantity  to  purchase]]+Table1[[#This Row],[quantity on-hand]]+Table1[[#This Row],[Quantity on order]]-Table1[[#This Row],[extended quantity]]</f>
        <v>#DIV/0!</v>
      </c>
      <c r="Q572" s="51">
        <f>IFERROR(Table1[[#This Row],[Quantity  to  purchase]]*(Table1[[#This Row],[Cost ]]+Table1[[#This Row],[shipping]]+Table1[[#This Row],[Tax]]),0)</f>
        <v>0</v>
      </c>
      <c r="R572" s="36">
        <f>IFERROR(Table1[[#This Row],[leftover material]]*(Table1[[#This Row],[Cost ]]+Table1[[#This Row],[shipping]]+Table1[[#This Row],[Tax]]),0)</f>
        <v>0</v>
      </c>
      <c r="S572" s="36"/>
      <c r="T572" s="36">
        <f>IF(ISNA(VLOOKUP(Table1[[#This Row],[Part Number]],'Multi-level BOM'!V$4:V$449,1,FALSE)),0,Table1[[#This Row],[Remaining Extended cost]])</f>
        <v>0</v>
      </c>
    </row>
    <row r="573" spans="1:20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9" t="str">
        <f>IF(Table1[[#This Row],[Buy-now costs]]&gt;0,"X","")</f>
        <v/>
      </c>
      <c r="M573" s="40">
        <v>0</v>
      </c>
      <c r="N573" s="40">
        <v>0</v>
      </c>
      <c r="O57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3" s="49" t="e">
        <f>Table1[[#This Row],[Quantity  to  purchase]]+Table1[[#This Row],[quantity on-hand]]+Table1[[#This Row],[Quantity on order]]-Table1[[#This Row],[extended quantity]]</f>
        <v>#DIV/0!</v>
      </c>
      <c r="Q573" s="51">
        <f>IFERROR(Table1[[#This Row],[Quantity  to  purchase]]*(Table1[[#This Row],[Cost ]]+Table1[[#This Row],[shipping]]+Table1[[#This Row],[Tax]]),0)</f>
        <v>0</v>
      </c>
      <c r="R573" s="36">
        <f>IFERROR(Table1[[#This Row],[leftover material]]*(Table1[[#This Row],[Cost ]]+Table1[[#This Row],[shipping]]+Table1[[#This Row],[Tax]]),0)</f>
        <v>0</v>
      </c>
      <c r="S573" s="36"/>
      <c r="T573" s="36">
        <f>IF(ISNA(VLOOKUP(Table1[[#This Row],[Part Number]],'Multi-level BOM'!V$4:V$449,1,FALSE)),0,Table1[[#This Row],[Remaining Extended cost]])</f>
        <v>0</v>
      </c>
    </row>
    <row r="574" spans="1:20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9" t="str">
        <f>IF(Table1[[#This Row],[Buy-now costs]]&gt;0,"X","")</f>
        <v/>
      </c>
      <c r="M574" s="40">
        <v>0</v>
      </c>
      <c r="N574" s="40">
        <v>0</v>
      </c>
      <c r="O57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4" s="49" t="e">
        <f>Table1[[#This Row],[Quantity  to  purchase]]+Table1[[#This Row],[quantity on-hand]]+Table1[[#This Row],[Quantity on order]]-Table1[[#This Row],[extended quantity]]</f>
        <v>#DIV/0!</v>
      </c>
      <c r="Q574" s="51">
        <f>IFERROR(Table1[[#This Row],[Quantity  to  purchase]]*(Table1[[#This Row],[Cost ]]+Table1[[#This Row],[shipping]]+Table1[[#This Row],[Tax]]),0)</f>
        <v>0</v>
      </c>
      <c r="R574" s="36">
        <f>IFERROR(Table1[[#This Row],[leftover material]]*(Table1[[#This Row],[Cost ]]+Table1[[#This Row],[shipping]]+Table1[[#This Row],[Tax]]),0)</f>
        <v>0</v>
      </c>
      <c r="S574" s="36"/>
      <c r="T574" s="36">
        <f>IF(ISNA(VLOOKUP(Table1[[#This Row],[Part Number]],'Multi-level BOM'!V$4:V$449,1,FALSE)),0,Table1[[#This Row],[Remaining Extended cost]])</f>
        <v>0</v>
      </c>
    </row>
    <row r="575" spans="1:20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9" t="str">
        <f>IF(Table1[[#This Row],[Buy-now costs]]&gt;0,"X","")</f>
        <v/>
      </c>
      <c r="M575" s="40">
        <v>0</v>
      </c>
      <c r="N575" s="40">
        <v>0</v>
      </c>
      <c r="O57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5" s="49" t="e">
        <f>Table1[[#This Row],[Quantity  to  purchase]]+Table1[[#This Row],[quantity on-hand]]+Table1[[#This Row],[Quantity on order]]-Table1[[#This Row],[extended quantity]]</f>
        <v>#DIV/0!</v>
      </c>
      <c r="Q575" s="51">
        <f>IFERROR(Table1[[#This Row],[Quantity  to  purchase]]*(Table1[[#This Row],[Cost ]]+Table1[[#This Row],[shipping]]+Table1[[#This Row],[Tax]]),0)</f>
        <v>0</v>
      </c>
      <c r="R575" s="36">
        <f>IFERROR(Table1[[#This Row],[leftover material]]*(Table1[[#This Row],[Cost ]]+Table1[[#This Row],[shipping]]+Table1[[#This Row],[Tax]]),0)</f>
        <v>0</v>
      </c>
      <c r="S575" s="36"/>
      <c r="T575" s="36">
        <f>IF(ISNA(VLOOKUP(Table1[[#This Row],[Part Number]],'Multi-level BOM'!V$4:V$449,1,FALSE)),0,Table1[[#This Row],[Remaining Extended cost]])</f>
        <v>0</v>
      </c>
    </row>
    <row r="576" spans="1:20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9" t="str">
        <f>IF(Table1[[#This Row],[Buy-now costs]]&gt;0,"X","")</f>
        <v/>
      </c>
      <c r="M576" s="40">
        <v>0</v>
      </c>
      <c r="N576" s="40">
        <v>0</v>
      </c>
      <c r="O57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6" s="49" t="e">
        <f>Table1[[#This Row],[Quantity  to  purchase]]+Table1[[#This Row],[quantity on-hand]]+Table1[[#This Row],[Quantity on order]]-Table1[[#This Row],[extended quantity]]</f>
        <v>#DIV/0!</v>
      </c>
      <c r="Q576" s="51">
        <f>IFERROR(Table1[[#This Row],[Quantity  to  purchase]]*(Table1[[#This Row],[Cost ]]+Table1[[#This Row],[shipping]]+Table1[[#This Row],[Tax]]),0)</f>
        <v>0</v>
      </c>
      <c r="R576" s="36">
        <f>IFERROR(Table1[[#This Row],[leftover material]]*(Table1[[#This Row],[Cost ]]+Table1[[#This Row],[shipping]]+Table1[[#This Row],[Tax]]),0)</f>
        <v>0</v>
      </c>
      <c r="S576" s="36"/>
      <c r="T576" s="36">
        <f>IF(ISNA(VLOOKUP(Table1[[#This Row],[Part Number]],'Multi-level BOM'!V$4:V$449,1,FALSE)),0,Table1[[#This Row],[Remaining Extended cost]])</f>
        <v>0</v>
      </c>
    </row>
    <row r="577" spans="1:20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9" t="str">
        <f>IF(Table1[[#This Row],[Buy-now costs]]&gt;0,"X","")</f>
        <v/>
      </c>
      <c r="M577" s="40">
        <v>0</v>
      </c>
      <c r="N577" s="40">
        <v>0</v>
      </c>
      <c r="O57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7" s="49" t="e">
        <f>Table1[[#This Row],[Quantity  to  purchase]]+Table1[[#This Row],[quantity on-hand]]+Table1[[#This Row],[Quantity on order]]-Table1[[#This Row],[extended quantity]]</f>
        <v>#DIV/0!</v>
      </c>
      <c r="Q577" s="51">
        <f>IFERROR(Table1[[#This Row],[Quantity  to  purchase]]*(Table1[[#This Row],[Cost ]]+Table1[[#This Row],[shipping]]+Table1[[#This Row],[Tax]]),0)</f>
        <v>0</v>
      </c>
      <c r="R577" s="36">
        <f>IFERROR(Table1[[#This Row],[leftover material]]*(Table1[[#This Row],[Cost ]]+Table1[[#This Row],[shipping]]+Table1[[#This Row],[Tax]]),0)</f>
        <v>0</v>
      </c>
      <c r="S577" s="36"/>
      <c r="T577" s="36">
        <f>IF(ISNA(VLOOKUP(Table1[[#This Row],[Part Number]],'Multi-level BOM'!V$4:V$449,1,FALSE)),0,Table1[[#This Row],[Remaining Extended cost]])</f>
        <v>0</v>
      </c>
    </row>
    <row r="578" spans="1:20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9" t="str">
        <f>IF(Table1[[#This Row],[Buy-now costs]]&gt;0,"X","")</f>
        <v/>
      </c>
      <c r="M578" s="40">
        <v>0</v>
      </c>
      <c r="N578" s="40">
        <v>0</v>
      </c>
      <c r="O57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8" s="49" t="e">
        <f>Table1[[#This Row],[Quantity  to  purchase]]+Table1[[#This Row],[quantity on-hand]]+Table1[[#This Row],[Quantity on order]]-Table1[[#This Row],[extended quantity]]</f>
        <v>#DIV/0!</v>
      </c>
      <c r="Q578" s="51">
        <f>IFERROR(Table1[[#This Row],[Quantity  to  purchase]]*(Table1[[#This Row],[Cost ]]+Table1[[#This Row],[shipping]]+Table1[[#This Row],[Tax]]),0)</f>
        <v>0</v>
      </c>
      <c r="R578" s="36">
        <f>IFERROR(Table1[[#This Row],[leftover material]]*(Table1[[#This Row],[Cost ]]+Table1[[#This Row],[shipping]]+Table1[[#This Row],[Tax]]),0)</f>
        <v>0</v>
      </c>
      <c r="S578" s="36"/>
      <c r="T578" s="36">
        <f>IF(ISNA(VLOOKUP(Table1[[#This Row],[Part Number]],'Multi-level BOM'!V$4:V$449,1,FALSE)),0,Table1[[#This Row],[Remaining Extended cost]])</f>
        <v>0</v>
      </c>
    </row>
    <row r="579" spans="1:20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9" t="str">
        <f>IF(Table1[[#This Row],[Buy-now costs]]&gt;0,"X","")</f>
        <v/>
      </c>
      <c r="M579" s="40">
        <v>0</v>
      </c>
      <c r="N579" s="40">
        <v>0</v>
      </c>
      <c r="O57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79" s="49" t="e">
        <f>Table1[[#This Row],[Quantity  to  purchase]]+Table1[[#This Row],[quantity on-hand]]+Table1[[#This Row],[Quantity on order]]-Table1[[#This Row],[extended quantity]]</f>
        <v>#DIV/0!</v>
      </c>
      <c r="Q579" s="51">
        <f>IFERROR(Table1[[#This Row],[Quantity  to  purchase]]*(Table1[[#This Row],[Cost ]]+Table1[[#This Row],[shipping]]+Table1[[#This Row],[Tax]]),0)</f>
        <v>0</v>
      </c>
      <c r="R579" s="36">
        <f>IFERROR(Table1[[#This Row],[leftover material]]*(Table1[[#This Row],[Cost ]]+Table1[[#This Row],[shipping]]+Table1[[#This Row],[Tax]]),0)</f>
        <v>0</v>
      </c>
      <c r="S579" s="36"/>
      <c r="T579" s="36">
        <f>IF(ISNA(VLOOKUP(Table1[[#This Row],[Part Number]],'Multi-level BOM'!V$4:V$449,1,FALSE)),0,Table1[[#This Row],[Remaining Extended cost]])</f>
        <v>0</v>
      </c>
    </row>
    <row r="580" spans="1:20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9" t="str">
        <f>IF(Table1[[#This Row],[Buy-now costs]]&gt;0,"X","")</f>
        <v/>
      </c>
      <c r="M580" s="40">
        <v>0</v>
      </c>
      <c r="N580" s="40">
        <v>0</v>
      </c>
      <c r="O58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0" s="49" t="e">
        <f>Table1[[#This Row],[Quantity  to  purchase]]+Table1[[#This Row],[quantity on-hand]]+Table1[[#This Row],[Quantity on order]]-Table1[[#This Row],[extended quantity]]</f>
        <v>#DIV/0!</v>
      </c>
      <c r="Q580" s="51">
        <f>IFERROR(Table1[[#This Row],[Quantity  to  purchase]]*(Table1[[#This Row],[Cost ]]+Table1[[#This Row],[shipping]]+Table1[[#This Row],[Tax]]),0)</f>
        <v>0</v>
      </c>
      <c r="R580" s="36">
        <f>IFERROR(Table1[[#This Row],[leftover material]]*(Table1[[#This Row],[Cost ]]+Table1[[#This Row],[shipping]]+Table1[[#This Row],[Tax]]),0)</f>
        <v>0</v>
      </c>
      <c r="S580" s="36"/>
      <c r="T580" s="36">
        <f>IF(ISNA(VLOOKUP(Table1[[#This Row],[Part Number]],'Multi-level BOM'!V$4:V$449,1,FALSE)),0,Table1[[#This Row],[Remaining Extended cost]])</f>
        <v>0</v>
      </c>
    </row>
    <row r="581" spans="1:20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9" t="str">
        <f>IF(Table1[[#This Row],[Buy-now costs]]&gt;0,"X","")</f>
        <v/>
      </c>
      <c r="M581" s="40">
        <v>0</v>
      </c>
      <c r="N581" s="40">
        <v>0</v>
      </c>
      <c r="O58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1" s="49" t="e">
        <f>Table1[[#This Row],[Quantity  to  purchase]]+Table1[[#This Row],[quantity on-hand]]+Table1[[#This Row],[Quantity on order]]-Table1[[#This Row],[extended quantity]]</f>
        <v>#DIV/0!</v>
      </c>
      <c r="Q581" s="51">
        <f>IFERROR(Table1[[#This Row],[Quantity  to  purchase]]*(Table1[[#This Row],[Cost ]]+Table1[[#This Row],[shipping]]+Table1[[#This Row],[Tax]]),0)</f>
        <v>0</v>
      </c>
      <c r="R581" s="36">
        <f>IFERROR(Table1[[#This Row],[leftover material]]*(Table1[[#This Row],[Cost ]]+Table1[[#This Row],[shipping]]+Table1[[#This Row],[Tax]]),0)</f>
        <v>0</v>
      </c>
      <c r="S581" s="36"/>
      <c r="T581" s="36">
        <f>IF(ISNA(VLOOKUP(Table1[[#This Row],[Part Number]],'Multi-level BOM'!V$4:V$449,1,FALSE)),0,Table1[[#This Row],[Remaining Extended cost]])</f>
        <v>0</v>
      </c>
    </row>
    <row r="582" spans="1:20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9" t="str">
        <f>IF(Table1[[#This Row],[Buy-now costs]]&gt;0,"X","")</f>
        <v/>
      </c>
      <c r="M582" s="40">
        <v>0</v>
      </c>
      <c r="N582" s="40">
        <v>0</v>
      </c>
      <c r="O58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2" s="49" t="e">
        <f>Table1[[#This Row],[Quantity  to  purchase]]+Table1[[#This Row],[quantity on-hand]]+Table1[[#This Row],[Quantity on order]]-Table1[[#This Row],[extended quantity]]</f>
        <v>#DIV/0!</v>
      </c>
      <c r="Q582" s="51">
        <f>IFERROR(Table1[[#This Row],[Quantity  to  purchase]]*(Table1[[#This Row],[Cost ]]+Table1[[#This Row],[shipping]]+Table1[[#This Row],[Tax]]),0)</f>
        <v>0</v>
      </c>
      <c r="R582" s="36">
        <f>IFERROR(Table1[[#This Row],[leftover material]]*(Table1[[#This Row],[Cost ]]+Table1[[#This Row],[shipping]]+Table1[[#This Row],[Tax]]),0)</f>
        <v>0</v>
      </c>
      <c r="S582" s="36"/>
      <c r="T582" s="36">
        <f>IF(ISNA(VLOOKUP(Table1[[#This Row],[Part Number]],'Multi-level BOM'!V$4:V$449,1,FALSE)),0,Table1[[#This Row],[Remaining Extended cost]])</f>
        <v>0</v>
      </c>
    </row>
    <row r="583" spans="1:20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9" t="str">
        <f>IF(Table1[[#This Row],[Buy-now costs]]&gt;0,"X","")</f>
        <v/>
      </c>
      <c r="M583" s="40">
        <v>0</v>
      </c>
      <c r="N583" s="40">
        <v>0</v>
      </c>
      <c r="O58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3" s="49" t="e">
        <f>Table1[[#This Row],[Quantity  to  purchase]]+Table1[[#This Row],[quantity on-hand]]+Table1[[#This Row],[Quantity on order]]-Table1[[#This Row],[extended quantity]]</f>
        <v>#DIV/0!</v>
      </c>
      <c r="Q583" s="51">
        <f>IFERROR(Table1[[#This Row],[Quantity  to  purchase]]*(Table1[[#This Row],[Cost ]]+Table1[[#This Row],[shipping]]+Table1[[#This Row],[Tax]]),0)</f>
        <v>0</v>
      </c>
      <c r="R583" s="36">
        <f>IFERROR(Table1[[#This Row],[leftover material]]*(Table1[[#This Row],[Cost ]]+Table1[[#This Row],[shipping]]+Table1[[#This Row],[Tax]]),0)</f>
        <v>0</v>
      </c>
      <c r="S583" s="36"/>
      <c r="T583" s="36">
        <f>IF(ISNA(VLOOKUP(Table1[[#This Row],[Part Number]],'Multi-level BOM'!V$4:V$449,1,FALSE)),0,Table1[[#This Row],[Remaining Extended cost]])</f>
        <v>0</v>
      </c>
    </row>
    <row r="584" spans="1:20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9" t="str">
        <f>IF(Table1[[#This Row],[Buy-now costs]]&gt;0,"X","")</f>
        <v/>
      </c>
      <c r="M584" s="40">
        <v>0</v>
      </c>
      <c r="N584" s="40">
        <v>0</v>
      </c>
      <c r="O58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4" s="49" t="e">
        <f>Table1[[#This Row],[Quantity  to  purchase]]+Table1[[#This Row],[quantity on-hand]]+Table1[[#This Row],[Quantity on order]]-Table1[[#This Row],[extended quantity]]</f>
        <v>#DIV/0!</v>
      </c>
      <c r="Q584" s="51">
        <f>IFERROR(Table1[[#This Row],[Quantity  to  purchase]]*(Table1[[#This Row],[Cost ]]+Table1[[#This Row],[shipping]]+Table1[[#This Row],[Tax]]),0)</f>
        <v>0</v>
      </c>
      <c r="R584" s="36">
        <f>IFERROR(Table1[[#This Row],[leftover material]]*(Table1[[#This Row],[Cost ]]+Table1[[#This Row],[shipping]]+Table1[[#This Row],[Tax]]),0)</f>
        <v>0</v>
      </c>
      <c r="S584" s="36"/>
      <c r="T584" s="36">
        <f>IF(ISNA(VLOOKUP(Table1[[#This Row],[Part Number]],'Multi-level BOM'!V$4:V$449,1,FALSE)),0,Table1[[#This Row],[Remaining Extended cost]])</f>
        <v>0</v>
      </c>
    </row>
    <row r="585" spans="1:20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9" t="str">
        <f>IF(Table1[[#This Row],[Buy-now costs]]&gt;0,"X","")</f>
        <v/>
      </c>
      <c r="M585" s="40">
        <v>0</v>
      </c>
      <c r="N585" s="40">
        <v>0</v>
      </c>
      <c r="O58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5" s="49" t="e">
        <f>Table1[[#This Row],[Quantity  to  purchase]]+Table1[[#This Row],[quantity on-hand]]+Table1[[#This Row],[Quantity on order]]-Table1[[#This Row],[extended quantity]]</f>
        <v>#DIV/0!</v>
      </c>
      <c r="Q585" s="51">
        <f>IFERROR(Table1[[#This Row],[Quantity  to  purchase]]*(Table1[[#This Row],[Cost ]]+Table1[[#This Row],[shipping]]+Table1[[#This Row],[Tax]]),0)</f>
        <v>0</v>
      </c>
      <c r="R585" s="36">
        <f>IFERROR(Table1[[#This Row],[leftover material]]*(Table1[[#This Row],[Cost ]]+Table1[[#This Row],[shipping]]+Table1[[#This Row],[Tax]]),0)</f>
        <v>0</v>
      </c>
      <c r="S585" s="36"/>
      <c r="T585" s="36">
        <f>IF(ISNA(VLOOKUP(Table1[[#This Row],[Part Number]],'Multi-level BOM'!V$4:V$449,1,FALSE)),0,Table1[[#This Row],[Remaining Extended cost]])</f>
        <v>0</v>
      </c>
    </row>
    <row r="586" spans="1:20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9" t="str">
        <f>IF(Table1[[#This Row],[Buy-now costs]]&gt;0,"X","")</f>
        <v/>
      </c>
      <c r="M586" s="40">
        <v>0</v>
      </c>
      <c r="N586" s="40">
        <v>0</v>
      </c>
      <c r="O58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6" s="49" t="e">
        <f>Table1[[#This Row],[Quantity  to  purchase]]+Table1[[#This Row],[quantity on-hand]]+Table1[[#This Row],[Quantity on order]]-Table1[[#This Row],[extended quantity]]</f>
        <v>#DIV/0!</v>
      </c>
      <c r="Q586" s="51">
        <f>IFERROR(Table1[[#This Row],[Quantity  to  purchase]]*(Table1[[#This Row],[Cost ]]+Table1[[#This Row],[shipping]]+Table1[[#This Row],[Tax]]),0)</f>
        <v>0</v>
      </c>
      <c r="R586" s="36">
        <f>IFERROR(Table1[[#This Row],[leftover material]]*(Table1[[#This Row],[Cost ]]+Table1[[#This Row],[shipping]]+Table1[[#This Row],[Tax]]),0)</f>
        <v>0</v>
      </c>
      <c r="S586" s="36"/>
      <c r="T586" s="36">
        <f>IF(ISNA(VLOOKUP(Table1[[#This Row],[Part Number]],'Multi-level BOM'!V$4:V$449,1,FALSE)),0,Table1[[#This Row],[Remaining Extended cost]])</f>
        <v>0</v>
      </c>
    </row>
    <row r="587" spans="1:20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9" t="str">
        <f>IF(Table1[[#This Row],[Buy-now costs]]&gt;0,"X","")</f>
        <v/>
      </c>
      <c r="M587" s="40">
        <v>0</v>
      </c>
      <c r="N587" s="40">
        <v>0</v>
      </c>
      <c r="O58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7" s="49" t="e">
        <f>Table1[[#This Row],[Quantity  to  purchase]]+Table1[[#This Row],[quantity on-hand]]+Table1[[#This Row],[Quantity on order]]-Table1[[#This Row],[extended quantity]]</f>
        <v>#DIV/0!</v>
      </c>
      <c r="Q587" s="51">
        <f>IFERROR(Table1[[#This Row],[Quantity  to  purchase]]*(Table1[[#This Row],[Cost ]]+Table1[[#This Row],[shipping]]+Table1[[#This Row],[Tax]]),0)</f>
        <v>0</v>
      </c>
      <c r="R587" s="36">
        <f>IFERROR(Table1[[#This Row],[leftover material]]*(Table1[[#This Row],[Cost ]]+Table1[[#This Row],[shipping]]+Table1[[#This Row],[Tax]]),0)</f>
        <v>0</v>
      </c>
      <c r="S587" s="36"/>
      <c r="T587" s="36">
        <f>IF(ISNA(VLOOKUP(Table1[[#This Row],[Part Number]],'Multi-level BOM'!V$4:V$449,1,FALSE)),0,Table1[[#This Row],[Remaining Extended cost]])</f>
        <v>0</v>
      </c>
    </row>
    <row r="588" spans="1:20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9" t="str">
        <f>IF(Table1[[#This Row],[Buy-now costs]]&gt;0,"X","")</f>
        <v/>
      </c>
      <c r="M588" s="40">
        <v>0</v>
      </c>
      <c r="N588" s="40">
        <v>0</v>
      </c>
      <c r="O58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8" s="49" t="e">
        <f>Table1[[#This Row],[Quantity  to  purchase]]+Table1[[#This Row],[quantity on-hand]]+Table1[[#This Row],[Quantity on order]]-Table1[[#This Row],[extended quantity]]</f>
        <v>#DIV/0!</v>
      </c>
      <c r="Q588" s="51">
        <f>IFERROR(Table1[[#This Row],[Quantity  to  purchase]]*(Table1[[#This Row],[Cost ]]+Table1[[#This Row],[shipping]]+Table1[[#This Row],[Tax]]),0)</f>
        <v>0</v>
      </c>
      <c r="R588" s="36">
        <f>IFERROR(Table1[[#This Row],[leftover material]]*(Table1[[#This Row],[Cost ]]+Table1[[#This Row],[shipping]]+Table1[[#This Row],[Tax]]),0)</f>
        <v>0</v>
      </c>
      <c r="S588" s="36"/>
      <c r="T588" s="36">
        <f>IF(ISNA(VLOOKUP(Table1[[#This Row],[Part Number]],'Multi-level BOM'!V$4:V$449,1,FALSE)),0,Table1[[#This Row],[Remaining Extended cost]])</f>
        <v>0</v>
      </c>
    </row>
    <row r="589" spans="1:20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9" t="str">
        <f>IF(Table1[[#This Row],[Buy-now costs]]&gt;0,"X","")</f>
        <v/>
      </c>
      <c r="M589" s="40">
        <v>0</v>
      </c>
      <c r="N589" s="40">
        <v>0</v>
      </c>
      <c r="O58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89" s="49" t="e">
        <f>Table1[[#This Row],[Quantity  to  purchase]]+Table1[[#This Row],[quantity on-hand]]+Table1[[#This Row],[Quantity on order]]-Table1[[#This Row],[extended quantity]]</f>
        <v>#DIV/0!</v>
      </c>
      <c r="Q589" s="51">
        <f>IFERROR(Table1[[#This Row],[Quantity  to  purchase]]*(Table1[[#This Row],[Cost ]]+Table1[[#This Row],[shipping]]+Table1[[#This Row],[Tax]]),0)</f>
        <v>0</v>
      </c>
      <c r="R589" s="36">
        <f>IFERROR(Table1[[#This Row],[leftover material]]*(Table1[[#This Row],[Cost ]]+Table1[[#This Row],[shipping]]+Table1[[#This Row],[Tax]]),0)</f>
        <v>0</v>
      </c>
      <c r="S589" s="36"/>
      <c r="T589" s="36">
        <f>IF(ISNA(VLOOKUP(Table1[[#This Row],[Part Number]],'Multi-level BOM'!V$4:V$449,1,FALSE)),0,Table1[[#This Row],[Remaining Extended cost]])</f>
        <v>0</v>
      </c>
    </row>
    <row r="590" spans="1:20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9" t="str">
        <f>IF(Table1[[#This Row],[Buy-now costs]]&gt;0,"X","")</f>
        <v/>
      </c>
      <c r="M590" s="40">
        <v>0</v>
      </c>
      <c r="N590" s="40">
        <v>0</v>
      </c>
      <c r="O59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0" s="49" t="e">
        <f>Table1[[#This Row],[Quantity  to  purchase]]+Table1[[#This Row],[quantity on-hand]]+Table1[[#This Row],[Quantity on order]]-Table1[[#This Row],[extended quantity]]</f>
        <v>#DIV/0!</v>
      </c>
      <c r="Q590" s="51">
        <f>IFERROR(Table1[[#This Row],[Quantity  to  purchase]]*(Table1[[#This Row],[Cost ]]+Table1[[#This Row],[shipping]]+Table1[[#This Row],[Tax]]),0)</f>
        <v>0</v>
      </c>
      <c r="R590" s="36">
        <f>IFERROR(Table1[[#This Row],[leftover material]]*(Table1[[#This Row],[Cost ]]+Table1[[#This Row],[shipping]]+Table1[[#This Row],[Tax]]),0)</f>
        <v>0</v>
      </c>
      <c r="S590" s="36"/>
      <c r="T590" s="36">
        <f>IF(ISNA(VLOOKUP(Table1[[#This Row],[Part Number]],'Multi-level BOM'!V$4:V$449,1,FALSE)),0,Table1[[#This Row],[Remaining Extended cost]])</f>
        <v>0</v>
      </c>
    </row>
    <row r="591" spans="1:20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9" t="str">
        <f>IF(Table1[[#This Row],[Buy-now costs]]&gt;0,"X","")</f>
        <v/>
      </c>
      <c r="M591" s="40">
        <v>0</v>
      </c>
      <c r="N591" s="40">
        <v>0</v>
      </c>
      <c r="O59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1" s="49" t="e">
        <f>Table1[[#This Row],[Quantity  to  purchase]]+Table1[[#This Row],[quantity on-hand]]+Table1[[#This Row],[Quantity on order]]-Table1[[#This Row],[extended quantity]]</f>
        <v>#DIV/0!</v>
      </c>
      <c r="Q591" s="51">
        <f>IFERROR(Table1[[#This Row],[Quantity  to  purchase]]*(Table1[[#This Row],[Cost ]]+Table1[[#This Row],[shipping]]+Table1[[#This Row],[Tax]]),0)</f>
        <v>0</v>
      </c>
      <c r="R591" s="36">
        <f>IFERROR(Table1[[#This Row],[leftover material]]*(Table1[[#This Row],[Cost ]]+Table1[[#This Row],[shipping]]+Table1[[#This Row],[Tax]]),0)</f>
        <v>0</v>
      </c>
      <c r="S591" s="36"/>
      <c r="T591" s="36">
        <f>IF(ISNA(VLOOKUP(Table1[[#This Row],[Part Number]],'Multi-level BOM'!V$4:V$449,1,FALSE)),0,Table1[[#This Row],[Remaining Extended cost]])</f>
        <v>0</v>
      </c>
    </row>
    <row r="592" spans="1:20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9" t="str">
        <f>IF(Table1[[#This Row],[Buy-now costs]]&gt;0,"X","")</f>
        <v/>
      </c>
      <c r="M592" s="40">
        <v>0</v>
      </c>
      <c r="N592" s="40">
        <v>0</v>
      </c>
      <c r="O59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2" s="49" t="e">
        <f>Table1[[#This Row],[Quantity  to  purchase]]+Table1[[#This Row],[quantity on-hand]]+Table1[[#This Row],[Quantity on order]]-Table1[[#This Row],[extended quantity]]</f>
        <v>#DIV/0!</v>
      </c>
      <c r="Q592" s="51">
        <f>IFERROR(Table1[[#This Row],[Quantity  to  purchase]]*(Table1[[#This Row],[Cost ]]+Table1[[#This Row],[shipping]]+Table1[[#This Row],[Tax]]),0)</f>
        <v>0</v>
      </c>
      <c r="R592" s="36">
        <f>IFERROR(Table1[[#This Row],[leftover material]]*(Table1[[#This Row],[Cost ]]+Table1[[#This Row],[shipping]]+Table1[[#This Row],[Tax]]),0)</f>
        <v>0</v>
      </c>
      <c r="S592" s="36"/>
      <c r="T592" s="36">
        <f>IF(ISNA(VLOOKUP(Table1[[#This Row],[Part Number]],'Multi-level BOM'!V$4:V$449,1,FALSE)),0,Table1[[#This Row],[Remaining Extended cost]])</f>
        <v>0</v>
      </c>
    </row>
    <row r="593" spans="1:20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9" t="str">
        <f>IF(Table1[[#This Row],[Buy-now costs]]&gt;0,"X","")</f>
        <v/>
      </c>
      <c r="M593" s="40">
        <v>0</v>
      </c>
      <c r="N593" s="40">
        <v>0</v>
      </c>
      <c r="O59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3" s="49" t="e">
        <f>Table1[[#This Row],[Quantity  to  purchase]]+Table1[[#This Row],[quantity on-hand]]+Table1[[#This Row],[Quantity on order]]-Table1[[#This Row],[extended quantity]]</f>
        <v>#DIV/0!</v>
      </c>
      <c r="Q593" s="51">
        <f>IFERROR(Table1[[#This Row],[Quantity  to  purchase]]*(Table1[[#This Row],[Cost ]]+Table1[[#This Row],[shipping]]+Table1[[#This Row],[Tax]]),0)</f>
        <v>0</v>
      </c>
      <c r="R593" s="36">
        <f>IFERROR(Table1[[#This Row],[leftover material]]*(Table1[[#This Row],[Cost ]]+Table1[[#This Row],[shipping]]+Table1[[#This Row],[Tax]]),0)</f>
        <v>0</v>
      </c>
      <c r="S593" s="36"/>
      <c r="T593" s="36">
        <f>IF(ISNA(VLOOKUP(Table1[[#This Row],[Part Number]],'Multi-level BOM'!V$4:V$449,1,FALSE)),0,Table1[[#This Row],[Remaining Extended cost]])</f>
        <v>0</v>
      </c>
    </row>
    <row r="594" spans="1:20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9" t="str">
        <f>IF(Table1[[#This Row],[Buy-now costs]]&gt;0,"X","")</f>
        <v/>
      </c>
      <c r="M594" s="40">
        <v>0</v>
      </c>
      <c r="N594" s="40">
        <v>0</v>
      </c>
      <c r="O59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4" s="49" t="e">
        <f>Table1[[#This Row],[Quantity  to  purchase]]+Table1[[#This Row],[quantity on-hand]]+Table1[[#This Row],[Quantity on order]]-Table1[[#This Row],[extended quantity]]</f>
        <v>#DIV/0!</v>
      </c>
      <c r="Q594" s="51">
        <f>IFERROR(Table1[[#This Row],[Quantity  to  purchase]]*(Table1[[#This Row],[Cost ]]+Table1[[#This Row],[shipping]]+Table1[[#This Row],[Tax]]),0)</f>
        <v>0</v>
      </c>
      <c r="R594" s="36">
        <f>IFERROR(Table1[[#This Row],[leftover material]]*(Table1[[#This Row],[Cost ]]+Table1[[#This Row],[shipping]]+Table1[[#This Row],[Tax]]),0)</f>
        <v>0</v>
      </c>
      <c r="S594" s="36"/>
      <c r="T594" s="36">
        <f>IF(ISNA(VLOOKUP(Table1[[#This Row],[Part Number]],'Multi-level BOM'!V$4:V$449,1,FALSE)),0,Table1[[#This Row],[Remaining Extended cost]])</f>
        <v>0</v>
      </c>
    </row>
    <row r="595" spans="1:20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9" t="str">
        <f>IF(Table1[[#This Row],[Buy-now costs]]&gt;0,"X","")</f>
        <v/>
      </c>
      <c r="M595" s="40">
        <v>0</v>
      </c>
      <c r="N595" s="40">
        <v>0</v>
      </c>
      <c r="O59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5" s="49" t="e">
        <f>Table1[[#This Row],[Quantity  to  purchase]]+Table1[[#This Row],[quantity on-hand]]+Table1[[#This Row],[Quantity on order]]-Table1[[#This Row],[extended quantity]]</f>
        <v>#DIV/0!</v>
      </c>
      <c r="Q595" s="51">
        <f>IFERROR(Table1[[#This Row],[Quantity  to  purchase]]*(Table1[[#This Row],[Cost ]]+Table1[[#This Row],[shipping]]+Table1[[#This Row],[Tax]]),0)</f>
        <v>0</v>
      </c>
      <c r="R595" s="36">
        <f>IFERROR(Table1[[#This Row],[leftover material]]*(Table1[[#This Row],[Cost ]]+Table1[[#This Row],[shipping]]+Table1[[#This Row],[Tax]]),0)</f>
        <v>0</v>
      </c>
      <c r="S595" s="36"/>
      <c r="T595" s="36">
        <f>IF(ISNA(VLOOKUP(Table1[[#This Row],[Part Number]],'Multi-level BOM'!V$4:V$449,1,FALSE)),0,Table1[[#This Row],[Remaining Extended cost]])</f>
        <v>0</v>
      </c>
    </row>
    <row r="596" spans="1:20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9" t="str">
        <f>IF(Table1[[#This Row],[Buy-now costs]]&gt;0,"X","")</f>
        <v/>
      </c>
      <c r="M596" s="40">
        <v>0</v>
      </c>
      <c r="N596" s="40">
        <v>0</v>
      </c>
      <c r="O59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6" s="49" t="e">
        <f>Table1[[#This Row],[Quantity  to  purchase]]+Table1[[#This Row],[quantity on-hand]]+Table1[[#This Row],[Quantity on order]]-Table1[[#This Row],[extended quantity]]</f>
        <v>#DIV/0!</v>
      </c>
      <c r="Q596" s="51">
        <f>IFERROR(Table1[[#This Row],[Quantity  to  purchase]]*(Table1[[#This Row],[Cost ]]+Table1[[#This Row],[shipping]]+Table1[[#This Row],[Tax]]),0)</f>
        <v>0</v>
      </c>
      <c r="R596" s="36">
        <f>IFERROR(Table1[[#This Row],[leftover material]]*(Table1[[#This Row],[Cost ]]+Table1[[#This Row],[shipping]]+Table1[[#This Row],[Tax]]),0)</f>
        <v>0</v>
      </c>
      <c r="S596" s="36"/>
      <c r="T596" s="36">
        <f>IF(ISNA(VLOOKUP(Table1[[#This Row],[Part Number]],'Multi-level BOM'!V$4:V$449,1,FALSE)),0,Table1[[#This Row],[Remaining Extended cost]])</f>
        <v>0</v>
      </c>
    </row>
    <row r="597" spans="1:20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9" t="str">
        <f>IF(Table1[[#This Row],[Buy-now costs]]&gt;0,"X","")</f>
        <v/>
      </c>
      <c r="M597" s="40">
        <v>0</v>
      </c>
      <c r="N597" s="40">
        <v>0</v>
      </c>
      <c r="O59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7" s="49" t="e">
        <f>Table1[[#This Row],[Quantity  to  purchase]]+Table1[[#This Row],[quantity on-hand]]+Table1[[#This Row],[Quantity on order]]-Table1[[#This Row],[extended quantity]]</f>
        <v>#DIV/0!</v>
      </c>
      <c r="Q597" s="51">
        <f>IFERROR(Table1[[#This Row],[Quantity  to  purchase]]*(Table1[[#This Row],[Cost ]]+Table1[[#This Row],[shipping]]+Table1[[#This Row],[Tax]]),0)</f>
        <v>0</v>
      </c>
      <c r="R597" s="36">
        <f>IFERROR(Table1[[#This Row],[leftover material]]*(Table1[[#This Row],[Cost ]]+Table1[[#This Row],[shipping]]+Table1[[#This Row],[Tax]]),0)</f>
        <v>0</v>
      </c>
      <c r="S597" s="36"/>
      <c r="T597" s="36">
        <f>IF(ISNA(VLOOKUP(Table1[[#This Row],[Part Number]],'Multi-level BOM'!V$4:V$449,1,FALSE)),0,Table1[[#This Row],[Remaining Extended cost]])</f>
        <v>0</v>
      </c>
    </row>
    <row r="598" spans="1:20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9" t="str">
        <f>IF(Table1[[#This Row],[Buy-now costs]]&gt;0,"X","")</f>
        <v/>
      </c>
      <c r="M598" s="40">
        <v>0</v>
      </c>
      <c r="N598" s="40">
        <v>0</v>
      </c>
      <c r="O59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8" s="49" t="e">
        <f>Table1[[#This Row],[Quantity  to  purchase]]+Table1[[#This Row],[quantity on-hand]]+Table1[[#This Row],[Quantity on order]]-Table1[[#This Row],[extended quantity]]</f>
        <v>#DIV/0!</v>
      </c>
      <c r="Q598" s="51">
        <f>IFERROR(Table1[[#This Row],[Quantity  to  purchase]]*(Table1[[#This Row],[Cost ]]+Table1[[#This Row],[shipping]]+Table1[[#This Row],[Tax]]),0)</f>
        <v>0</v>
      </c>
      <c r="R598" s="36">
        <f>IFERROR(Table1[[#This Row],[leftover material]]*(Table1[[#This Row],[Cost ]]+Table1[[#This Row],[shipping]]+Table1[[#This Row],[Tax]]),0)</f>
        <v>0</v>
      </c>
      <c r="S598" s="36"/>
      <c r="T598" s="36">
        <f>IF(ISNA(VLOOKUP(Table1[[#This Row],[Part Number]],'Multi-level BOM'!V$4:V$449,1,FALSE)),0,Table1[[#This Row],[Remaining Extended cost]])</f>
        <v>0</v>
      </c>
    </row>
    <row r="599" spans="1:20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9" t="str">
        <f>IF(Table1[[#This Row],[Buy-now costs]]&gt;0,"X","")</f>
        <v/>
      </c>
      <c r="M599" s="40">
        <v>0</v>
      </c>
      <c r="N599" s="40">
        <v>0</v>
      </c>
      <c r="O59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599" s="49" t="e">
        <f>Table1[[#This Row],[Quantity  to  purchase]]+Table1[[#This Row],[quantity on-hand]]+Table1[[#This Row],[Quantity on order]]-Table1[[#This Row],[extended quantity]]</f>
        <v>#DIV/0!</v>
      </c>
      <c r="Q599" s="51">
        <f>IFERROR(Table1[[#This Row],[Quantity  to  purchase]]*(Table1[[#This Row],[Cost ]]+Table1[[#This Row],[shipping]]+Table1[[#This Row],[Tax]]),0)</f>
        <v>0</v>
      </c>
      <c r="R599" s="36">
        <f>IFERROR(Table1[[#This Row],[leftover material]]*(Table1[[#This Row],[Cost ]]+Table1[[#This Row],[shipping]]+Table1[[#This Row],[Tax]]),0)</f>
        <v>0</v>
      </c>
      <c r="S599" s="36"/>
      <c r="T599" s="36">
        <f>IF(ISNA(VLOOKUP(Table1[[#This Row],[Part Number]],'Multi-level BOM'!V$4:V$449,1,FALSE)),0,Table1[[#This Row],[Remaining Extended cost]])</f>
        <v>0</v>
      </c>
    </row>
    <row r="600" spans="1:20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9" t="str">
        <f>IF(Table1[[#This Row],[Buy-now costs]]&gt;0,"X","")</f>
        <v/>
      </c>
      <c r="M600" s="40">
        <v>0</v>
      </c>
      <c r="N600" s="40">
        <v>0</v>
      </c>
      <c r="O60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0" s="49" t="e">
        <f>Table1[[#This Row],[Quantity  to  purchase]]+Table1[[#This Row],[quantity on-hand]]+Table1[[#This Row],[Quantity on order]]-Table1[[#This Row],[extended quantity]]</f>
        <v>#DIV/0!</v>
      </c>
      <c r="Q600" s="51">
        <f>IFERROR(Table1[[#This Row],[Quantity  to  purchase]]*(Table1[[#This Row],[Cost ]]+Table1[[#This Row],[shipping]]+Table1[[#This Row],[Tax]]),0)</f>
        <v>0</v>
      </c>
      <c r="R600" s="36">
        <f>IFERROR(Table1[[#This Row],[leftover material]]*(Table1[[#This Row],[Cost ]]+Table1[[#This Row],[shipping]]+Table1[[#This Row],[Tax]]),0)</f>
        <v>0</v>
      </c>
      <c r="S600" s="36"/>
      <c r="T600" s="36">
        <f>IF(ISNA(VLOOKUP(Table1[[#This Row],[Part Number]],'Multi-level BOM'!V$4:V$449,1,FALSE)),0,Table1[[#This Row],[Remaining Extended cost]])</f>
        <v>0</v>
      </c>
    </row>
    <row r="601" spans="1:20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9" t="str">
        <f>IF(Table1[[#This Row],[Buy-now costs]]&gt;0,"X","")</f>
        <v/>
      </c>
      <c r="M601" s="40">
        <v>0</v>
      </c>
      <c r="N601" s="40">
        <v>0</v>
      </c>
      <c r="O60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1" s="49" t="e">
        <f>Table1[[#This Row],[Quantity  to  purchase]]+Table1[[#This Row],[quantity on-hand]]+Table1[[#This Row],[Quantity on order]]-Table1[[#This Row],[extended quantity]]</f>
        <v>#DIV/0!</v>
      </c>
      <c r="Q601" s="51">
        <f>IFERROR(Table1[[#This Row],[Quantity  to  purchase]]*(Table1[[#This Row],[Cost ]]+Table1[[#This Row],[shipping]]+Table1[[#This Row],[Tax]]),0)</f>
        <v>0</v>
      </c>
      <c r="R601" s="36">
        <f>IFERROR(Table1[[#This Row],[leftover material]]*(Table1[[#This Row],[Cost ]]+Table1[[#This Row],[shipping]]+Table1[[#This Row],[Tax]]),0)</f>
        <v>0</v>
      </c>
      <c r="S601" s="36"/>
      <c r="T601" s="36">
        <f>IF(ISNA(VLOOKUP(Table1[[#This Row],[Part Number]],'Multi-level BOM'!V$4:V$449,1,FALSE)),0,Table1[[#This Row],[Remaining Extended cost]])</f>
        <v>0</v>
      </c>
    </row>
    <row r="602" spans="1:20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9" t="str">
        <f>IF(Table1[[#This Row],[Buy-now costs]]&gt;0,"X","")</f>
        <v/>
      </c>
      <c r="M602" s="40">
        <v>0</v>
      </c>
      <c r="N602" s="40">
        <v>0</v>
      </c>
      <c r="O60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2" s="49" t="e">
        <f>Table1[[#This Row],[Quantity  to  purchase]]+Table1[[#This Row],[quantity on-hand]]+Table1[[#This Row],[Quantity on order]]-Table1[[#This Row],[extended quantity]]</f>
        <v>#DIV/0!</v>
      </c>
      <c r="Q602" s="51">
        <f>IFERROR(Table1[[#This Row],[Quantity  to  purchase]]*(Table1[[#This Row],[Cost ]]+Table1[[#This Row],[shipping]]+Table1[[#This Row],[Tax]]),0)</f>
        <v>0</v>
      </c>
      <c r="R602" s="36">
        <f>IFERROR(Table1[[#This Row],[leftover material]]*(Table1[[#This Row],[Cost ]]+Table1[[#This Row],[shipping]]+Table1[[#This Row],[Tax]]),0)</f>
        <v>0</v>
      </c>
      <c r="S602" s="36"/>
      <c r="T602" s="36">
        <f>IF(ISNA(VLOOKUP(Table1[[#This Row],[Part Number]],'Multi-level BOM'!V$4:V$449,1,FALSE)),0,Table1[[#This Row],[Remaining Extended cost]])</f>
        <v>0</v>
      </c>
    </row>
    <row r="603" spans="1:20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9" t="str">
        <f>IF(Table1[[#This Row],[Buy-now costs]]&gt;0,"X","")</f>
        <v/>
      </c>
      <c r="M603" s="40">
        <v>0</v>
      </c>
      <c r="N603" s="40">
        <v>0</v>
      </c>
      <c r="O60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3" s="49" t="e">
        <f>Table1[[#This Row],[Quantity  to  purchase]]+Table1[[#This Row],[quantity on-hand]]+Table1[[#This Row],[Quantity on order]]-Table1[[#This Row],[extended quantity]]</f>
        <v>#DIV/0!</v>
      </c>
      <c r="Q603" s="51">
        <f>IFERROR(Table1[[#This Row],[Quantity  to  purchase]]*(Table1[[#This Row],[Cost ]]+Table1[[#This Row],[shipping]]+Table1[[#This Row],[Tax]]),0)</f>
        <v>0</v>
      </c>
      <c r="R603" s="36">
        <f>IFERROR(Table1[[#This Row],[leftover material]]*(Table1[[#This Row],[Cost ]]+Table1[[#This Row],[shipping]]+Table1[[#This Row],[Tax]]),0)</f>
        <v>0</v>
      </c>
      <c r="S603" s="36"/>
      <c r="T603" s="36">
        <f>IF(ISNA(VLOOKUP(Table1[[#This Row],[Part Number]],'Multi-level BOM'!V$4:V$449,1,FALSE)),0,Table1[[#This Row],[Remaining Extended cost]])</f>
        <v>0</v>
      </c>
    </row>
    <row r="604" spans="1:20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9" t="str">
        <f>IF(Table1[[#This Row],[Buy-now costs]]&gt;0,"X","")</f>
        <v/>
      </c>
      <c r="M604" s="40">
        <v>0</v>
      </c>
      <c r="N604" s="40">
        <v>0</v>
      </c>
      <c r="O60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4" s="49" t="e">
        <f>Table1[[#This Row],[Quantity  to  purchase]]+Table1[[#This Row],[quantity on-hand]]+Table1[[#This Row],[Quantity on order]]-Table1[[#This Row],[extended quantity]]</f>
        <v>#DIV/0!</v>
      </c>
      <c r="Q604" s="51">
        <f>IFERROR(Table1[[#This Row],[Quantity  to  purchase]]*(Table1[[#This Row],[Cost ]]+Table1[[#This Row],[shipping]]+Table1[[#This Row],[Tax]]),0)</f>
        <v>0</v>
      </c>
      <c r="R604" s="36">
        <f>IFERROR(Table1[[#This Row],[leftover material]]*(Table1[[#This Row],[Cost ]]+Table1[[#This Row],[shipping]]+Table1[[#This Row],[Tax]]),0)</f>
        <v>0</v>
      </c>
      <c r="S604" s="36"/>
      <c r="T604" s="36">
        <f>IF(ISNA(VLOOKUP(Table1[[#This Row],[Part Number]],'Multi-level BOM'!V$4:V$449,1,FALSE)),0,Table1[[#This Row],[Remaining Extended cost]])</f>
        <v>0</v>
      </c>
    </row>
    <row r="605" spans="1:20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9" t="str">
        <f>IF(Table1[[#This Row],[Buy-now costs]]&gt;0,"X","")</f>
        <v/>
      </c>
      <c r="M605" s="40">
        <v>0</v>
      </c>
      <c r="N605" s="40">
        <v>0</v>
      </c>
      <c r="O60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5" s="49" t="e">
        <f>Table1[[#This Row],[Quantity  to  purchase]]+Table1[[#This Row],[quantity on-hand]]+Table1[[#This Row],[Quantity on order]]-Table1[[#This Row],[extended quantity]]</f>
        <v>#DIV/0!</v>
      </c>
      <c r="Q605" s="51">
        <f>IFERROR(Table1[[#This Row],[Quantity  to  purchase]]*(Table1[[#This Row],[Cost ]]+Table1[[#This Row],[shipping]]+Table1[[#This Row],[Tax]]),0)</f>
        <v>0</v>
      </c>
      <c r="R605" s="36">
        <f>IFERROR(Table1[[#This Row],[leftover material]]*(Table1[[#This Row],[Cost ]]+Table1[[#This Row],[shipping]]+Table1[[#This Row],[Tax]]),0)</f>
        <v>0</v>
      </c>
      <c r="S605" s="36"/>
      <c r="T605" s="36">
        <f>IF(ISNA(VLOOKUP(Table1[[#This Row],[Part Number]],'Multi-level BOM'!V$4:V$449,1,FALSE)),0,Table1[[#This Row],[Remaining Extended cost]])</f>
        <v>0</v>
      </c>
    </row>
    <row r="606" spans="1:20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9" t="str">
        <f>IF(Table1[[#This Row],[Buy-now costs]]&gt;0,"X","")</f>
        <v/>
      </c>
      <c r="M606" s="40">
        <v>0</v>
      </c>
      <c r="N606" s="40">
        <v>0</v>
      </c>
      <c r="O60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6" s="49" t="e">
        <f>Table1[[#This Row],[Quantity  to  purchase]]+Table1[[#This Row],[quantity on-hand]]+Table1[[#This Row],[Quantity on order]]-Table1[[#This Row],[extended quantity]]</f>
        <v>#DIV/0!</v>
      </c>
      <c r="Q606" s="51">
        <f>IFERROR(Table1[[#This Row],[Quantity  to  purchase]]*(Table1[[#This Row],[Cost ]]+Table1[[#This Row],[shipping]]+Table1[[#This Row],[Tax]]),0)</f>
        <v>0</v>
      </c>
      <c r="R606" s="36">
        <f>IFERROR(Table1[[#This Row],[leftover material]]*(Table1[[#This Row],[Cost ]]+Table1[[#This Row],[shipping]]+Table1[[#This Row],[Tax]]),0)</f>
        <v>0</v>
      </c>
      <c r="S606" s="36"/>
      <c r="T606" s="36">
        <f>IF(ISNA(VLOOKUP(Table1[[#This Row],[Part Number]],'Multi-level BOM'!V$4:V$449,1,FALSE)),0,Table1[[#This Row],[Remaining Extended cost]])</f>
        <v>0</v>
      </c>
    </row>
    <row r="607" spans="1:20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9" t="str">
        <f>IF(Table1[[#This Row],[Buy-now costs]]&gt;0,"X","")</f>
        <v/>
      </c>
      <c r="M607" s="40">
        <v>0</v>
      </c>
      <c r="N607" s="40">
        <v>0</v>
      </c>
      <c r="O60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7" s="49" t="e">
        <f>Table1[[#This Row],[Quantity  to  purchase]]+Table1[[#This Row],[quantity on-hand]]+Table1[[#This Row],[Quantity on order]]-Table1[[#This Row],[extended quantity]]</f>
        <v>#DIV/0!</v>
      </c>
      <c r="Q607" s="51">
        <f>IFERROR(Table1[[#This Row],[Quantity  to  purchase]]*(Table1[[#This Row],[Cost ]]+Table1[[#This Row],[shipping]]+Table1[[#This Row],[Tax]]),0)</f>
        <v>0</v>
      </c>
      <c r="R607" s="36">
        <f>IFERROR(Table1[[#This Row],[leftover material]]*(Table1[[#This Row],[Cost ]]+Table1[[#This Row],[shipping]]+Table1[[#This Row],[Tax]]),0)</f>
        <v>0</v>
      </c>
      <c r="S607" s="36"/>
      <c r="T607" s="36">
        <f>IF(ISNA(VLOOKUP(Table1[[#This Row],[Part Number]],'Multi-level BOM'!V$4:V$449,1,FALSE)),0,Table1[[#This Row],[Remaining Extended cost]])</f>
        <v>0</v>
      </c>
    </row>
    <row r="608" spans="1:20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9" t="str">
        <f>IF(Table1[[#This Row],[Buy-now costs]]&gt;0,"X","")</f>
        <v/>
      </c>
      <c r="M608" s="40">
        <v>0</v>
      </c>
      <c r="N608" s="40">
        <v>0</v>
      </c>
      <c r="O60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8" s="49" t="e">
        <f>Table1[[#This Row],[Quantity  to  purchase]]+Table1[[#This Row],[quantity on-hand]]+Table1[[#This Row],[Quantity on order]]-Table1[[#This Row],[extended quantity]]</f>
        <v>#DIV/0!</v>
      </c>
      <c r="Q608" s="51">
        <f>IFERROR(Table1[[#This Row],[Quantity  to  purchase]]*(Table1[[#This Row],[Cost ]]+Table1[[#This Row],[shipping]]+Table1[[#This Row],[Tax]]),0)</f>
        <v>0</v>
      </c>
      <c r="R608" s="36">
        <f>IFERROR(Table1[[#This Row],[leftover material]]*(Table1[[#This Row],[Cost ]]+Table1[[#This Row],[shipping]]+Table1[[#This Row],[Tax]]),0)</f>
        <v>0</v>
      </c>
      <c r="S608" s="36"/>
      <c r="T608" s="36">
        <f>IF(ISNA(VLOOKUP(Table1[[#This Row],[Part Number]],'Multi-level BOM'!V$4:V$449,1,FALSE)),0,Table1[[#This Row],[Remaining Extended cost]])</f>
        <v>0</v>
      </c>
    </row>
    <row r="609" spans="1:20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9" t="str">
        <f>IF(Table1[[#This Row],[Buy-now costs]]&gt;0,"X","")</f>
        <v/>
      </c>
      <c r="M609" s="40">
        <v>0</v>
      </c>
      <c r="N609" s="40">
        <v>0</v>
      </c>
      <c r="O60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09" s="49" t="e">
        <f>Table1[[#This Row],[Quantity  to  purchase]]+Table1[[#This Row],[quantity on-hand]]+Table1[[#This Row],[Quantity on order]]-Table1[[#This Row],[extended quantity]]</f>
        <v>#DIV/0!</v>
      </c>
      <c r="Q609" s="51">
        <f>IFERROR(Table1[[#This Row],[Quantity  to  purchase]]*(Table1[[#This Row],[Cost ]]+Table1[[#This Row],[shipping]]+Table1[[#This Row],[Tax]]),0)</f>
        <v>0</v>
      </c>
      <c r="R609" s="36">
        <f>IFERROR(Table1[[#This Row],[leftover material]]*(Table1[[#This Row],[Cost ]]+Table1[[#This Row],[shipping]]+Table1[[#This Row],[Tax]]),0)</f>
        <v>0</v>
      </c>
      <c r="S609" s="36"/>
      <c r="T609" s="36">
        <f>IF(ISNA(VLOOKUP(Table1[[#This Row],[Part Number]],'Multi-level BOM'!V$4:V$449,1,FALSE)),0,Table1[[#This Row],[Remaining Extended cost]])</f>
        <v>0</v>
      </c>
    </row>
    <row r="610" spans="1:20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9" t="str">
        <f>IF(Table1[[#This Row],[Buy-now costs]]&gt;0,"X","")</f>
        <v/>
      </c>
      <c r="M610" s="40">
        <v>0</v>
      </c>
      <c r="N610" s="40">
        <v>0</v>
      </c>
      <c r="O61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0" s="49" t="e">
        <f>Table1[[#This Row],[Quantity  to  purchase]]+Table1[[#This Row],[quantity on-hand]]+Table1[[#This Row],[Quantity on order]]-Table1[[#This Row],[extended quantity]]</f>
        <v>#DIV/0!</v>
      </c>
      <c r="Q610" s="51">
        <f>IFERROR(Table1[[#This Row],[Quantity  to  purchase]]*(Table1[[#This Row],[Cost ]]+Table1[[#This Row],[shipping]]+Table1[[#This Row],[Tax]]),0)</f>
        <v>0</v>
      </c>
      <c r="R610" s="36">
        <f>IFERROR(Table1[[#This Row],[leftover material]]*(Table1[[#This Row],[Cost ]]+Table1[[#This Row],[shipping]]+Table1[[#This Row],[Tax]]),0)</f>
        <v>0</v>
      </c>
      <c r="S610" s="36"/>
      <c r="T610" s="36">
        <f>IF(ISNA(VLOOKUP(Table1[[#This Row],[Part Number]],'Multi-level BOM'!V$4:V$449,1,FALSE)),0,Table1[[#This Row],[Remaining Extended cost]])</f>
        <v>0</v>
      </c>
    </row>
    <row r="611" spans="1:20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9" t="str">
        <f>IF(Table1[[#This Row],[Buy-now costs]]&gt;0,"X","")</f>
        <v/>
      </c>
      <c r="M611" s="40">
        <v>0</v>
      </c>
      <c r="N611" s="40">
        <v>0</v>
      </c>
      <c r="O61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1" s="49" t="e">
        <f>Table1[[#This Row],[Quantity  to  purchase]]+Table1[[#This Row],[quantity on-hand]]+Table1[[#This Row],[Quantity on order]]-Table1[[#This Row],[extended quantity]]</f>
        <v>#DIV/0!</v>
      </c>
      <c r="Q611" s="51">
        <f>IFERROR(Table1[[#This Row],[Quantity  to  purchase]]*(Table1[[#This Row],[Cost ]]+Table1[[#This Row],[shipping]]+Table1[[#This Row],[Tax]]),0)</f>
        <v>0</v>
      </c>
      <c r="R611" s="36">
        <f>IFERROR(Table1[[#This Row],[leftover material]]*(Table1[[#This Row],[Cost ]]+Table1[[#This Row],[shipping]]+Table1[[#This Row],[Tax]]),0)</f>
        <v>0</v>
      </c>
      <c r="S611" s="36"/>
      <c r="T611" s="36">
        <f>IF(ISNA(VLOOKUP(Table1[[#This Row],[Part Number]],'Multi-level BOM'!V$4:V$449,1,FALSE)),0,Table1[[#This Row],[Remaining Extended cost]])</f>
        <v>0</v>
      </c>
    </row>
    <row r="612" spans="1:20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9" t="str">
        <f>IF(Table1[[#This Row],[Buy-now costs]]&gt;0,"X","")</f>
        <v/>
      </c>
      <c r="M612" s="40">
        <v>0</v>
      </c>
      <c r="N612" s="40">
        <v>0</v>
      </c>
      <c r="O61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2" s="49" t="e">
        <f>Table1[[#This Row],[Quantity  to  purchase]]+Table1[[#This Row],[quantity on-hand]]+Table1[[#This Row],[Quantity on order]]-Table1[[#This Row],[extended quantity]]</f>
        <v>#DIV/0!</v>
      </c>
      <c r="Q612" s="51">
        <f>IFERROR(Table1[[#This Row],[Quantity  to  purchase]]*(Table1[[#This Row],[Cost ]]+Table1[[#This Row],[shipping]]+Table1[[#This Row],[Tax]]),0)</f>
        <v>0</v>
      </c>
      <c r="R612" s="36">
        <f>IFERROR(Table1[[#This Row],[leftover material]]*(Table1[[#This Row],[Cost ]]+Table1[[#This Row],[shipping]]+Table1[[#This Row],[Tax]]),0)</f>
        <v>0</v>
      </c>
      <c r="S612" s="36"/>
      <c r="T612" s="36">
        <f>IF(ISNA(VLOOKUP(Table1[[#This Row],[Part Number]],'Multi-level BOM'!V$4:V$449,1,FALSE)),0,Table1[[#This Row],[Remaining Extended cost]])</f>
        <v>0</v>
      </c>
    </row>
    <row r="613" spans="1:20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9" t="str">
        <f>IF(Table1[[#This Row],[Buy-now costs]]&gt;0,"X","")</f>
        <v/>
      </c>
      <c r="M613" s="40">
        <v>0</v>
      </c>
      <c r="N613" s="40">
        <v>0</v>
      </c>
      <c r="O61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3" s="49" t="e">
        <f>Table1[[#This Row],[Quantity  to  purchase]]+Table1[[#This Row],[quantity on-hand]]+Table1[[#This Row],[Quantity on order]]-Table1[[#This Row],[extended quantity]]</f>
        <v>#DIV/0!</v>
      </c>
      <c r="Q613" s="51">
        <f>IFERROR(Table1[[#This Row],[Quantity  to  purchase]]*(Table1[[#This Row],[Cost ]]+Table1[[#This Row],[shipping]]+Table1[[#This Row],[Tax]]),0)</f>
        <v>0</v>
      </c>
      <c r="R613" s="36">
        <f>IFERROR(Table1[[#This Row],[leftover material]]*(Table1[[#This Row],[Cost ]]+Table1[[#This Row],[shipping]]+Table1[[#This Row],[Tax]]),0)</f>
        <v>0</v>
      </c>
      <c r="S613" s="36"/>
      <c r="T613" s="36">
        <f>IF(ISNA(VLOOKUP(Table1[[#This Row],[Part Number]],'Multi-level BOM'!V$4:V$449,1,FALSE)),0,Table1[[#This Row],[Remaining Extended cost]])</f>
        <v>0</v>
      </c>
    </row>
    <row r="614" spans="1:20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9" t="str">
        <f>IF(Table1[[#This Row],[Buy-now costs]]&gt;0,"X","")</f>
        <v/>
      </c>
      <c r="M614" s="40">
        <v>0</v>
      </c>
      <c r="N614" s="40">
        <v>0</v>
      </c>
      <c r="O61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4" s="49" t="e">
        <f>Table1[[#This Row],[Quantity  to  purchase]]+Table1[[#This Row],[quantity on-hand]]+Table1[[#This Row],[Quantity on order]]-Table1[[#This Row],[extended quantity]]</f>
        <v>#DIV/0!</v>
      </c>
      <c r="Q614" s="51">
        <f>IFERROR(Table1[[#This Row],[Quantity  to  purchase]]*(Table1[[#This Row],[Cost ]]+Table1[[#This Row],[shipping]]+Table1[[#This Row],[Tax]]),0)</f>
        <v>0</v>
      </c>
      <c r="R614" s="36">
        <f>IFERROR(Table1[[#This Row],[leftover material]]*(Table1[[#This Row],[Cost ]]+Table1[[#This Row],[shipping]]+Table1[[#This Row],[Tax]]),0)</f>
        <v>0</v>
      </c>
      <c r="S614" s="36"/>
      <c r="T614" s="36">
        <f>IF(ISNA(VLOOKUP(Table1[[#This Row],[Part Number]],'Multi-level BOM'!V$4:V$449,1,FALSE)),0,Table1[[#This Row],[Remaining Extended cost]])</f>
        <v>0</v>
      </c>
    </row>
    <row r="615" spans="1:20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9" t="str">
        <f>IF(Table1[[#This Row],[Buy-now costs]]&gt;0,"X","")</f>
        <v/>
      </c>
      <c r="M615" s="40">
        <v>0</v>
      </c>
      <c r="N615" s="40">
        <v>0</v>
      </c>
      <c r="O61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5" s="49" t="e">
        <f>Table1[[#This Row],[Quantity  to  purchase]]+Table1[[#This Row],[quantity on-hand]]+Table1[[#This Row],[Quantity on order]]-Table1[[#This Row],[extended quantity]]</f>
        <v>#DIV/0!</v>
      </c>
      <c r="Q615" s="51">
        <f>IFERROR(Table1[[#This Row],[Quantity  to  purchase]]*(Table1[[#This Row],[Cost ]]+Table1[[#This Row],[shipping]]+Table1[[#This Row],[Tax]]),0)</f>
        <v>0</v>
      </c>
      <c r="R615" s="36">
        <f>IFERROR(Table1[[#This Row],[leftover material]]*(Table1[[#This Row],[Cost ]]+Table1[[#This Row],[shipping]]+Table1[[#This Row],[Tax]]),0)</f>
        <v>0</v>
      </c>
      <c r="S615" s="36"/>
      <c r="T615" s="36">
        <f>IF(ISNA(VLOOKUP(Table1[[#This Row],[Part Number]],'Multi-level BOM'!V$4:V$449,1,FALSE)),0,Table1[[#This Row],[Remaining Extended cost]])</f>
        <v>0</v>
      </c>
    </row>
    <row r="616" spans="1:20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9" t="str">
        <f>IF(Table1[[#This Row],[Buy-now costs]]&gt;0,"X","")</f>
        <v/>
      </c>
      <c r="M616" s="40">
        <v>0</v>
      </c>
      <c r="N616" s="40">
        <v>0</v>
      </c>
      <c r="O61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6" s="49" t="e">
        <f>Table1[[#This Row],[Quantity  to  purchase]]+Table1[[#This Row],[quantity on-hand]]+Table1[[#This Row],[Quantity on order]]-Table1[[#This Row],[extended quantity]]</f>
        <v>#DIV/0!</v>
      </c>
      <c r="Q616" s="51">
        <f>IFERROR(Table1[[#This Row],[Quantity  to  purchase]]*(Table1[[#This Row],[Cost ]]+Table1[[#This Row],[shipping]]+Table1[[#This Row],[Tax]]),0)</f>
        <v>0</v>
      </c>
      <c r="R616" s="36">
        <f>IFERROR(Table1[[#This Row],[leftover material]]*(Table1[[#This Row],[Cost ]]+Table1[[#This Row],[shipping]]+Table1[[#This Row],[Tax]]),0)</f>
        <v>0</v>
      </c>
      <c r="S616" s="36"/>
      <c r="T616" s="36">
        <f>IF(ISNA(VLOOKUP(Table1[[#This Row],[Part Number]],'Multi-level BOM'!V$4:V$449,1,FALSE)),0,Table1[[#This Row],[Remaining Extended cost]])</f>
        <v>0</v>
      </c>
    </row>
    <row r="617" spans="1:20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9" t="str">
        <f>IF(Table1[[#This Row],[Buy-now costs]]&gt;0,"X","")</f>
        <v/>
      </c>
      <c r="M617" s="40">
        <v>0</v>
      </c>
      <c r="N617" s="40">
        <v>0</v>
      </c>
      <c r="O61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7" s="49" t="e">
        <f>Table1[[#This Row],[Quantity  to  purchase]]+Table1[[#This Row],[quantity on-hand]]+Table1[[#This Row],[Quantity on order]]-Table1[[#This Row],[extended quantity]]</f>
        <v>#DIV/0!</v>
      </c>
      <c r="Q617" s="51">
        <f>IFERROR(Table1[[#This Row],[Quantity  to  purchase]]*(Table1[[#This Row],[Cost ]]+Table1[[#This Row],[shipping]]+Table1[[#This Row],[Tax]]),0)</f>
        <v>0</v>
      </c>
      <c r="R617" s="36">
        <f>IFERROR(Table1[[#This Row],[leftover material]]*(Table1[[#This Row],[Cost ]]+Table1[[#This Row],[shipping]]+Table1[[#This Row],[Tax]]),0)</f>
        <v>0</v>
      </c>
      <c r="S617" s="36"/>
      <c r="T617" s="36">
        <f>IF(ISNA(VLOOKUP(Table1[[#This Row],[Part Number]],'Multi-level BOM'!V$4:V$449,1,FALSE)),0,Table1[[#This Row],[Remaining Extended cost]])</f>
        <v>0</v>
      </c>
    </row>
    <row r="618" spans="1:20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9" t="str">
        <f>IF(Table1[[#This Row],[Buy-now costs]]&gt;0,"X","")</f>
        <v/>
      </c>
      <c r="M618" s="40">
        <v>0</v>
      </c>
      <c r="N618" s="40">
        <v>0</v>
      </c>
      <c r="O61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8" s="49" t="e">
        <f>Table1[[#This Row],[Quantity  to  purchase]]+Table1[[#This Row],[quantity on-hand]]+Table1[[#This Row],[Quantity on order]]-Table1[[#This Row],[extended quantity]]</f>
        <v>#DIV/0!</v>
      </c>
      <c r="Q618" s="51">
        <f>IFERROR(Table1[[#This Row],[Quantity  to  purchase]]*(Table1[[#This Row],[Cost ]]+Table1[[#This Row],[shipping]]+Table1[[#This Row],[Tax]]),0)</f>
        <v>0</v>
      </c>
      <c r="R618" s="36">
        <f>IFERROR(Table1[[#This Row],[leftover material]]*(Table1[[#This Row],[Cost ]]+Table1[[#This Row],[shipping]]+Table1[[#This Row],[Tax]]),0)</f>
        <v>0</v>
      </c>
      <c r="S618" s="36"/>
      <c r="T618" s="36">
        <f>IF(ISNA(VLOOKUP(Table1[[#This Row],[Part Number]],'Multi-level BOM'!V$4:V$449,1,FALSE)),0,Table1[[#This Row],[Remaining Extended cost]])</f>
        <v>0</v>
      </c>
    </row>
    <row r="619" spans="1:20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9" t="str">
        <f>IF(Table1[[#This Row],[Buy-now costs]]&gt;0,"X","")</f>
        <v/>
      </c>
      <c r="M619" s="40">
        <v>0</v>
      </c>
      <c r="N619" s="40">
        <v>0</v>
      </c>
      <c r="O61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19" s="49" t="e">
        <f>Table1[[#This Row],[Quantity  to  purchase]]+Table1[[#This Row],[quantity on-hand]]+Table1[[#This Row],[Quantity on order]]-Table1[[#This Row],[extended quantity]]</f>
        <v>#DIV/0!</v>
      </c>
      <c r="Q619" s="51">
        <f>IFERROR(Table1[[#This Row],[Quantity  to  purchase]]*(Table1[[#This Row],[Cost ]]+Table1[[#This Row],[shipping]]+Table1[[#This Row],[Tax]]),0)</f>
        <v>0</v>
      </c>
      <c r="R619" s="36">
        <f>IFERROR(Table1[[#This Row],[leftover material]]*(Table1[[#This Row],[Cost ]]+Table1[[#This Row],[shipping]]+Table1[[#This Row],[Tax]]),0)</f>
        <v>0</v>
      </c>
      <c r="S619" s="36"/>
      <c r="T619" s="36">
        <f>IF(ISNA(VLOOKUP(Table1[[#This Row],[Part Number]],'Multi-level BOM'!V$4:V$449,1,FALSE)),0,Table1[[#This Row],[Remaining Extended cost]])</f>
        <v>0</v>
      </c>
    </row>
    <row r="620" spans="1:20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9" t="str">
        <f>IF(Table1[[#This Row],[Buy-now costs]]&gt;0,"X","")</f>
        <v/>
      </c>
      <c r="M620" s="40">
        <v>0</v>
      </c>
      <c r="N620" s="40">
        <v>0</v>
      </c>
      <c r="O62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0" s="49" t="e">
        <f>Table1[[#This Row],[Quantity  to  purchase]]+Table1[[#This Row],[quantity on-hand]]+Table1[[#This Row],[Quantity on order]]-Table1[[#This Row],[extended quantity]]</f>
        <v>#DIV/0!</v>
      </c>
      <c r="Q620" s="51">
        <f>IFERROR(Table1[[#This Row],[Quantity  to  purchase]]*(Table1[[#This Row],[Cost ]]+Table1[[#This Row],[shipping]]+Table1[[#This Row],[Tax]]),0)</f>
        <v>0</v>
      </c>
      <c r="R620" s="36">
        <f>IFERROR(Table1[[#This Row],[leftover material]]*(Table1[[#This Row],[Cost ]]+Table1[[#This Row],[shipping]]+Table1[[#This Row],[Tax]]),0)</f>
        <v>0</v>
      </c>
      <c r="S620" s="36"/>
      <c r="T620" s="36">
        <f>IF(ISNA(VLOOKUP(Table1[[#This Row],[Part Number]],'Multi-level BOM'!V$4:V$449,1,FALSE)),0,Table1[[#This Row],[Remaining Extended cost]])</f>
        <v>0</v>
      </c>
    </row>
    <row r="621" spans="1:20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9" t="str">
        <f>IF(Table1[[#This Row],[Buy-now costs]]&gt;0,"X","")</f>
        <v/>
      </c>
      <c r="M621" s="40">
        <v>0</v>
      </c>
      <c r="N621" s="40">
        <v>0</v>
      </c>
      <c r="O62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1" s="49" t="e">
        <f>Table1[[#This Row],[Quantity  to  purchase]]+Table1[[#This Row],[quantity on-hand]]+Table1[[#This Row],[Quantity on order]]-Table1[[#This Row],[extended quantity]]</f>
        <v>#DIV/0!</v>
      </c>
      <c r="Q621" s="51">
        <f>IFERROR(Table1[[#This Row],[Quantity  to  purchase]]*(Table1[[#This Row],[Cost ]]+Table1[[#This Row],[shipping]]+Table1[[#This Row],[Tax]]),0)</f>
        <v>0</v>
      </c>
      <c r="R621" s="36">
        <f>IFERROR(Table1[[#This Row],[leftover material]]*(Table1[[#This Row],[Cost ]]+Table1[[#This Row],[shipping]]+Table1[[#This Row],[Tax]]),0)</f>
        <v>0</v>
      </c>
      <c r="S621" s="36"/>
      <c r="T621" s="36">
        <f>IF(ISNA(VLOOKUP(Table1[[#This Row],[Part Number]],'Multi-level BOM'!V$4:V$449,1,FALSE)),0,Table1[[#This Row],[Remaining Extended cost]])</f>
        <v>0</v>
      </c>
    </row>
    <row r="622" spans="1:20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9" t="str">
        <f>IF(Table1[[#This Row],[Buy-now costs]]&gt;0,"X","")</f>
        <v/>
      </c>
      <c r="M622" s="40">
        <v>0</v>
      </c>
      <c r="N622" s="40">
        <v>0</v>
      </c>
      <c r="O62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2" s="49" t="e">
        <f>Table1[[#This Row],[Quantity  to  purchase]]+Table1[[#This Row],[quantity on-hand]]+Table1[[#This Row],[Quantity on order]]-Table1[[#This Row],[extended quantity]]</f>
        <v>#DIV/0!</v>
      </c>
      <c r="Q622" s="51">
        <f>IFERROR(Table1[[#This Row],[Quantity  to  purchase]]*(Table1[[#This Row],[Cost ]]+Table1[[#This Row],[shipping]]+Table1[[#This Row],[Tax]]),0)</f>
        <v>0</v>
      </c>
      <c r="R622" s="36">
        <f>IFERROR(Table1[[#This Row],[leftover material]]*(Table1[[#This Row],[Cost ]]+Table1[[#This Row],[shipping]]+Table1[[#This Row],[Tax]]),0)</f>
        <v>0</v>
      </c>
      <c r="S622" s="36"/>
      <c r="T622" s="36">
        <f>IF(ISNA(VLOOKUP(Table1[[#This Row],[Part Number]],'Multi-level BOM'!V$4:V$449,1,FALSE)),0,Table1[[#This Row],[Remaining Extended cost]])</f>
        <v>0</v>
      </c>
    </row>
    <row r="623" spans="1:20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9" t="str">
        <f>IF(Table1[[#This Row],[Buy-now costs]]&gt;0,"X","")</f>
        <v/>
      </c>
      <c r="M623" s="40">
        <v>0</v>
      </c>
      <c r="N623" s="40">
        <v>0</v>
      </c>
      <c r="O62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3" s="49" t="e">
        <f>Table1[[#This Row],[Quantity  to  purchase]]+Table1[[#This Row],[quantity on-hand]]+Table1[[#This Row],[Quantity on order]]-Table1[[#This Row],[extended quantity]]</f>
        <v>#DIV/0!</v>
      </c>
      <c r="Q623" s="51">
        <f>IFERROR(Table1[[#This Row],[Quantity  to  purchase]]*(Table1[[#This Row],[Cost ]]+Table1[[#This Row],[shipping]]+Table1[[#This Row],[Tax]]),0)</f>
        <v>0</v>
      </c>
      <c r="R623" s="36">
        <f>IFERROR(Table1[[#This Row],[leftover material]]*(Table1[[#This Row],[Cost ]]+Table1[[#This Row],[shipping]]+Table1[[#This Row],[Tax]]),0)</f>
        <v>0</v>
      </c>
      <c r="S623" s="36"/>
      <c r="T623" s="36">
        <f>IF(ISNA(VLOOKUP(Table1[[#This Row],[Part Number]],'Multi-level BOM'!V$4:V$449,1,FALSE)),0,Table1[[#This Row],[Remaining Extended cost]])</f>
        <v>0</v>
      </c>
    </row>
    <row r="624" spans="1:20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9" t="str">
        <f>IF(Table1[[#This Row],[Buy-now costs]]&gt;0,"X","")</f>
        <v/>
      </c>
      <c r="M624" s="40">
        <v>0</v>
      </c>
      <c r="N624" s="40">
        <v>0</v>
      </c>
      <c r="O62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4" s="49" t="e">
        <f>Table1[[#This Row],[Quantity  to  purchase]]+Table1[[#This Row],[quantity on-hand]]+Table1[[#This Row],[Quantity on order]]-Table1[[#This Row],[extended quantity]]</f>
        <v>#DIV/0!</v>
      </c>
      <c r="Q624" s="51">
        <f>IFERROR(Table1[[#This Row],[Quantity  to  purchase]]*(Table1[[#This Row],[Cost ]]+Table1[[#This Row],[shipping]]+Table1[[#This Row],[Tax]]),0)</f>
        <v>0</v>
      </c>
      <c r="R624" s="36">
        <f>IFERROR(Table1[[#This Row],[leftover material]]*(Table1[[#This Row],[Cost ]]+Table1[[#This Row],[shipping]]+Table1[[#This Row],[Tax]]),0)</f>
        <v>0</v>
      </c>
      <c r="S624" s="36"/>
      <c r="T624" s="36">
        <f>IF(ISNA(VLOOKUP(Table1[[#This Row],[Part Number]],'Multi-level BOM'!V$4:V$449,1,FALSE)),0,Table1[[#This Row],[Remaining Extended cost]])</f>
        <v>0</v>
      </c>
    </row>
    <row r="625" spans="1:20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9" t="str">
        <f>IF(Table1[[#This Row],[Buy-now costs]]&gt;0,"X","")</f>
        <v/>
      </c>
      <c r="M625" s="40">
        <v>0</v>
      </c>
      <c r="N625" s="40">
        <v>0</v>
      </c>
      <c r="O62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5" s="49" t="e">
        <f>Table1[[#This Row],[Quantity  to  purchase]]+Table1[[#This Row],[quantity on-hand]]+Table1[[#This Row],[Quantity on order]]-Table1[[#This Row],[extended quantity]]</f>
        <v>#DIV/0!</v>
      </c>
      <c r="Q625" s="51">
        <f>IFERROR(Table1[[#This Row],[Quantity  to  purchase]]*(Table1[[#This Row],[Cost ]]+Table1[[#This Row],[shipping]]+Table1[[#This Row],[Tax]]),0)</f>
        <v>0</v>
      </c>
      <c r="R625" s="36">
        <f>IFERROR(Table1[[#This Row],[leftover material]]*(Table1[[#This Row],[Cost ]]+Table1[[#This Row],[shipping]]+Table1[[#This Row],[Tax]]),0)</f>
        <v>0</v>
      </c>
      <c r="S625" s="36"/>
      <c r="T625" s="36">
        <f>IF(ISNA(VLOOKUP(Table1[[#This Row],[Part Number]],'Multi-level BOM'!V$4:V$449,1,FALSE)),0,Table1[[#This Row],[Remaining Extended cost]])</f>
        <v>0</v>
      </c>
    </row>
    <row r="626" spans="1:20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9" t="str">
        <f>IF(Table1[[#This Row],[Buy-now costs]]&gt;0,"X","")</f>
        <v/>
      </c>
      <c r="M626" s="40">
        <v>0</v>
      </c>
      <c r="N626" s="40">
        <v>0</v>
      </c>
      <c r="O626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6" s="49" t="e">
        <f>Table1[[#This Row],[Quantity  to  purchase]]+Table1[[#This Row],[quantity on-hand]]+Table1[[#This Row],[Quantity on order]]-Table1[[#This Row],[extended quantity]]</f>
        <v>#DIV/0!</v>
      </c>
      <c r="Q626" s="51">
        <f>IFERROR(Table1[[#This Row],[Quantity  to  purchase]]*(Table1[[#This Row],[Cost ]]+Table1[[#This Row],[shipping]]+Table1[[#This Row],[Tax]]),0)</f>
        <v>0</v>
      </c>
      <c r="R626" s="36">
        <f>IFERROR(Table1[[#This Row],[leftover material]]*(Table1[[#This Row],[Cost ]]+Table1[[#This Row],[shipping]]+Table1[[#This Row],[Tax]]),0)</f>
        <v>0</v>
      </c>
      <c r="S626" s="36"/>
      <c r="T626" s="36">
        <f>IF(ISNA(VLOOKUP(Table1[[#This Row],[Part Number]],'Multi-level BOM'!V$4:V$449,1,FALSE)),0,Table1[[#This Row],[Remaining Extended cost]])</f>
        <v>0</v>
      </c>
    </row>
    <row r="627" spans="1:20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9" t="str">
        <f>IF(Table1[[#This Row],[Buy-now costs]]&gt;0,"X","")</f>
        <v/>
      </c>
      <c r="M627" s="40">
        <v>0</v>
      </c>
      <c r="N627" s="40">
        <v>0</v>
      </c>
      <c r="O627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7" s="49" t="e">
        <f>Table1[[#This Row],[Quantity  to  purchase]]+Table1[[#This Row],[quantity on-hand]]+Table1[[#This Row],[Quantity on order]]-Table1[[#This Row],[extended quantity]]</f>
        <v>#DIV/0!</v>
      </c>
      <c r="Q627" s="51">
        <f>IFERROR(Table1[[#This Row],[Quantity  to  purchase]]*(Table1[[#This Row],[Cost ]]+Table1[[#This Row],[shipping]]+Table1[[#This Row],[Tax]]),0)</f>
        <v>0</v>
      </c>
      <c r="R627" s="36">
        <f>IFERROR(Table1[[#This Row],[leftover material]]*(Table1[[#This Row],[Cost ]]+Table1[[#This Row],[shipping]]+Table1[[#This Row],[Tax]]),0)</f>
        <v>0</v>
      </c>
      <c r="S627" s="36"/>
      <c r="T627" s="36">
        <f>IF(ISNA(VLOOKUP(Table1[[#This Row],[Part Number]],'Multi-level BOM'!V$4:V$449,1,FALSE)),0,Table1[[#This Row],[Remaining Extended cost]])</f>
        <v>0</v>
      </c>
    </row>
    <row r="628" spans="1:20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9" t="str">
        <f>IF(Table1[[#This Row],[Buy-now costs]]&gt;0,"X","")</f>
        <v/>
      </c>
      <c r="M628" s="40">
        <v>0</v>
      </c>
      <c r="N628" s="40">
        <v>0</v>
      </c>
      <c r="O628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8" s="49" t="e">
        <f>Table1[[#This Row],[Quantity  to  purchase]]+Table1[[#This Row],[quantity on-hand]]+Table1[[#This Row],[Quantity on order]]-Table1[[#This Row],[extended quantity]]</f>
        <v>#DIV/0!</v>
      </c>
      <c r="Q628" s="51">
        <f>IFERROR(Table1[[#This Row],[Quantity  to  purchase]]*(Table1[[#This Row],[Cost ]]+Table1[[#This Row],[shipping]]+Table1[[#This Row],[Tax]]),0)</f>
        <v>0</v>
      </c>
      <c r="R628" s="36">
        <f>IFERROR(Table1[[#This Row],[leftover material]]*(Table1[[#This Row],[Cost ]]+Table1[[#This Row],[shipping]]+Table1[[#This Row],[Tax]]),0)</f>
        <v>0</v>
      </c>
      <c r="S628" s="36"/>
      <c r="T628" s="36">
        <f>IF(ISNA(VLOOKUP(Table1[[#This Row],[Part Number]],'Multi-level BOM'!V$4:V$449,1,FALSE)),0,Table1[[#This Row],[Remaining Extended cost]])</f>
        <v>0</v>
      </c>
    </row>
    <row r="629" spans="1:20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9" t="str">
        <f>IF(Table1[[#This Row],[Buy-now costs]]&gt;0,"X","")</f>
        <v/>
      </c>
      <c r="M629" s="40">
        <v>0</v>
      </c>
      <c r="N629" s="40">
        <v>0</v>
      </c>
      <c r="O629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29" s="49" t="e">
        <f>Table1[[#This Row],[Quantity  to  purchase]]+Table1[[#This Row],[quantity on-hand]]+Table1[[#This Row],[Quantity on order]]-Table1[[#This Row],[extended quantity]]</f>
        <v>#DIV/0!</v>
      </c>
      <c r="Q629" s="51">
        <f>IFERROR(Table1[[#This Row],[Quantity  to  purchase]]*(Table1[[#This Row],[Cost ]]+Table1[[#This Row],[shipping]]+Table1[[#This Row],[Tax]]),0)</f>
        <v>0</v>
      </c>
      <c r="R629" s="36">
        <f>IFERROR(Table1[[#This Row],[leftover material]]*(Table1[[#This Row],[Cost ]]+Table1[[#This Row],[shipping]]+Table1[[#This Row],[Tax]]),0)</f>
        <v>0</v>
      </c>
      <c r="S629" s="36"/>
      <c r="T629" s="36">
        <f>IF(ISNA(VLOOKUP(Table1[[#This Row],[Part Number]],'Multi-level BOM'!V$4:V$449,1,FALSE)),0,Table1[[#This Row],[Remaining Extended cost]])</f>
        <v>0</v>
      </c>
    </row>
    <row r="630" spans="1:20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9" t="str">
        <f>IF(Table1[[#This Row],[Buy-now costs]]&gt;0,"X","")</f>
        <v/>
      </c>
      <c r="M630" s="40">
        <v>0</v>
      </c>
      <c r="N630" s="40">
        <v>0</v>
      </c>
      <c r="O630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30" s="49" t="e">
        <f>Table1[[#This Row],[Quantity  to  purchase]]+Table1[[#This Row],[quantity on-hand]]+Table1[[#This Row],[Quantity on order]]-Table1[[#This Row],[extended quantity]]</f>
        <v>#DIV/0!</v>
      </c>
      <c r="Q630" s="51">
        <f>IFERROR(Table1[[#This Row],[Quantity  to  purchase]]*(Table1[[#This Row],[Cost ]]+Table1[[#This Row],[shipping]]+Table1[[#This Row],[Tax]]),0)</f>
        <v>0</v>
      </c>
      <c r="R630" s="36">
        <f>IFERROR(Table1[[#This Row],[leftover material]]*(Table1[[#This Row],[Cost ]]+Table1[[#This Row],[shipping]]+Table1[[#This Row],[Tax]]),0)</f>
        <v>0</v>
      </c>
      <c r="S630" s="36"/>
      <c r="T630" s="36">
        <f>IF(ISNA(VLOOKUP(Table1[[#This Row],[Part Number]],'Multi-level BOM'!V$4:V$449,1,FALSE)),0,Table1[[#This Row],[Remaining Extended cost]])</f>
        <v>0</v>
      </c>
    </row>
    <row r="631" spans="1:20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9" t="str">
        <f>IF(Table1[[#This Row],[Buy-now costs]]&gt;0,"X","")</f>
        <v/>
      </c>
      <c r="M631" s="40">
        <v>0</v>
      </c>
      <c r="N631" s="40">
        <v>0</v>
      </c>
      <c r="O631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31" s="49" t="e">
        <f>Table1[[#This Row],[Quantity  to  purchase]]+Table1[[#This Row],[quantity on-hand]]+Table1[[#This Row],[Quantity on order]]-Table1[[#This Row],[extended quantity]]</f>
        <v>#DIV/0!</v>
      </c>
      <c r="Q631" s="51">
        <f>IFERROR(Table1[[#This Row],[Quantity  to  purchase]]*(Table1[[#This Row],[Cost ]]+Table1[[#This Row],[shipping]]+Table1[[#This Row],[Tax]]),0)</f>
        <v>0</v>
      </c>
      <c r="R631" s="36">
        <f>IFERROR(Table1[[#This Row],[leftover material]]*(Table1[[#This Row],[Cost ]]+Table1[[#This Row],[shipping]]+Table1[[#This Row],[Tax]]),0)</f>
        <v>0</v>
      </c>
      <c r="S631" s="36"/>
      <c r="T631" s="36">
        <f>IF(ISNA(VLOOKUP(Table1[[#This Row],[Part Number]],'Multi-level BOM'!V$4:V$449,1,FALSE)),0,Table1[[#This Row],[Remaining Extended cost]])</f>
        <v>0</v>
      </c>
    </row>
    <row r="632" spans="1:20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9" t="str">
        <f>IF(Table1[[#This Row],[Buy-now costs]]&gt;0,"X","")</f>
        <v/>
      </c>
      <c r="M632" s="40">
        <v>0</v>
      </c>
      <c r="N632" s="40">
        <v>0</v>
      </c>
      <c r="O632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32" s="49" t="e">
        <f>Table1[[#This Row],[Quantity  to  purchase]]+Table1[[#This Row],[quantity on-hand]]+Table1[[#This Row],[Quantity on order]]-Table1[[#This Row],[extended quantity]]</f>
        <v>#DIV/0!</v>
      </c>
      <c r="Q632" s="51">
        <f>IFERROR(Table1[[#This Row],[Quantity  to  purchase]]*(Table1[[#This Row],[Cost ]]+Table1[[#This Row],[shipping]]+Table1[[#This Row],[Tax]]),0)</f>
        <v>0</v>
      </c>
      <c r="R632" s="36">
        <f>IFERROR(Table1[[#This Row],[leftover material]]*(Table1[[#This Row],[Cost ]]+Table1[[#This Row],[shipping]]+Table1[[#This Row],[Tax]]),0)</f>
        <v>0</v>
      </c>
      <c r="S632" s="36"/>
      <c r="T632" s="36">
        <f>IF(ISNA(VLOOKUP(Table1[[#This Row],[Part Number]],'Multi-level BOM'!V$4:V$449,1,FALSE)),0,Table1[[#This Row],[Remaining Extended cost]])</f>
        <v>0</v>
      </c>
    </row>
    <row r="633" spans="1:20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9" t="str">
        <f>IF(Table1[[#This Row],[Buy-now costs]]&gt;0,"X","")</f>
        <v/>
      </c>
      <c r="M633" s="40">
        <v>0</v>
      </c>
      <c r="N633" s="40">
        <v>0</v>
      </c>
      <c r="O633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33" s="49" t="e">
        <f>Table1[[#This Row],[Quantity  to  purchase]]+Table1[[#This Row],[quantity on-hand]]+Table1[[#This Row],[Quantity on order]]-Table1[[#This Row],[extended quantity]]</f>
        <v>#DIV/0!</v>
      </c>
      <c r="Q633" s="51">
        <f>IFERROR(Table1[[#This Row],[Quantity  to  purchase]]*(Table1[[#This Row],[Cost ]]+Table1[[#This Row],[shipping]]+Table1[[#This Row],[Tax]]),0)</f>
        <v>0</v>
      </c>
      <c r="R633" s="36">
        <f>IFERROR(Table1[[#This Row],[leftover material]]*(Table1[[#This Row],[Cost ]]+Table1[[#This Row],[shipping]]+Table1[[#This Row],[Tax]]),0)</f>
        <v>0</v>
      </c>
      <c r="S633" s="36"/>
      <c r="T633" s="36">
        <f>IF(ISNA(VLOOKUP(Table1[[#This Row],[Part Number]],'Multi-level BOM'!V$4:V$449,1,FALSE)),0,Table1[[#This Row],[Remaining Extended cost]])</f>
        <v>0</v>
      </c>
    </row>
    <row r="634" spans="1:20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9" t="str">
        <f>IF(Table1[[#This Row],[Buy-now costs]]&gt;0,"X","")</f>
        <v/>
      </c>
      <c r="M634" s="40">
        <v>0</v>
      </c>
      <c r="N634" s="40">
        <v>0</v>
      </c>
      <c r="O634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34" s="49" t="e">
        <f>Table1[[#This Row],[Quantity  to  purchase]]+Table1[[#This Row],[quantity on-hand]]+Table1[[#This Row],[Quantity on order]]-Table1[[#This Row],[extended quantity]]</f>
        <v>#DIV/0!</v>
      </c>
      <c r="Q634" s="51">
        <f>IFERROR(Table1[[#This Row],[Quantity  to  purchase]]*(Table1[[#This Row],[Cost ]]+Table1[[#This Row],[shipping]]+Table1[[#This Row],[Tax]]),0)</f>
        <v>0</v>
      </c>
      <c r="R634" s="36">
        <f>IFERROR(Table1[[#This Row],[leftover material]]*(Table1[[#This Row],[Cost ]]+Table1[[#This Row],[shipping]]+Table1[[#This Row],[Tax]]),0)</f>
        <v>0</v>
      </c>
      <c r="S634" s="36"/>
      <c r="T634" s="36">
        <f>IF(ISNA(VLOOKUP(Table1[[#This Row],[Part Number]],'Multi-level BOM'!V$4:V$449,1,FALSE)),0,Table1[[#This Row],[Remaining Extended cost]])</f>
        <v>0</v>
      </c>
    </row>
    <row r="635" spans="1:20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9" t="str">
        <f>IF(Table1[[#This Row],[Buy-now costs]]&gt;0,"X","")</f>
        <v/>
      </c>
      <c r="M635" s="40">
        <v>0</v>
      </c>
      <c r="N635" s="40">
        <v>0</v>
      </c>
      <c r="O635" s="49" t="e">
        <f>CEILING((Table1[[#This Row],[extended quantity]]-Table1[[#This Row],[quantity on-hand]]-Table1[[#This Row],[Quantity on order]])/Table1[[#This Row],[Minimum order quantity]],1)*Table1[[#This Row],[Minimum order quantity]]</f>
        <v>#DIV/0!</v>
      </c>
      <c r="P635" s="49" t="e">
        <f>Table1[[#This Row],[Quantity  to  purchase]]+Table1[[#This Row],[quantity on-hand]]+Table1[[#This Row],[Quantity on order]]-Table1[[#This Row],[extended quantity]]</f>
        <v>#DIV/0!</v>
      </c>
      <c r="Q635" s="51">
        <f>IFERROR(Table1[[#This Row],[Quantity  to  purchase]]*(Table1[[#This Row],[Cost ]]+Table1[[#This Row],[shipping]]+Table1[[#This Row],[Tax]]),0)</f>
        <v>0</v>
      </c>
      <c r="R635" s="36">
        <f>IFERROR(Table1[[#This Row],[leftover material]]*(Table1[[#This Row],[Cost ]]+Table1[[#This Row],[shipping]]+Table1[[#This Row],[Tax]]),0)</f>
        <v>0</v>
      </c>
      <c r="S635" s="36"/>
      <c r="T635" s="36">
        <f>IF(ISNA(VLOOKUP(Table1[[#This Row],[Part Number]],'Multi-level BOM'!V$4:V$449,1,FALSE)),0,Table1[[#This Row],[Remaining Extended cost]])</f>
        <v>0</v>
      </c>
    </row>
    <row r="637" spans="1:20" x14ac:dyDescent="0.25">
      <c r="M637" s="38" t="s">
        <v>698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14" r:id="rId15"/>
    <hyperlink ref="G63" r:id="rId16"/>
    <hyperlink ref="G13" r:id="rId17"/>
    <hyperlink ref="G36" r:id="rId18"/>
    <hyperlink ref="G32" r:id="rId19"/>
    <hyperlink ref="G16" r:id="rId20"/>
    <hyperlink ref="G22" r:id="rId21"/>
    <hyperlink ref="G30" r:id="rId22"/>
    <hyperlink ref="G60" r:id="rId23"/>
    <hyperlink ref="G28" r:id="rId24"/>
    <hyperlink ref="G11" r:id="rId25"/>
  </hyperlinks>
  <pageMargins left="0.7" right="0.7" top="0.75" bottom="0.75" header="0.3" footer="0.3"/>
  <pageSetup orientation="portrait" r:id="rId26"/>
  <legacyDrawing r:id="rId27"/>
  <tableParts count="1">
    <tablePart r:id="rId2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K18" sqref="K18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941</v>
      </c>
      <c r="D1" s="2" t="s">
        <v>942</v>
      </c>
      <c r="E1" t="s">
        <v>943</v>
      </c>
      <c r="G1" s="19"/>
      <c r="H1" s="20" t="s">
        <v>739</v>
      </c>
      <c r="I1" s="21"/>
      <c r="L1" s="19"/>
      <c r="M1" s="20" t="s">
        <v>752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733</v>
      </c>
      <c r="L2" s="22"/>
      <c r="M2" s="29">
        <v>5.9</v>
      </c>
      <c r="N2" s="24" t="s">
        <v>729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734</v>
      </c>
      <c r="L3" s="22"/>
      <c r="M3" s="23">
        <v>0.9</v>
      </c>
      <c r="N3" s="24" t="s">
        <v>738</v>
      </c>
    </row>
    <row r="4" spans="1:14" x14ac:dyDescent="0.25">
      <c r="G4" s="22"/>
      <c r="H4" s="23">
        <v>0.25</v>
      </c>
      <c r="I4" s="24" t="s">
        <v>735</v>
      </c>
      <c r="L4" s="22"/>
      <c r="M4" s="23">
        <v>6</v>
      </c>
      <c r="N4" s="24" t="s">
        <v>734</v>
      </c>
    </row>
    <row r="5" spans="1:14" x14ac:dyDescent="0.25">
      <c r="G5" s="22"/>
      <c r="H5" s="23">
        <v>6</v>
      </c>
      <c r="I5" s="24" t="s">
        <v>734</v>
      </c>
      <c r="L5" s="22"/>
      <c r="M5" s="23">
        <v>0.25</v>
      </c>
      <c r="N5" s="24" t="s">
        <v>735</v>
      </c>
    </row>
    <row r="6" spans="1:14" x14ac:dyDescent="0.25">
      <c r="G6" s="22">
        <v>34.25</v>
      </c>
      <c r="H6" s="23">
        <f>G6</f>
        <v>34.25</v>
      </c>
      <c r="I6" s="24" t="s">
        <v>736</v>
      </c>
      <c r="L6" s="22"/>
      <c r="M6" s="23">
        <v>6</v>
      </c>
      <c r="N6" s="24" t="s">
        <v>734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737</v>
      </c>
      <c r="L7" s="22"/>
      <c r="M7" s="23">
        <v>11.9</v>
      </c>
      <c r="N7" s="24" t="s">
        <v>738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738</v>
      </c>
      <c r="L8" s="22"/>
      <c r="M8" s="18">
        <v>0.9</v>
      </c>
      <c r="N8" s="24" t="s">
        <v>753</v>
      </c>
    </row>
    <row r="9" spans="1:14" ht="16.5" thickTop="1" thickBot="1" x14ac:dyDescent="0.3">
      <c r="G9" s="22"/>
      <c r="H9" s="18">
        <v>5.9</v>
      </c>
      <c r="I9" s="24" t="s">
        <v>729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740</v>
      </c>
      <c r="I12" s="21"/>
      <c r="L12" s="19"/>
      <c r="M12" s="20" t="s">
        <v>969</v>
      </c>
      <c r="N12" s="21"/>
    </row>
    <row r="13" spans="1:14" x14ac:dyDescent="0.25">
      <c r="G13" s="22"/>
      <c r="H13" s="23">
        <v>0.9</v>
      </c>
      <c r="I13" s="24" t="s">
        <v>733</v>
      </c>
      <c r="L13" s="22"/>
      <c r="M13" s="23">
        <v>1.6</v>
      </c>
      <c r="N13" s="24" t="s">
        <v>733</v>
      </c>
    </row>
    <row r="14" spans="1:14" x14ac:dyDescent="0.25">
      <c r="G14" s="22"/>
      <c r="H14" s="23">
        <v>6</v>
      </c>
      <c r="I14" s="24" t="s">
        <v>741</v>
      </c>
      <c r="L14" s="22"/>
      <c r="M14" s="23">
        <v>9.52</v>
      </c>
      <c r="N14" s="24" t="s">
        <v>737</v>
      </c>
    </row>
    <row r="15" spans="1:14" ht="15.75" thickBot="1" x14ac:dyDescent="0.3">
      <c r="G15" s="22">
        <v>49.5</v>
      </c>
      <c r="H15" s="23">
        <f>G15</f>
        <v>49.5</v>
      </c>
      <c r="I15" s="24" t="s">
        <v>736</v>
      </c>
      <c r="L15" s="22"/>
      <c r="M15" s="18">
        <v>15</v>
      </c>
      <c r="N15" s="24" t="s">
        <v>970</v>
      </c>
    </row>
    <row r="16" spans="1:14" ht="16.5" thickTop="1" thickBot="1" x14ac:dyDescent="0.3">
      <c r="G16" s="22"/>
      <c r="H16" s="23">
        <v>9.52</v>
      </c>
      <c r="I16" s="24" t="s">
        <v>737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738</v>
      </c>
    </row>
    <row r="18" spans="7:14" ht="15.75" thickBot="1" x14ac:dyDescent="0.3">
      <c r="G18" s="22"/>
      <c r="H18" s="18">
        <v>5</v>
      </c>
      <c r="I18" s="24" t="s">
        <v>748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756</v>
      </c>
      <c r="N19" s="21"/>
    </row>
    <row r="20" spans="7:14" x14ac:dyDescent="0.25">
      <c r="L20" s="22"/>
      <c r="M20" s="23">
        <f>13-4.5</f>
        <v>8.5</v>
      </c>
      <c r="N20" s="24" t="s">
        <v>745</v>
      </c>
    </row>
    <row r="21" spans="7:14" ht="15.75" thickBot="1" x14ac:dyDescent="0.3">
      <c r="L21" s="22"/>
      <c r="M21" s="23">
        <v>6.35</v>
      </c>
      <c r="N21" s="24" t="s">
        <v>757</v>
      </c>
    </row>
    <row r="22" spans="7:14" x14ac:dyDescent="0.25">
      <c r="G22" s="19"/>
      <c r="H22" s="20" t="s">
        <v>746</v>
      </c>
      <c r="I22" s="21"/>
      <c r="L22" s="22"/>
      <c r="M22" s="23">
        <v>0.5</v>
      </c>
      <c r="N22" s="24" t="s">
        <v>738</v>
      </c>
    </row>
    <row r="23" spans="7:14" ht="15.75" thickBot="1" x14ac:dyDescent="0.3">
      <c r="G23" s="22"/>
      <c r="H23" s="23">
        <f>16-4.5</f>
        <v>11.5</v>
      </c>
      <c r="I23" s="24" t="s">
        <v>745</v>
      </c>
      <c r="L23" s="22"/>
      <c r="M23" s="18">
        <v>3.9</v>
      </c>
      <c r="N23" s="24" t="s">
        <v>747</v>
      </c>
    </row>
    <row r="24" spans="7:14" ht="16.5" thickTop="1" thickBot="1" x14ac:dyDescent="0.3">
      <c r="G24" s="22"/>
      <c r="H24" s="23">
        <v>9.52</v>
      </c>
      <c r="I24" s="24" t="s">
        <v>737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738</v>
      </c>
    </row>
    <row r="26" spans="7:14" ht="15.75" thickBot="1" x14ac:dyDescent="0.3">
      <c r="G26" s="22"/>
      <c r="H26" s="18">
        <v>3.9</v>
      </c>
      <c r="I26" s="24" t="s">
        <v>747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798</v>
      </c>
      <c r="I30" s="21"/>
    </row>
    <row r="31" spans="7:14" x14ac:dyDescent="0.25">
      <c r="G31" s="22"/>
      <c r="H31" s="23">
        <v>241.5</v>
      </c>
      <c r="I31" s="24" t="s">
        <v>794</v>
      </c>
    </row>
    <row r="32" spans="7:14" x14ac:dyDescent="0.25">
      <c r="G32" s="22"/>
      <c r="H32" s="23">
        <v>9.5</v>
      </c>
      <c r="I32" s="24" t="s">
        <v>784</v>
      </c>
    </row>
    <row r="33" spans="7:9" x14ac:dyDescent="0.25">
      <c r="G33" s="22"/>
      <c r="H33" s="23">
        <v>597.5</v>
      </c>
      <c r="I33" s="24" t="s">
        <v>785</v>
      </c>
    </row>
    <row r="34" spans="7:9" x14ac:dyDescent="0.25">
      <c r="G34" s="22"/>
      <c r="H34" s="31">
        <v>10.5</v>
      </c>
      <c r="I34" s="24" t="s">
        <v>786</v>
      </c>
    </row>
    <row r="35" spans="7:9" x14ac:dyDescent="0.25">
      <c r="G35" s="22"/>
      <c r="H35" s="31">
        <v>68.7</v>
      </c>
      <c r="I35" s="24" t="s">
        <v>788</v>
      </c>
    </row>
    <row r="36" spans="7:9" x14ac:dyDescent="0.25">
      <c r="G36" s="22"/>
      <c r="H36" s="31">
        <v>14.9</v>
      </c>
      <c r="I36" s="24" t="s">
        <v>787</v>
      </c>
    </row>
    <row r="37" spans="7:9" x14ac:dyDescent="0.25">
      <c r="G37" s="22"/>
      <c r="H37" s="31">
        <v>36.799999999999997</v>
      </c>
      <c r="I37" s="24" t="s">
        <v>789</v>
      </c>
    </row>
    <row r="38" spans="7:9" x14ac:dyDescent="0.25">
      <c r="G38" s="22"/>
      <c r="H38" s="31">
        <v>22.2</v>
      </c>
      <c r="I38" s="24" t="s">
        <v>790</v>
      </c>
    </row>
    <row r="39" spans="7:9" x14ac:dyDescent="0.25">
      <c r="G39" s="22"/>
      <c r="H39" s="31">
        <v>440</v>
      </c>
      <c r="I39" s="24" t="s">
        <v>791</v>
      </c>
    </row>
    <row r="40" spans="7:9" x14ac:dyDescent="0.25">
      <c r="G40" s="22"/>
      <c r="H40" s="31">
        <v>13.3</v>
      </c>
      <c r="I40" s="24" t="s">
        <v>792</v>
      </c>
    </row>
    <row r="41" spans="7:9" x14ac:dyDescent="0.25">
      <c r="G41" s="22"/>
      <c r="H41" s="31">
        <v>302</v>
      </c>
      <c r="I41" s="24" t="s">
        <v>793</v>
      </c>
    </row>
    <row r="42" spans="7:9" x14ac:dyDescent="0.25">
      <c r="G42" s="22"/>
      <c r="H42" s="31">
        <v>13.4</v>
      </c>
      <c r="I42" s="24" t="s">
        <v>795</v>
      </c>
    </row>
    <row r="43" spans="7:9" x14ac:dyDescent="0.25">
      <c r="G43" s="22"/>
      <c r="H43" s="31">
        <v>470</v>
      </c>
      <c r="I43" s="24" t="s">
        <v>796</v>
      </c>
    </row>
    <row r="44" spans="7:9" ht="15.75" thickBot="1" x14ac:dyDescent="0.3">
      <c r="G44" s="22"/>
      <c r="H44" s="33">
        <v>16.5</v>
      </c>
      <c r="I44" s="24" t="s">
        <v>797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922</v>
      </c>
    </row>
    <row r="3" spans="1:5" x14ac:dyDescent="0.25">
      <c r="A3" t="s">
        <v>924</v>
      </c>
    </row>
    <row r="4" spans="1:5" x14ac:dyDescent="0.25">
      <c r="B4" t="s">
        <v>923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925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926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927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2020-02-20T17:25:05Z</dcterms:modified>
</cp:coreProperties>
</file>