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60" windowWidth="11925" windowHeight="8175" tabRatio="682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18" r:id="rId10"/>
  </pivotCaches>
</workbook>
</file>

<file path=xl/calcChain.xml><?xml version="1.0" encoding="utf-8"?>
<calcChain xmlns="http://schemas.openxmlformats.org/spreadsheetml/2006/main">
  <c r="E4" i="12" l="1"/>
  <c r="X89" i="1"/>
  <c r="X5" i="1"/>
  <c r="X4" i="1"/>
  <c r="E5" i="1"/>
  <c r="E4" i="1"/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4" i="12"/>
  <c r="C5" i="12"/>
  <c r="B5" i="12"/>
  <c r="B6" i="12"/>
  <c r="D4" i="12"/>
  <c r="C6" i="12"/>
  <c r="B4" i="12"/>
  <c r="D5" i="12" l="1"/>
  <c r="D6" i="12"/>
  <c r="F88" i="1"/>
  <c r="E88" i="1"/>
  <c r="X88" i="1" s="1"/>
  <c r="F14" i="1"/>
  <c r="D2" i="12" l="1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L55" i="1" s="1"/>
  <c r="AC68" i="1"/>
  <c r="L68" i="1" s="1"/>
  <c r="AC72" i="1"/>
  <c r="L72" i="1" s="1"/>
  <c r="AC76" i="1"/>
  <c r="L76" i="1" s="1"/>
  <c r="AC80" i="1"/>
  <c r="L80" i="1" s="1"/>
  <c r="AC84" i="1"/>
  <c r="L84" i="1" s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L52" i="1" s="1"/>
  <c r="AC56" i="1"/>
  <c r="L56" i="1" s="1"/>
  <c r="AC61" i="1"/>
  <c r="L61" i="1" s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L53" i="1" s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L54" i="1" s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U206" i="1"/>
  <c r="S206" i="1"/>
  <c r="T206" i="1" s="1"/>
  <c r="S202" i="1"/>
  <c r="T202" i="1" s="1"/>
  <c r="S198" i="1"/>
  <c r="T198" i="1" s="1"/>
  <c r="U194" i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222" i="1" l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R24" i="1" s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F52" i="1"/>
  <c r="R52" i="1" s="1"/>
  <c r="F53" i="1"/>
  <c r="R53" i="1" s="1"/>
  <c r="F54" i="1"/>
  <c r="R54" i="1" s="1"/>
  <c r="F55" i="1"/>
  <c r="R55" i="1" s="1"/>
  <c r="F56" i="1"/>
  <c r="R56" i="1" s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B3" i="3"/>
  <c r="B2" i="3"/>
  <c r="E2" i="3" s="1"/>
  <c r="R92" i="1" l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S39" i="1" s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l="1"/>
  <c r="T55" i="1" s="1"/>
  <c r="K55" i="1"/>
  <c r="H210" i="2"/>
  <c r="J56" i="1" s="1"/>
  <c r="J211" i="2"/>
  <c r="U55" i="1" l="1"/>
  <c r="W55" i="1"/>
  <c r="S56" i="1"/>
  <c r="T56" i="1" s="1"/>
  <c r="H211" i="2"/>
  <c r="J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S57" i="1"/>
  <c r="T57" i="1" s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J241" i="2"/>
  <c r="U58" i="1" l="1"/>
  <c r="W58" i="1"/>
  <c r="S59" i="1"/>
  <c r="T59" i="1" s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J102" i="1" s="1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<sst xmlns="http://schemas.openxmlformats.org/spreadsheetml/2006/main" count="1836" uniqueCount="1100">
  <si>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</si>
  <si>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</si>
  <si>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</si>
  <si>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</si>
  <si>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</si>
  <si>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</si>
  <si>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</si>
  <si>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</si>
  <si>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</si>
  <si>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</si>
  <si>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</si>
  <si>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</si>
  <si>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</si>
  <si>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</si>
  <si>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</si>
  <si>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</si>
  <si>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</si>
  <si>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</si>
  <si>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</si>
  <si>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</si>
  <si>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</si>
  <si>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</si>
  <si>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</si>
  <si>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</si>
  <si>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</si>
  <si>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</si>
  <si>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</si>
  <si>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</si>
  <si>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</si>
  <si>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</si>
  <si>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</si>
  <si>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</si>
  <si>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</si>
  <si>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</si>
  <si>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</si>
  <si>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</si>
  <si>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</si>
  <si>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</si>
  <si>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</si>
  <si>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</si>
  <si>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</si>
  <si>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</si>
  <si>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</si>
  <si>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</si>
  <si>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</si>
  <si>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</si>
  <si>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</si>
  <si>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</si>
  <si>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</si>
  <si>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</si>
  <si>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</si>
  <si>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</si>
  <si>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</si>
  <si>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</si>
  <si>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</si>
  <si>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</si>
  <si>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</si>
  <si>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</si>
  <si>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</si>
  <si>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</si>
  <si>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</si>
  <si>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</si>
  <si>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</si>
  <si>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</si>
  <si>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</si>
  <si>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</si>
  <si>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</si>
  <si>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</si>
  <si>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</si>
  <si>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</si>
  <si>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</si>
  <si>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</si>
  <si>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</si>
  <si>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</si>
  <si>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</si>
  <si>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</si>
  <si>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</si>
  <si>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</si>
  <si>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</si>
  <si>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</si>
  <si>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</si>
  <si>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</si>
  <si>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</si>
  <si>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</si>
  <si>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</si>
  <si>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</si>
  <si>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</si>
  <si>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</si>
  <si>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</si>
  <si>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</si>
  <si>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</si>
  <si>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</si>
  <si>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</si>
  <si>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</si>
  <si>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</si>
  <si>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</si>
  <si>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</si>
  <si>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</si>
  <si>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</si>
  <si>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</si>
  <si>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</si>
  <si>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</si>
  <si>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</si>
  <si>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</si>
  <si>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</si>
  <si>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</si>
  <si>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</si>
  <si>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</si>
  <si>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</si>
  <si>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</si>
  <si>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</si>
  <si>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</si>
  <si>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</si>
  <si>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</si>
  <si>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</si>
  <si>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</si>
  <si>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</si>
  <si>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</si>
  <si>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</si>
  <si>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</si>
  <si>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</si>
  <si>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</si>
  <si>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</si>
  <si>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</si>
  <si>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</si>
  <si>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</si>
  <si>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</si>
  <si>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</si>
  <si>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</si>
  <si>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</si>
  <si>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</si>
  <si>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</si>
  <si>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</si>
  <si>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</si>
  <si>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</si>
  <si>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</si>
  <si>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</si>
  <si>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</si>
  <si>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</si>
  <si>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</si>
  <si>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</si>
  <si>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</si>
  <si>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</si>
  <si>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</si>
  <si>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</si>
  <si>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</si>
  <si>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</si>
  <si>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</si>
  <si>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</si>
  <si>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</si>
  <si>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</si>
  <si>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</si>
  <si>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</si>
  <si>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</si>
  <si>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</si>
  <si>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</si>
  <si>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</si>
  <si>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</si>
  <si>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</si>
  <si>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</si>
  <si>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</si>
  <si>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</si>
  <si>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</si>
  <si>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</si>
  <si>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</si>
  <si>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</si>
  <si>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</si>
  <si>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</si>
  <si>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</si>
  <si>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</si>
  <si>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</si>
  <si>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</si>
  <si>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</si>
  <si>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</si>
  <si>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</si>
  <si>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</si>
  <si>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</si>
  <si>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</si>
  <si>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</si>
  <si>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</si>
  <si>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</si>
  <si>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</si>
  <si>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</si>
  <si>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</si>
  <si>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</si>
  <si>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</si>
  <si>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</si>
  <si>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</si>
  <si>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</si>
  <si>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</si>
  <si>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</si>
  <si>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</si>
  <si>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</si>
  <si>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</si>
  <si>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</si>
  <si>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</si>
  <si>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</si>
  <si>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</si>
  <si>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</si>
  <si>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</si>
  <si>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</si>
  <si>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</si>
  <si>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</si>
  <si>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</si>
  <si>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</si>
  <si>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</si>
  <si>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</si>
  <si>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</si>
  <si>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</si>
  <si>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</si>
  <si>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</si>
  <si>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</si>
  <si>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</si>
  <si>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</si>
  <si>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</si>
  <si>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</si>
  <si>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</si>
  <si>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</si>
  <si>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</si>
  <si>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</si>
  <si>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</si>
  <si>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</si>
  <si>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</si>
  <si>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</si>
  <si>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</si>
  <si>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</si>
  <si>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</si>
  <si>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</si>
  <si>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</si>
  <si>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</si>
  <si>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</si>
  <si>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</si>
  <si>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</si>
  <si>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</si>
  <si>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</si>
  <si>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</si>
  <si>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</si>
  <si>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</si>
  <si>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</si>
  <si>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</si>
  <si>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</si>
  <si>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</si>
  <si>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</si>
  <si>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</si>
  <si>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</si>
  <si>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</si>
  <si>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</si>
  <si>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</si>
  <si>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</si>
  <si>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</si>
  <si>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</si>
  <si>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</si>
  <si>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</si>
  <si>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</si>
  <si>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</si>
  <si>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</si>
  <si>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</si>
  <si>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</si>
  <si>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</si>
  <si>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</si>
  <si>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</si>
  <si>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</si>
  <si>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</si>
  <si>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</si>
  <si>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</si>
  <si>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</si>
  <si>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</si>
  <si>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</si>
  <si>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</si>
  <si>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</si>
  <si>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</si>
  <si>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</si>
  <si>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</si>
  <si>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</si>
  <si>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</si>
  <si>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</si>
  <si>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</si>
  <si>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</si>
  <si>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</si>
  <si>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</si>
  <si>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</si>
  <si>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</si>
  <si>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</si>
  <si>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</si>
  <si>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</si>
  <si>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</si>
  <si>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</si>
  <si>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</si>
  <si>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</si>
  <si>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</si>
  <si>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</si>
  <si>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</si>
  <si>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</si>
  <si>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</si>
  <si>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</si>
  <si>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</si>
  <si>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</si>
  <si>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</si>
  <si>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</si>
  <si>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</si>
  <si>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</si>
  <si>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</si>
  <si>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</si>
  <si>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</si>
  <si>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</si>
  <si>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</si>
  <si>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</si>
  <si>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</si>
  <si>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</si>
  <si>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</si>
  <si>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</si>
  <si>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</si>
  <si>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</si>
  <si>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</si>
  <si>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</si>
  <si>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</si>
  <si>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</si>
  <si>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</si>
  <si>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</si>
  <si>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</si>
  <si>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</si>
  <si>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</si>
  <si>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</si>
  <si>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</si>
  <si>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</si>
  <si>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</si>
  <si>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</si>
  <si>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</si>
  <si>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</si>
  <si>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</si>
  <si>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</si>
  <si>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</si>
  <si>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</si>
  <si>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</si>
  <si>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</si>
  <si>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</si>
  <si>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</si>
  <si>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</si>
  <si>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</si>
  <si>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</si>
  <si>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</si>
  <si>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</si>
  <si>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</si>
  <si>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</si>
  <si>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</si>
  <si>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</si>
  <si>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</si>
  <si>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</si>
  <si>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</si>
  <si>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</si>
  <si>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</si>
  <si>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</si>
  <si>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</si>
  <si>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</si>
  <si>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</si>
  <si>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</si>
  <si>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</si>
  <si>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</si>
  <si>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</si>
  <si>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</si>
  <si>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</si>
  <si>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</si>
  <si>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</si>
  <si>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</si>
  <si>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</si>
  <si>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</si>
  <si>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</si>
  <si>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</si>
  <si>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</si>
  <si>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</si>
  <si>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</si>
  <si>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</si>
  <si>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</si>
  <si>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</si>
  <si>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</si>
  <si>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</si>
  <si>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</si>
  <si>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</si>
  <si>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</si>
  <si>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</si>
  <si>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</si>
  <si>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</si>
  <si>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</si>
  <si>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</si>
  <si>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</si>
  <si>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</si>
  <si>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</si>
  <si>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</si>
  <si>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</si>
  <si>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</si>
  <si>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</si>
  <si>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</si>
  <si>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</si>
  <si>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</si>
  <si>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</si>
  <si>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</si>
  <si>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</si>
  <si>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</si>
  <si>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</si>
  <si>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</si>
  <si>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</si>
  <si>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</si>
  <si>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</si>
  <si>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</si>
  <si>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</si>
  <si>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</si>
  <si>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</si>
  <si>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</si>
  <si>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</si>
  <si>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</si>
  <si>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</si>
  <si>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</si>
  <si>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</si>
  <si>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</si>
  <si>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</si>
  <si>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</si>
  <si>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</si>
  <si>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</si>
  <si>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</si>
  <si>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</si>
  <si>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</si>
  <si>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</si>
  <si>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</si>
  <si>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</si>
  <si>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</si>
  <si>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</si>
  <si>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</si>
  <si>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</si>
  <si>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</si>
  <si>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</si>
  <si>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</si>
  <si>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</si>
  <si>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</si>
  <si>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</si>
  <si>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</si>
  <si>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</si>
  <si>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</si>
  <si>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</si>
  <si>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</si>
  <si>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</si>
  <si>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</si>
  <si>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</si>
  <si>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</si>
  <si>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</si>
  <si>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</si>
  <si>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</si>
  <si>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</si>
  <si>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</si>
  <si>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</si>
  <si>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</si>
  <si>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</si>
  <si>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</si>
  <si>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</si>
  <si>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</si>
  <si>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</si>
  <si>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</si>
  <si>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</si>
  <si>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</si>
  <si>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</si>
  <si>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</si>
  <si>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</si>
  <si>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</si>
  <si>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</si>
  <si>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</si>
  <si>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</si>
  <si>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</si>
  <si>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</si>
  <si>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</si>
  <si>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</si>
  <si>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</si>
  <si>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</si>
  <si>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</si>
  <si>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</si>
  <si>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</si>
  <si>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</si>
  <si>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</si>
  <si>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</si>
  <si>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</si>
  <si>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</si>
  <si>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</si>
  <si>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</si>
  <si>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</si>
  <si>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</si>
  <si>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</si>
  <si>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</si>
  <si>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</si>
  <si>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</si>
  <si>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</si>
  <si>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</si>
  <si>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</si>
  <si>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</si>
  <si>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</si>
  <si>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</si>
  <si>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</si>
  <si>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</si>
  <si>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</si>
  <si>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</si>
  <si>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</si>
  <si>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</si>
  <si>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</si>
  <si>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</si>
  <si>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</si>
  <si>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</si>
  <si>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</si>
  <si>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</si>
  <si>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</si>
  <si>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</si>
  <si>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</si>
  <si>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</si>
  <si>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</si>
  <si>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</si>
  <si>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</si>
  <si>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</si>
  <si>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</si>
  <si>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</si>
  <si>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</si>
  <si>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</si>
  <si>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</si>
  <si>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</si>
  <si>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</si>
  <si>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</si>
  <si>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</si>
  <si>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</si>
  <si>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</si>
  <si>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</si>
  <si>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</si>
  <si>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</si>
  <si>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</si>
  <si>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</si>
  <si>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</si>
  <si>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</si>
  <si>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</si>
  <si>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</si>
  <si>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</si>
  <si>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</si>
  <si>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</si>
  <si>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</si>
  <si>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</si>
  <si>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</si>
  <si>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</si>
  <si>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</si>
  <si>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</si>
  <si>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</si>
  <si>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</si>
  <si>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</si>
  <si>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</si>
  <si>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</si>
  <si>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</si>
  <si>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</si>
  <si>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</si>
  <si>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</si>
  <si>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</si>
  <si>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</si>
  <si>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</si>
  <si>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</si>
  <si>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</si>
  <si>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</si>
  <si>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</si>
  <si>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</si>
  <si>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</si>
  <si>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</si>
  <si>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</si>
  <si>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</si>
  <si>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</si>
  <si>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</si>
  <si>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</si>
  <si>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</si>
  <si>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</si>
  <si>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</si>
  <si>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</si>
  <si>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</si>
  <si>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</si>
  <si>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</si>
  <si>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</si>
  <si>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</si>
  <si>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</si>
  <si>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</si>
  <si>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</si>
  <si>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</si>
  <si>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</si>
  <si>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</si>
  <si>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</si>
  <si>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</si>
  <si>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</si>
  <si>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</si>
  <si>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</si>
  <si>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</si>
  <si>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</si>
  <si>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</si>
  <si>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</si>
  <si>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</si>
  <si>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</si>
  <si>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</si>
  <si>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</si>
  <si>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</si>
  <si>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</si>
  <si>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</si>
  <si>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</si>
  <si>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</si>
  <si>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</si>
  <si>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</si>
  <si>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</si>
  <si>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</si>
  <si>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</si>
  <si>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</si>
  <si>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</si>
  <si>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</si>
  <si>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</si>
  <si>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</si>
  <si>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</si>
  <si>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</si>
  <si>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</si>
  <si>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</si>
  <si>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</si>
  <si>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</si>
  <si>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</si>
  <si>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</si>
  <si>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</si>
  <si>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</si>
  <si>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</si>
  <si>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</si>
  <si>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</si>
  <si>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</si>
  <si>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</si>
  <si>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</si>
  <si>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</si>
  <si>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</si>
  <si>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</si>
  <si>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</si>
  <si>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</si>
  <si>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</si>
  <si>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</si>
  <si>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</si>
  <si>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</si>
  <si>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</si>
  <si>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</si>
  <si>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</si>
  <si>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</si>
  <si>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</si>
  <si>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</si>
  <si>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</si>
  <si>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</si>
  <si>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</si>
  <si>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</si>
  <si>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</si>
  <si>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</si>
  <si>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</si>
  <si>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</si>
  <si>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</si>
  <si>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</si>
  <si>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</si>
  <si>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</si>
  <si>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</si>
  <si>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</si>
  <si>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</si>
  <si>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</si>
  <si>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</si>
  <si>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</si>
  <si>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</si>
  <si>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</si>
  <si>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</si>
  <si>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</si>
  <si>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</si>
  <si>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</si>
  <si>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</si>
  <si>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</si>
  <si>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</si>
  <si>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</si>
  <si>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</si>
  <si>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</si>
  <si>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</si>
  <si>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</si>
  <si>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</si>
  <si>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</si>
  <si>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</si>
  <si>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</si>
  <si>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</si>
  <si>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</si>
  <si>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</si>
  <si>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</si>
  <si>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</si>
  <si>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</si>
  <si>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</si>
  <si>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</si>
  <si>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</si>
  <si>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</si>
  <si>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</si>
  <si>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</si>
  <si>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</si>
  <si>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</si>
  <si>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</si>
  <si>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</si>
  <si>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</si>
  <si>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</si>
  <si>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</si>
  <si>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</si>
  <si>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</si>
  <si>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</si>
  <si>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</si>
  <si>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</si>
  <si>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</si>
  <si>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</si>
  <si>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</si>
  <si>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</si>
  <si>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</si>
  <si>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</si>
  <si>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</si>
  <si>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</si>
  <si>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</si>
  <si>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</si>
  <si>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</si>
  <si>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</si>
  <si>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</si>
  <si>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</si>
  <si>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</si>
  <si>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</si>
  <si>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</si>
  <si>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</si>
  <si>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</si>
  <si>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</si>
  <si>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</si>
  <si>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</si>
  <si>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</si>
  <si>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</si>
  <si>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</si>
  <si>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</si>
  <si>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</si>
  <si>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</si>
  <si>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</si>
  <si>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</si>
  <si>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</si>
  <si>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</si>
  <si>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</si>
  <si>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</si>
  <si>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</si>
  <si>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</si>
  <si>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</si>
  <si>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</si>
  <si>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</si>
  <si>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</si>
  <si>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</si>
  <si>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</si>
  <si>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</si>
  <si>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</si>
  <si>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</si>
  <si>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</si>
  <si>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</si>
  <si>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</si>
  <si>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</si>
  <si>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</si>
  <si>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</si>
  <si>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</si>
  <si>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</si>
  <si>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</si>
  <si>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</si>
  <si>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</si>
  <si>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</si>
  <si>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</si>
  <si>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</si>
  <si>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</si>
  <si>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</si>
  <si>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</si>
  <si>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</si>
  <si>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</si>
  <si>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</si>
  <si>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</si>
  <si>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</si>
  <si>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</si>
  <si>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</si>
  <si>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</si>
  <si>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</si>
  <si>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</si>
  <si>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</si>
  <si>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</si>
  <si>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</si>
  <si>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</si>
  <si>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</si>
  <si>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</si>
  <si>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</si>
  <si>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</si>
  <si>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</si>
  <si>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</si>
  <si>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</si>
  <si>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</si>
  <si>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</si>
  <si>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</si>
  <si>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</si>
  <si>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</si>
  <si>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</si>
  <si>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</si>
  <si>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</si>
  <si>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</si>
  <si>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</si>
  <si>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</si>
  <si>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</si>
  <si>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</si>
  <si>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</si>
  <si>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</si>
  <si>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</si>
  <si>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</si>
  <si>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</si>
  <si>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</si>
  <si>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</si>
  <si>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</si>
  <si>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</si>
  <si>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</si>
  <si>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</si>
  <si>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</si>
  <si>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</si>
  <si>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</si>
  <si>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</si>
  <si>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</si>
  <si>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</si>
  <si>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</si>
  <si>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</si>
  <si>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</si>
  <si>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</si>
  <si>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</si>
  <si>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</si>
  <si>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</si>
  <si>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</si>
  <si>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</si>
  <si>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</si>
  <si>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</si>
  <si>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</si>
  <si>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</si>
  <si>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</si>
  <si>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</si>
  <si>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</si>
  <si>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</si>
  <si>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</si>
  <si>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</si>
  <si>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</si>
  <si>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</si>
  <si>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</si>
  <si>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</si>
  <si>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</si>
  <si>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</si>
  <si>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</si>
  <si>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</si>
  <si>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</si>
  <si>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</si>
  <si>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</si>
  <si>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</si>
  <si>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</si>
  <si>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</si>
  <si>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</si>
  <si>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</si>
  <si>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</si>
  <si>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</si>
  <si>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</si>
  <si>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</si>
  <si>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</si>
  <si>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</si>
  <si>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</si>
  <si>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</si>
  <si>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</si>
  <si>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</si>
  <si>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</si>
  <si>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</si>
  <si>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</si>
  <si>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</si>
  <si>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</si>
  <si>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</si>
  <si>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</si>
  <si>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</si>
  <si>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</si>
  <si>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</si>
  <si>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</si>
  <si>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</si>
  <si>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</si>
  <si>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</si>
  <si>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</si>
  <si>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</si>
  <si>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</si>
  <si>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</si>
  <si>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</si>
  <si>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</si>
  <si>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</si>
  <si>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</si>
  <si>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</si>
  <si>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</si>
  <si>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</si>
  <si>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</si>
  <si>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</si>
  <si>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</si>
  <si>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</si>
  <si>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</si>
  <si>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</si>
  <si>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</si>
  <si>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</si>
  <si>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</si>
  <si>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</si>
  <si>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</si>
  <si>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</si>
  <si>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</si>
  <si>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</si>
  <si>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</si>
  <si>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</si>
  <si>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</si>
  <si>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</si>
  <si>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</si>
  <si>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</si>
  <si>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</si>
  <si>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</si>
  <si>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</si>
  <si>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</si>
  <si>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</si>
  <si>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</si>
  <si>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</si>
  <si>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</si>
  <si>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</si>
  <si>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</si>
  <si>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</si>
  <si>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</si>
  <si>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</si>
  <si>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</si>
  <si>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</si>
  <si>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</si>
  <si>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</si>
  <si>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</si>
  <si>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</si>
  <si>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</si>
  <si>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</si>
  <si>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</si>
  <si>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</si>
  <si>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</si>
  <si>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</si>
  <si>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</si>
  <si>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</si>
  <si>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</si>
  <si>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</si>
  <si>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</si>
  <si>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</si>
  <si>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</si>
  <si>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</si>
  <si>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</si>
  <si>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</si>
  <si>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</si>
  <si>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</si>
  <si>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</si>
  <si>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</si>
  <si>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</si>
  <si>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</si>
  <si>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</si>
  <si>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</si>
  <si>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</si>
  <si>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</si>
  <si>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</si>
  <si>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</si>
  <si>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</si>
  <si>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</si>
  <si>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</si>
  <si>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</si>
  <si>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</si>
  <si>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</si>
  <si>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</si>
  <si>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</si>
  <si>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</si>
  <si>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</si>
  <si>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</si>
  <si>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</si>
  <si>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</si>
  <si>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</si>
  <si>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</si>
  <si>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</si>
  <si>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</si>
  <si>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</si>
  <si>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</si>
  <si>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</si>
  <si>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</si>
  <si>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</si>
  <si>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</si>
  <si>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</si>
  <si>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</si>
  <si>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</si>
  <si>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</si>
  <si>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</si>
  <si>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</si>
  <si>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</si>
  <si>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</si>
  <si>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</si>
  <si>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</si>
  <si>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</si>
  <si>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</si>
  <si>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</si>
  <si>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</si>
  <si>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</si>
  <si>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</si>
  <si>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</si>
  <si>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</si>
  <si>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</si>
  <si>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</si>
  <si>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</si>
  <si>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</si>
  <si>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</si>
  <si>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</si>
  <si>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</si>
  <si>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</si>
  <si>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</si>
  <si>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</si>
  <si>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</si>
  <si>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</si>
  <si>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</si>
  <si>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</si>
  <si>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</si>
  <si>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</si>
  <si>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</si>
  <si>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</si>
  <si>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</si>
  <si>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</si>
  <si>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</si>
  <si>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</si>
  <si>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</si>
  <si>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</si>
  <si>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</si>
  <si>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</si>
  <si>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</si>
  <si>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</si>
  <si>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</si>
  <si>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</si>
  <si>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</si>
  <si>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</si>
  <si>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</si>
  <si>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</si>
  <si>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</si>
  <si>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</si>
  <si>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</si>
  <si>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</si>
  <si>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</si>
  <si>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</si>
  <si>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</si>
  <si>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</si>
  <si>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</si>
  <si>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</si>
  <si>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</si>
  <si>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</si>
  <si>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</si>
  <si>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</si>
  <si>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</si>
  <si>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</si>
  <si>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</si>
  <si>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</si>
  <si>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</si>
  <si>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</si>
  <si>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</si>
  <si>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</si>
  <si>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</si>
  <si>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</si>
  <si>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</si>
  <si>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</si>
  <si>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</si>
  <si>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</si>
  <si>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</si>
  <si>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</si>
  <si>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</si>
  <si>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</si>
  <si>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</si>
  <si>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</si>
  <si>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</si>
  <si>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</si>
  <si>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</si>
  <si>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</si>
  <si>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</si>
  <si>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</si>
  <si>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</si>
  <si>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</si>
  <si>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</si>
  <si>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</si>
  <si>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</si>
  <si>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</si>
  <si>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</si>
  <si>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</si>
  <si>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</si>
  <si>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</si>
  <si>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</si>
  <si>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4/3 - 4/29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</si>
  <si>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</si>
  <si>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</si>
  <si>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</si>
  <si>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</si>
  <si>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</si>
  <si>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</si>
  <si>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</si>
  <si>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</si>
  <si>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</si>
  <si>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</si>
  <si>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</si>
  <si>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</si>
  <si>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</si>
  <si>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</si>
  <si>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</si>
  <si>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</si>
  <si>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</si>
  <si>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</si>
  <si>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</si>
  <si>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</si>
  <si>
    <t>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</t>
  </si>
  <si>
    <t xml:space="preserve"> Qty 3 Purchased 12/19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</si>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</sst>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834"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border>
        <horizontal/>
      </border>
    </dxf>
    <dxf>
      <border>
        <horizontal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8240"/>
        <c:axId val="141984128"/>
      </c:scatterChart>
      <c:valAx>
        <c:axId val="141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984128"/>
        <c:crosses val="autoZero"/>
        <c:crossBetween val="midCat"/>
        <c:majorUnit val="100"/>
      </c:valAx>
      <c:valAx>
        <c:axId val="1419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7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99.651004050924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0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Cloned Duet 2 Wifi V1.04 DuetWifi Advanced 32 Bit Electronics With 4.3&quot; 5&quot; 7&quot; PanelDue Touch Screen Controller" u="1"/>
        <s v="500mm MGN12 Linear Rail Guide with MGN12H Carriage Block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8">
        <n v="100.6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59.2"/>
        <n v="73.959999999999994"/>
        <n v="72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1.5816666666666668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69.08" u="1"/>
        <n v="48.96" u="1"/>
        <n v="25.91" u="1"/>
        <n v="106.51" u="1"/>
        <n v="65.510000000000005" u="1"/>
        <n v="2.84" u="1"/>
        <n v="30.5" u="1"/>
        <n v="1.798" u="1"/>
      </sharedItems>
    </cacheField>
    <cacheField name="shipping" numFmtId="44">
      <sharedItems containsString="0" containsBlank="1" containsNumber="1" minValue="0" maxValue="30.925000000000001" count="44">
        <n v="21.01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3.16"/>
        <n v="15"/>
        <n v="0.78341666666666665"/>
        <n v="2.6233823206843601E-2"/>
        <n v="4.643386707611317E-3"/>
        <n v="4.1974117130949756E-2"/>
        <n v="3"/>
        <n v="2.0987058565474878E-2"/>
        <n v="1.7784"/>
        <n v="0.19871999999999998"/>
        <n v="0.12239999999999998"/>
        <n v="1.48"/>
        <m/>
        <n v="30.925000000000001" u="1"/>
        <n v="10" u="1"/>
      </sharedItems>
    </cacheField>
    <cacheField name="Tax" numFmtId="44">
      <sharedItems containsSemiMixedTypes="0" containsString="0" containsNumber="1" minValue="0" maxValue="7.47" count="90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5.62"/>
        <n v="6.48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14235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2.4839999999999997E-2" u="1"/>
        <n v="0.81179999999999997" u="1"/>
        <n v="1.5299999999999998E-2" u="1"/>
        <n v="3.4654529502083666" u="1"/>
        <n v="0.2223" u="1"/>
        <n v="0.25559999999999999" u="1"/>
        <n v="0.16181999999999999" u="1"/>
      </sharedItems>
    </cacheField>
    <cacheField name="Web-link" numFmtId="0">
      <sharedItems containsBlank="1" count="88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https://www.amazon.com/Wisamic-310x310mm-Silicone-Rubber-Printer/dp/B07C7KBGBB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liexpress.com/item/4000068939919.html?spm=a2g0o.productlist.0.0.60cdf6bfD6T9rj&amp;algo_pvid=37f494a7-798b-40f4-ba9c-827b942e8aa4&amp;algo_expid=37f494a7-798b-40f4-ba9c-827b942e8aa4-17&amp;btsid=0ab6f82315837918434874489e3a13&amp;ws_ab_test=searchweb0_0,searchweb201602_,searchweb201603_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amazon.com/gp/product/B07PCN6T6F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banggood.com/Machifit-500mm-Length-MGN15-Linear-Rail-Guide-with-MGN15H-Linear-Rail-Block-CNC-Tool-p-1239196.html?cur_warehouse=CN" u="1"/>
        <s v="https://www.amazon.com/FYSETC-Controller-Expansion-Thermocouple-Daughter/dp/B07SST65HQ" u="1"/>
        <s v="https://www.banggood.com/Machifit-500mm-Length-MGN15-Linear-Rail-Guide-with-MGN15H-Linear-Rail-Block-CNC-Tool-p-1239196.html?akmClientCountry=America&amp;cur_warehouse=CN" u="1"/>
        <s v="https://www.amazon.com/URBEST5-Position-Covered-Screw-Terminal/dp/B01CG2HI0E" u="1"/>
        <s v="https://www.amazon.com/Miniature-Guide-Slide-Linear-Sliding/dp/B0797PM8XJ" u="1"/>
        <s v="https://www.digikey.com/product-detail/en/omron-electronics-inc-emc-div/D2HW-C201H/SW1153-ND/1811903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unt="2">
        <s v=""/>
        <s v="X" u="1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4">
        <n v="0"/>
        <n v="20"/>
        <n v="314"/>
        <n v="15"/>
        <n v="4"/>
        <n v="36"/>
        <n v="2"/>
        <n v="353"/>
        <n v="3"/>
        <n v="65"/>
        <n v="12"/>
        <n v="1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32.61000000000001"/>
    </cacheField>
    <cacheField name="Quantity on order" numFmtId="1">
      <sharedItems containsString="0" containsBlank="1" containsNumber="1" containsInteger="1" minValue="0" maxValue="100" count="12">
        <n v="1"/>
        <n v="0"/>
        <m/>
        <n v="2"/>
        <n v="100" u="1"/>
        <n v="50" u="1"/>
        <n v="12" u="1"/>
        <n v="26" u="1"/>
        <n v="3" u="1"/>
        <n v="8" u="1"/>
        <n v="4" u="1"/>
        <n v="10" u="1"/>
      </sharedItems>
    </cacheField>
    <cacheField name="Ideal cost of parts on order" numFmtId="44">
      <sharedItems containsSemiMixedTypes="0" containsString="0" containsNumber="1" minValue="0" maxValue="121.61499999999999"/>
    </cacheField>
    <cacheField name="Quantity  to  purchase" numFmtId="1">
      <sharedItems containsSemiMixedTypes="0" containsString="0" containsNumber="1" containsInteger="1" minValue="0" maxValue="200" count="13">
        <n v="0"/>
        <n v="10"/>
        <n v="1"/>
        <n v="3"/>
        <n v="5"/>
        <n v="6"/>
        <n v="8"/>
        <n v="4"/>
        <n v="2"/>
        <n v="40"/>
        <n v="200"/>
        <n v="100"/>
        <n v="50" u="1"/>
      </sharedItems>
    </cacheField>
    <cacheField name="leftover material" numFmtId="1">
      <sharedItems containsSemiMixedTypes="0" containsString="0" containsNumber="1" minValue="0" maxValue="286.2"/>
    </cacheField>
    <cacheField name="Remaining ideal cost" numFmtId="44">
      <sharedItems containsSemiMixedTypes="0" containsString="0" containsNumber="1" minValue="0" maxValue="93.125"/>
    </cacheField>
    <cacheField name="Remaining Extended cost" numFmtId="44">
      <sharedItems containsSemiMixedTypes="0" containsString="0" containsNumber="1" minValue="0" maxValue="111.75"/>
    </cacheField>
    <cacheField name="Cost of excess material" numFmtId="44">
      <sharedItems containsSemiMixedTypes="0" containsString="0" containsNumber="1" minValue="0" maxValue="37.169000000000004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3-10T00:00:00" count="9">
        <d v="2020-03-09T00:00:00"/>
        <m/>
        <d v="2020-02-14T00:00:00"/>
        <d v="2020-02-21T00:00:00"/>
        <d v="2020-02-29T00:00:00"/>
        <d v="2020-02-15T00:00:00"/>
        <d v="2020-02-16T00:00:00"/>
        <d v="2020-02-13T00:00:00"/>
        <d v="2020-03-05T00:00:00"/>
      </sharedItems>
    </cacheField>
    <cacheField name="Due date" numFmtId="14">
      <sharedItems containsDate="1" containsBlank="1" containsMixedTypes="1" minDate="2020-02-24T00:00:00" maxDate="2020-03-24T00:00:00" count="11">
        <d v="2020-03-23T00:00:00"/>
        <m/>
        <d v="2020-02-24T00:00:00"/>
        <s v="3/13 - 4/1"/>
        <s v="4/3 - 4/29"/>
        <d v="2020-02-28T00:00:00"/>
        <d v="2020-03-15T00:00:00"/>
        <d v="2020-03-07T00:00:00"/>
        <s v="ship on 2/22" u="1"/>
        <s v="2/26 - 3/2" u="1"/>
        <s v="shipped 2/22" u="1"/>
      </sharedItems>
    </cacheField>
    <cacheField name="received date" numFmtId="14">
      <sharedItems containsNonDate="0" containsDate="1" containsString="0" containsBlank="1" minDate="2020-02-18T00:00:00" maxDate="2020-03-08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0"/>
        <n v="57.8" u="1"/>
        <n v="12.382399999999999" u="1"/>
        <n v="9.799100000000001" u="1"/>
        <n v="96.435000000000002" u="1"/>
        <n v="9.8317999999999994" u="1"/>
        <n v="1.853" u="1"/>
        <n v="4.6287799999999999" u="1"/>
        <n v="79.08" u="1"/>
        <n v="137.435" u="1"/>
        <n v="3.1857999999999995" u="1"/>
        <n v="3.0083999999999995" u="1"/>
        <n v="16.339100000000002" u="1"/>
        <n v="67.930905900416732" u="1"/>
        <n v="76.692399999999992" u="1"/>
        <n v="2.6923000000000004" u="1"/>
        <n v="58.96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21.61499999999999"/>
    <x v="0"/>
    <n v="0"/>
    <x v="0"/>
    <x v="0"/>
    <n v="0"/>
    <x v="0"/>
    <n v="121.61499999999999"/>
    <x v="0"/>
    <n v="0"/>
    <n v="0"/>
    <n v="0"/>
    <n v="0"/>
    <n v="121.11499999999999"/>
    <x v="0"/>
    <x v="0"/>
    <m/>
    <m/>
    <x v="0"/>
  </r>
  <r>
    <x v="1"/>
    <x v="1"/>
    <x v="0"/>
    <x v="0"/>
    <x v="0"/>
    <x v="0"/>
    <x v="0"/>
    <n v="1"/>
    <m/>
    <x v="0"/>
    <n v="121.61499999999999"/>
    <x v="0"/>
    <n v="0"/>
    <x v="0"/>
    <x v="0"/>
    <n v="0"/>
    <x v="0"/>
    <n v="121.61499999999999"/>
    <x v="0"/>
    <n v="0"/>
    <n v="0"/>
    <n v="0"/>
    <n v="0"/>
    <n v="121.11499999999999"/>
    <x v="0"/>
    <x v="0"/>
    <m/>
    <m/>
    <x v="0"/>
  </r>
  <r>
    <x v="2"/>
    <x v="2"/>
    <x v="1"/>
    <x v="1"/>
    <x v="1"/>
    <x v="1"/>
    <x v="1"/>
    <n v="10"/>
    <s v="Purchase in packs of 10"/>
    <x v="1"/>
    <n v="41.171480000000003"/>
    <x v="0"/>
    <n v="0"/>
    <x v="1"/>
    <x v="1"/>
    <n v="29.408200000000001"/>
    <x v="1"/>
    <n v="0"/>
    <x v="1"/>
    <n v="2"/>
    <n v="11.76328"/>
    <n v="14.7041"/>
    <n v="2.94082"/>
    <m/>
    <x v="1"/>
    <x v="1"/>
    <m/>
    <s v="Mike donation - 20 pcs"/>
    <x v="0"/>
  </r>
  <r>
    <x v="3"/>
    <x v="3"/>
    <x v="1"/>
    <x v="2"/>
    <x v="1"/>
    <x v="2"/>
    <x v="2"/>
    <n v="300"/>
    <s v="Price per mm"/>
    <x v="2"/>
    <n v="5.8090132999999993"/>
    <x v="0"/>
    <n v="600"/>
    <x v="0"/>
    <x v="2"/>
    <n v="5.8127156666666657"/>
    <x v="1"/>
    <n v="0"/>
    <x v="0"/>
    <n v="286.2"/>
    <n v="0"/>
    <n v="0"/>
    <n v="5.2980866999999989"/>
    <n v="0"/>
    <x v="1"/>
    <x v="1"/>
    <m/>
    <s v="Mike donation"/>
    <x v="0"/>
  </r>
  <r>
    <x v="4"/>
    <x v="4"/>
    <x v="1"/>
    <x v="3"/>
    <x v="1"/>
    <x v="3"/>
    <x v="3"/>
    <n v="40"/>
    <s v="price per sq in"/>
    <x v="3"/>
    <n v="3.3495699999999995"/>
    <x v="0"/>
    <n v="0"/>
    <x v="2"/>
    <x v="3"/>
    <n v="3.5888249999999995"/>
    <x v="1"/>
    <n v="0"/>
    <x v="0"/>
    <n v="1"/>
    <n v="0"/>
    <n v="0"/>
    <n v="0.23925499999999997"/>
    <n v="0"/>
    <x v="1"/>
    <x v="1"/>
    <m/>
    <s v="Mike donation"/>
    <x v="0"/>
  </r>
  <r>
    <x v="5"/>
    <x v="5"/>
    <x v="2"/>
    <x v="4"/>
    <x v="2"/>
    <x v="4"/>
    <x v="4"/>
    <n v="1"/>
    <m/>
    <x v="4"/>
    <n v="2.8069576661548576"/>
    <x v="0"/>
    <n v="4"/>
    <x v="0"/>
    <x v="4"/>
    <n v="2.8069576661548576"/>
    <x v="2"/>
    <n v="0"/>
    <x v="0"/>
    <n v="0"/>
    <n v="0"/>
    <n v="0"/>
    <n v="0"/>
    <n v="2.8069576661548576"/>
    <x v="2"/>
    <x v="2"/>
    <d v="2020-02-24T00:00:00"/>
    <s v="on order 2/14"/>
    <x v="0"/>
  </r>
  <r>
    <x v="6"/>
    <x v="6"/>
    <x v="1"/>
    <x v="5"/>
    <x v="1"/>
    <x v="5"/>
    <x v="5"/>
    <n v="200"/>
    <m/>
    <x v="5"/>
    <n v="1.5872579999999998"/>
    <x v="0"/>
    <n v="0"/>
    <x v="3"/>
    <x v="5"/>
    <n v="1.5872579999999998"/>
    <x v="1"/>
    <n v="0"/>
    <x v="0"/>
    <n v="0"/>
    <n v="0"/>
    <n v="0"/>
    <n v="0"/>
    <n v="0"/>
    <x v="1"/>
    <x v="1"/>
    <m/>
    <s v="Mike donation"/>
    <x v="0"/>
  </r>
  <r>
    <x v="7"/>
    <x v="7"/>
    <x v="1"/>
    <x v="6"/>
    <x v="1"/>
    <x v="6"/>
    <x v="6"/>
    <n v="1"/>
    <m/>
    <x v="6"/>
    <n v="76.692399999999992"/>
    <x v="0"/>
    <n v="2"/>
    <x v="0"/>
    <x v="6"/>
    <n v="76.692399999999992"/>
    <x v="1"/>
    <n v="0"/>
    <x v="0"/>
    <n v="0"/>
    <n v="0"/>
    <n v="0"/>
    <n v="0"/>
    <n v="76.69"/>
    <x v="3"/>
    <x v="3"/>
    <d v="2020-02-28T00:00:00"/>
    <m/>
    <x v="0"/>
  </r>
  <r>
    <x v="8"/>
    <x v="8"/>
    <x v="1"/>
    <x v="7"/>
    <x v="1"/>
    <x v="7"/>
    <x v="7"/>
    <n v="300"/>
    <s v="Price per mm"/>
    <x v="7"/>
    <n v="12.941097666666668"/>
    <x v="0"/>
    <n v="0"/>
    <x v="4"/>
    <x v="7"/>
    <n v="12.941097666666668"/>
    <x v="1"/>
    <n v="0"/>
    <x v="0"/>
    <n v="247"/>
    <n v="0"/>
    <n v="0"/>
    <n v="9.055102333333334"/>
    <n v="0"/>
    <x v="1"/>
    <x v="1"/>
    <m/>
    <s v="Mike donation"/>
    <x v="0"/>
  </r>
  <r>
    <x v="9"/>
    <x v="9"/>
    <x v="2"/>
    <x v="8"/>
    <x v="3"/>
    <x v="8"/>
    <x v="8"/>
    <n v="1"/>
    <m/>
    <x v="4"/>
    <n v="1.9263434963807844"/>
    <x v="0"/>
    <n v="4"/>
    <x v="0"/>
    <x v="4"/>
    <n v="1.9263434963807844"/>
    <x v="2"/>
    <n v="0"/>
    <x v="0"/>
    <n v="0"/>
    <n v="0"/>
    <n v="0"/>
    <n v="0"/>
    <n v="1.9263434963807844"/>
    <x v="2"/>
    <x v="2"/>
    <d v="2020-02-24T00:00:00"/>
    <s v="on order 2/14"/>
    <x v="0"/>
  </r>
  <r>
    <x v="10"/>
    <x v="10"/>
    <x v="3"/>
    <x v="9"/>
    <x v="1"/>
    <x v="9"/>
    <x v="9"/>
    <n v="1"/>
    <s v="Free shipping"/>
    <x v="8"/>
    <n v="150.0048036850186"/>
    <x v="0"/>
    <n v="3"/>
    <x v="0"/>
    <x v="8"/>
    <n v="90.002882211011155"/>
    <x v="3"/>
    <n v="47.96"/>
    <x v="0"/>
    <n v="0"/>
    <n v="0"/>
    <n v="0"/>
    <n v="0"/>
    <n v="67.62"/>
    <x v="4"/>
    <x v="4"/>
    <m/>
    <s v=" Qty 3 Purchased 12/19"/>
    <x v="0"/>
  </r>
  <r>
    <x v="11"/>
    <x v="11"/>
    <x v="2"/>
    <x v="10"/>
    <x v="4"/>
    <x v="10"/>
    <x v="10"/>
    <n v="100"/>
    <m/>
    <x v="9"/>
    <n v="8.1835199605176534"/>
    <x v="0"/>
    <n v="100"/>
    <x v="0"/>
    <x v="9"/>
    <n v="8.1835199605176534"/>
    <x v="2"/>
    <n v="0"/>
    <x v="0"/>
    <n v="35"/>
    <n v="0"/>
    <n v="0"/>
    <n v="4.4065107479710441"/>
    <n v="12.590030708488698"/>
    <x v="2"/>
    <x v="2"/>
    <d v="2020-02-24T00:00:00"/>
    <s v="on order 2/14"/>
    <x v="0"/>
  </r>
  <r>
    <x v="12"/>
    <x v="12"/>
    <x v="1"/>
    <x v="11"/>
    <x v="1"/>
    <x v="11"/>
    <x v="11"/>
    <n v="4"/>
    <m/>
    <x v="6"/>
    <n v="6.2675000000000001"/>
    <x v="0"/>
    <n v="4"/>
    <x v="0"/>
    <x v="6"/>
    <n v="6.2675000000000001"/>
    <x v="1"/>
    <n v="0"/>
    <x v="0"/>
    <n v="2"/>
    <n v="0"/>
    <n v="0"/>
    <n v="6.2675000000000001"/>
    <n v="12.54"/>
    <x v="5"/>
    <x v="1"/>
    <m/>
    <s v="ordered 2/15"/>
    <x v="0"/>
  </r>
  <r>
    <x v="13"/>
    <x v="13"/>
    <x v="4"/>
    <x v="12"/>
    <x v="5"/>
    <x v="0"/>
    <x v="12"/>
    <n v="1"/>
    <m/>
    <x v="10"/>
    <n v="132.61000000000001"/>
    <x v="0"/>
    <n v="3"/>
    <x v="0"/>
    <x v="8"/>
    <n v="132.61000000000001"/>
    <x v="1"/>
    <n v="0"/>
    <x v="0"/>
    <n v="0"/>
    <n v="0"/>
    <n v="0"/>
    <n v="0"/>
    <n v="132.61000000000001"/>
    <x v="6"/>
    <x v="5"/>
    <d v="2020-02-28T00:00:00"/>
    <s v="on order 2/16"/>
    <x v="0"/>
  </r>
  <r>
    <x v="14"/>
    <x v="14"/>
    <x v="2"/>
    <x v="13"/>
    <x v="6"/>
    <x v="12"/>
    <x v="13"/>
    <n v="1"/>
    <s v="Shipping estimated $5 total"/>
    <x v="11"/>
    <n v="3.962763763983328"/>
    <x v="0"/>
    <n v="12"/>
    <x v="0"/>
    <x v="10"/>
    <n v="3.962763763983328"/>
    <x v="2"/>
    <n v="0"/>
    <x v="0"/>
    <n v="0"/>
    <n v="0"/>
    <n v="0"/>
    <n v="0"/>
    <n v="3.962763763983328"/>
    <x v="2"/>
    <x v="2"/>
    <d v="2020-02-24T00:00:00"/>
    <s v="on order 2/14"/>
    <x v="0"/>
  </r>
  <r>
    <x v="15"/>
    <x v="15"/>
    <x v="3"/>
    <x v="14"/>
    <x v="7"/>
    <x v="0"/>
    <x v="14"/>
    <n v="1"/>
    <s v="ordered 2/13"/>
    <x v="0"/>
    <n v="19.979999999999997"/>
    <x v="0"/>
    <n v="1"/>
    <x v="0"/>
    <x v="11"/>
    <n v="19.979999999999997"/>
    <x v="1"/>
    <n v="0"/>
    <x v="0"/>
    <n v="0"/>
    <n v="0"/>
    <n v="0"/>
    <n v="0"/>
    <n v="19.98"/>
    <x v="2"/>
    <x v="1"/>
    <d v="2020-02-20T00:00:00"/>
    <s v="ordered 2/14, received 2/20"/>
    <x v="0"/>
  </r>
  <r>
    <x v="16"/>
    <x v="16"/>
    <x v="0"/>
    <x v="15"/>
    <x v="1"/>
    <x v="0"/>
    <x v="0"/>
    <n v="1"/>
    <s v="Get out of center offcut of part A-0001"/>
    <x v="0"/>
    <n v="0"/>
    <x v="0"/>
    <m/>
    <x v="0"/>
    <x v="0"/>
    <n v="0"/>
    <x v="1"/>
    <n v="0"/>
    <x v="2"/>
    <n v="0"/>
    <n v="0"/>
    <n v="0"/>
    <n v="0"/>
    <m/>
    <x v="1"/>
    <x v="1"/>
    <m/>
    <m/>
    <x v="0"/>
  </r>
  <r>
    <x v="17"/>
    <x v="17"/>
    <x v="1"/>
    <x v="16"/>
    <x v="1"/>
    <x v="13"/>
    <x v="15"/>
    <n v="50"/>
    <s v="Shipping estimated"/>
    <x v="12"/>
    <n v="9.6327660000000002"/>
    <x v="0"/>
    <n v="50"/>
    <x v="0"/>
    <x v="12"/>
    <n v="9.6327660000000002"/>
    <x v="1"/>
    <n v="0"/>
    <x v="0"/>
    <n v="11"/>
    <n v="0"/>
    <n v="0"/>
    <n v="2.7169339999999997"/>
    <n v="12.3497"/>
    <x v="3"/>
    <x v="0"/>
    <m/>
    <m/>
    <x v="0"/>
  </r>
  <r>
    <x v="18"/>
    <x v="18"/>
    <x v="1"/>
    <x v="17"/>
    <x v="1"/>
    <x v="14"/>
    <x v="16"/>
    <n v="1"/>
    <m/>
    <x v="10"/>
    <n v="70.304999999999993"/>
    <x v="0"/>
    <n v="3"/>
    <x v="0"/>
    <x v="8"/>
    <n v="70.304999999999993"/>
    <x v="1"/>
    <n v="0"/>
    <x v="0"/>
    <n v="0"/>
    <n v="0"/>
    <n v="0"/>
    <n v="0"/>
    <n v="45.7"/>
    <x v="1"/>
    <x v="1"/>
    <m/>
    <s v="Purchased 12/19. ordered 1 more 2/15"/>
    <x v="0"/>
  </r>
  <r>
    <x v="19"/>
    <x v="19"/>
    <x v="5"/>
    <x v="18"/>
    <x v="8"/>
    <x v="15"/>
    <x v="17"/>
    <n v="1"/>
    <m/>
    <x v="10"/>
    <n v="65.511750000000006"/>
    <x v="0"/>
    <n v="3"/>
    <x v="0"/>
    <x v="8"/>
    <n v="65.511750000000006"/>
    <x v="1"/>
    <n v="0"/>
    <x v="0"/>
    <n v="0"/>
    <n v="0"/>
    <n v="0"/>
    <n v="0"/>
    <n v="65.510000000000005"/>
    <x v="1"/>
    <x v="1"/>
    <m/>
    <s v="ordered 2/13, received 2/20"/>
    <x v="0"/>
  </r>
  <r>
    <x v="20"/>
    <x v="20"/>
    <x v="3"/>
    <x v="19"/>
    <x v="9"/>
    <x v="16"/>
    <x v="18"/>
    <n v="1"/>
    <s v="Shipping estimated"/>
    <x v="0"/>
    <n v="11.319500000000001"/>
    <x v="0"/>
    <n v="1"/>
    <x v="0"/>
    <x v="11"/>
    <n v="11.319500000000001"/>
    <x v="1"/>
    <n v="0"/>
    <x v="0"/>
    <n v="0"/>
    <n v="0"/>
    <n v="0"/>
    <n v="0"/>
    <m/>
    <x v="7"/>
    <x v="6"/>
    <m/>
    <s v="on order 2/13, shipped 2/19"/>
    <x v="0"/>
  </r>
  <r>
    <x v="21"/>
    <x v="21"/>
    <x v="2"/>
    <x v="20"/>
    <x v="10"/>
    <x v="17"/>
    <x v="19"/>
    <n v="100"/>
    <s v="5.9mm tall"/>
    <x v="13"/>
    <n v="1.498420048256196"/>
    <x v="0"/>
    <n v="100"/>
    <x v="0"/>
    <x v="13"/>
    <n v="1.498420048256196"/>
    <x v="2"/>
    <n v="0"/>
    <x v="0"/>
    <n v="78"/>
    <n v="0"/>
    <n v="0"/>
    <n v="5.3125801710901497"/>
    <n v="6.8110002193463455"/>
    <x v="2"/>
    <x v="2"/>
    <d v="2020-02-24T00:00:00"/>
    <s v="on order 2/14"/>
    <x v="0"/>
  </r>
  <r>
    <x v="22"/>
    <x v="22"/>
    <x v="6"/>
    <x v="21"/>
    <x v="11"/>
    <x v="18"/>
    <x v="20"/>
    <n v="4"/>
    <s v="For z-axis motor mounts, shipping estimated"/>
    <x v="6"/>
    <n v="9.5387500000000003"/>
    <x v="0"/>
    <n v="0"/>
    <x v="5"/>
    <x v="8"/>
    <n v="14.308125"/>
    <x v="1"/>
    <n v="0"/>
    <x v="0"/>
    <n v="1"/>
    <n v="0"/>
    <n v="0"/>
    <n v="4.7693750000000001"/>
    <n v="0"/>
    <x v="1"/>
    <x v="1"/>
    <m/>
    <s v="Mike donation"/>
    <x v="0"/>
  </r>
  <r>
    <x v="23"/>
    <x v="23"/>
    <x v="6"/>
    <x v="22"/>
    <x v="12"/>
    <x v="19"/>
    <x v="20"/>
    <n v="12"/>
    <s v="Shipping estimated"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"/>
    <x v="24"/>
    <x v="6"/>
    <x v="23"/>
    <x v="13"/>
    <x v="20"/>
    <x v="21"/>
    <n v="2"/>
    <s v="For left and right kinematic ball holders on z-axis"/>
    <x v="6"/>
    <n v="9.5108931000000005"/>
    <x v="0"/>
    <n v="2"/>
    <x v="0"/>
    <x v="6"/>
    <n v="9.5108931000000005"/>
    <x v="1"/>
    <n v="0"/>
    <x v="0"/>
    <n v="0"/>
    <n v="0"/>
    <n v="0"/>
    <n v="0"/>
    <n v="9.51"/>
    <x v="1"/>
    <x v="1"/>
    <m/>
    <s v="on order 2/16"/>
    <x v="0"/>
  </r>
  <r>
    <x v="25"/>
    <x v="25"/>
    <x v="2"/>
    <x v="24"/>
    <x v="14"/>
    <x v="21"/>
    <x v="22"/>
    <n v="1"/>
    <m/>
    <x v="15"/>
    <n v="1.3209212546611093"/>
    <x v="0"/>
    <n v="8"/>
    <x v="0"/>
    <x v="14"/>
    <n v="1.3209212546611093"/>
    <x v="2"/>
    <n v="0"/>
    <x v="0"/>
    <n v="0"/>
    <n v="0"/>
    <n v="0"/>
    <n v="0"/>
    <n v="1.3209212546611093"/>
    <x v="2"/>
    <x v="2"/>
    <d v="2020-02-24T00:00:00"/>
    <s v="on order 2/14"/>
    <x v="0"/>
  </r>
  <r>
    <x v="26"/>
    <x v="26"/>
    <x v="1"/>
    <x v="25"/>
    <x v="1"/>
    <x v="22"/>
    <x v="23"/>
    <n v="26"/>
    <m/>
    <x v="16"/>
    <n v="3.0524192307692308"/>
    <x v="0"/>
    <n v="26"/>
    <x v="0"/>
    <x v="15"/>
    <n v="3.0524192307692308"/>
    <x v="1"/>
    <n v="0"/>
    <x v="0"/>
    <n v="17"/>
    <n v="0"/>
    <n v="0"/>
    <n v="5.7656807692307694"/>
    <n v="8.82"/>
    <x v="5"/>
    <x v="1"/>
    <d v="2020-02-18T00:00:00"/>
    <s v="ordered 2/15"/>
    <x v="0"/>
  </r>
  <r>
    <x v="27"/>
    <x v="27"/>
    <x v="1"/>
    <x v="26"/>
    <x v="1"/>
    <x v="23"/>
    <x v="24"/>
    <n v="100"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"/>
    <x v="28"/>
    <x v="2"/>
    <x v="27"/>
    <x v="15"/>
    <x v="24"/>
    <x v="25"/>
    <n v="1"/>
    <m/>
    <x v="4"/>
    <n v="2.0364202676025438"/>
    <x v="0"/>
    <n v="4"/>
    <x v="0"/>
    <x v="4"/>
    <n v="2.0364202676025438"/>
    <x v="2"/>
    <n v="0"/>
    <x v="0"/>
    <n v="0"/>
    <n v="0"/>
    <n v="0"/>
    <n v="0"/>
    <n v="2.0364202676025438"/>
    <x v="2"/>
    <x v="2"/>
    <d v="2020-02-24T00:00:00"/>
    <s v="on order 2/14"/>
    <x v="0"/>
  </r>
  <r>
    <x v="29"/>
    <x v="29"/>
    <x v="2"/>
    <x v="28"/>
    <x v="16"/>
    <x v="25"/>
    <x v="26"/>
    <n v="1"/>
    <m/>
    <x v="4"/>
    <n v="2.4216889668787003"/>
    <x v="0"/>
    <n v="4"/>
    <x v="0"/>
    <x v="4"/>
    <n v="2.4216889668787003"/>
    <x v="2"/>
    <n v="0"/>
    <x v="0"/>
    <n v="0"/>
    <n v="0"/>
    <n v="0"/>
    <n v="0"/>
    <n v="2.4216889668787003"/>
    <x v="2"/>
    <x v="2"/>
    <d v="2020-02-24T00:00:00"/>
    <s v="on order 2/14"/>
    <x v="0"/>
  </r>
  <r>
    <x v="30"/>
    <x v="30"/>
    <x v="2"/>
    <x v="29"/>
    <x v="17"/>
    <x v="26"/>
    <x v="27"/>
    <n v="1"/>
    <m/>
    <x v="6"/>
    <n v="0.495345470497916"/>
    <x v="0"/>
    <n v="2"/>
    <x v="0"/>
    <x v="6"/>
    <n v="0.495345470497916"/>
    <x v="2"/>
    <n v="0"/>
    <x v="0"/>
    <n v="0"/>
    <n v="0"/>
    <n v="0"/>
    <n v="0"/>
    <n v="0.495345470497916"/>
    <x v="2"/>
    <x v="2"/>
    <d v="2020-02-24T00:00:00"/>
    <s v="on order 2/14"/>
    <x v="0"/>
  </r>
  <r>
    <x v="31"/>
    <x v="31"/>
    <x v="2"/>
    <x v="30"/>
    <x v="18"/>
    <x v="27"/>
    <x v="28"/>
    <n v="1"/>
    <m/>
    <x v="6"/>
    <n v="0.5503838561087957"/>
    <x v="0"/>
    <n v="2"/>
    <x v="0"/>
    <x v="6"/>
    <n v="0.5503838561087957"/>
    <x v="2"/>
    <n v="0"/>
    <x v="0"/>
    <n v="0"/>
    <n v="0"/>
    <n v="0"/>
    <n v="0"/>
    <n v="0.5503838561087957"/>
    <x v="2"/>
    <x v="2"/>
    <d v="2020-02-24T00:00:00"/>
    <s v="on order 2/14"/>
    <x v="0"/>
  </r>
  <r>
    <x v="32"/>
    <x v="32"/>
    <x v="2"/>
    <x v="31"/>
    <x v="19"/>
    <x v="28"/>
    <x v="29"/>
    <n v="100"/>
    <m/>
    <x v="17"/>
    <n v="1.6126246983987713"/>
    <x v="0"/>
    <n v="100"/>
    <x v="0"/>
    <x v="1"/>
    <n v="1.6126246983987713"/>
    <x v="2"/>
    <n v="0"/>
    <x v="0"/>
    <n v="80"/>
    <n v="0"/>
    <n v="0"/>
    <n v="6.4504987935950853"/>
    <n v="8.0631234919938564"/>
    <x v="2"/>
    <x v="2"/>
    <d v="2020-02-24T00:00:00"/>
    <s v="on order 2/14"/>
    <x v="0"/>
  </r>
  <r>
    <x v="33"/>
    <x v="33"/>
    <x v="2"/>
    <x v="32"/>
    <x v="20"/>
    <x v="29"/>
    <x v="30"/>
    <n v="100"/>
    <m/>
    <x v="18"/>
    <n v="2.019083176135116"/>
    <x v="0"/>
    <n v="100"/>
    <x v="0"/>
    <x v="16"/>
    <n v="2.019083176135116"/>
    <x v="2"/>
    <n v="0"/>
    <x v="0"/>
    <n v="54"/>
    <n v="0"/>
    <n v="0"/>
    <n v="2.3702280763325279"/>
    <n v="4.3893112524676443"/>
    <x v="2"/>
    <x v="2"/>
    <d v="2020-02-24T00:00:00"/>
    <s v="on order 2/14"/>
    <x v="0"/>
  </r>
  <r>
    <x v="34"/>
    <x v="34"/>
    <x v="2"/>
    <x v="33"/>
    <x v="21"/>
    <x v="30"/>
    <x v="31"/>
    <n v="100"/>
    <m/>
    <x v="18"/>
    <n v="0.69623557797762647"/>
    <x v="0"/>
    <n v="100"/>
    <x v="0"/>
    <x v="16"/>
    <n v="0.69623557797762647"/>
    <x v="2"/>
    <n v="0"/>
    <x v="0"/>
    <n v="54"/>
    <n v="0"/>
    <n v="0"/>
    <n v="0.81732002632156153"/>
    <n v="1.513555604299188"/>
    <x v="2"/>
    <x v="2"/>
    <d v="2020-02-24T00:00:00"/>
    <s v="on order 2/14"/>
    <x v="0"/>
  </r>
  <r>
    <x v="35"/>
    <x v="35"/>
    <x v="7"/>
    <x v="34"/>
    <x v="22"/>
    <x v="31"/>
    <x v="32"/>
    <n v="1"/>
    <s v="Shipping estimated"/>
    <x v="10"/>
    <n v="21.606300000000001"/>
    <x v="0"/>
    <m/>
    <x v="0"/>
    <x v="0"/>
    <n v="0"/>
    <x v="1"/>
    <n v="0"/>
    <x v="3"/>
    <n v="0"/>
    <n v="21.606300000000001"/>
    <n v="21.606300000000001"/>
    <n v="0"/>
    <m/>
    <x v="1"/>
    <x v="1"/>
    <m/>
    <m/>
    <x v="0"/>
  </r>
  <r>
    <x v="36"/>
    <x v="36"/>
    <x v="0"/>
    <x v="15"/>
    <x v="1"/>
    <x v="0"/>
    <x v="0"/>
    <n v="1"/>
    <s v="Shipping estimated"/>
    <x v="0"/>
    <n v="0"/>
    <x v="0"/>
    <m/>
    <x v="0"/>
    <x v="0"/>
    <n v="0"/>
    <x v="1"/>
    <n v="0"/>
    <x v="2"/>
    <n v="0"/>
    <n v="0"/>
    <n v="0"/>
    <n v="0"/>
    <m/>
    <x v="1"/>
    <x v="1"/>
    <m/>
    <m/>
    <x v="0"/>
  </r>
  <r>
    <x v="37"/>
    <x v="37"/>
    <x v="8"/>
    <x v="35"/>
    <x v="23"/>
    <x v="32"/>
    <x v="33"/>
    <n v="1"/>
    <s v="Outrageous shipping charge"/>
    <x v="8"/>
    <n v="36.290000000000006"/>
    <x v="0"/>
    <m/>
    <x v="0"/>
    <x v="0"/>
    <n v="0"/>
    <x v="1"/>
    <n v="0"/>
    <x v="4"/>
    <n v="0"/>
    <n v="36.290000000000006"/>
    <n v="36.290000000000006"/>
    <n v="0"/>
    <m/>
    <x v="1"/>
    <x v="1"/>
    <m/>
    <m/>
    <x v="0"/>
  </r>
  <r>
    <x v="38"/>
    <x v="38"/>
    <x v="9"/>
    <x v="36"/>
    <x v="24"/>
    <x v="33"/>
    <x v="34"/>
    <n v="2"/>
    <s v="Estimated shipping cost"/>
    <x v="8"/>
    <n v="93.125"/>
    <x v="0"/>
    <m/>
    <x v="0"/>
    <x v="0"/>
    <n v="0"/>
    <x v="1"/>
    <n v="0"/>
    <x v="5"/>
    <n v="1"/>
    <n v="93.125"/>
    <n v="111.75"/>
    <n v="18.625"/>
    <m/>
    <x v="1"/>
    <x v="1"/>
    <m/>
    <m/>
    <x v="0"/>
  </r>
  <r>
    <x v="39"/>
    <x v="39"/>
    <x v="2"/>
    <x v="37"/>
    <x v="25"/>
    <x v="34"/>
    <x v="35"/>
    <n v="100"/>
    <m/>
    <x v="19"/>
    <n v="0.29720728229874965"/>
    <x v="0"/>
    <n v="100"/>
    <x v="0"/>
    <x v="17"/>
    <n v="0.29720728229874965"/>
    <x v="2"/>
    <n v="0"/>
    <x v="0"/>
    <n v="94"/>
    <n v="0"/>
    <n v="0"/>
    <n v="4.6562474226804111"/>
    <n v="4.9534547049791611"/>
    <x v="2"/>
    <x v="2"/>
    <d v="2020-02-24T00:00:00"/>
    <s v="on order 2/14"/>
    <x v="0"/>
  </r>
  <r>
    <x v="40"/>
    <x v="40"/>
    <x v="2"/>
    <x v="38"/>
    <x v="26"/>
    <x v="35"/>
    <x v="36"/>
    <n v="100"/>
    <m/>
    <x v="20"/>
    <n v="0.51598486510199593"/>
    <x v="0"/>
    <n v="100"/>
    <x v="0"/>
    <x v="18"/>
    <n v="0.51598486510199593"/>
    <x v="2"/>
    <n v="0"/>
    <x v="0"/>
    <n v="70"/>
    <n v="0"/>
    <n v="0"/>
    <n v="1.2039646852379906"/>
    <n v="1.7199495503399866"/>
    <x v="2"/>
    <x v="2"/>
    <d v="2020-02-24T00:00:00"/>
    <s v="on order 2/14"/>
    <x v="0"/>
  </r>
  <r>
    <x v="41"/>
    <x v="41"/>
    <x v="1"/>
    <x v="39"/>
    <x v="1"/>
    <x v="36"/>
    <x v="37"/>
    <n v="4"/>
    <m/>
    <x v="15"/>
    <n v="23.958200000000001"/>
    <x v="0"/>
    <m/>
    <x v="0"/>
    <x v="0"/>
    <n v="0"/>
    <x v="1"/>
    <n v="0"/>
    <x v="6"/>
    <n v="0"/>
    <n v="23.958200000000001"/>
    <n v="23.958200000000001"/>
    <n v="0"/>
    <m/>
    <x v="1"/>
    <x v="1"/>
    <m/>
    <m/>
    <x v="0"/>
  </r>
  <r>
    <x v="42"/>
    <x v="42"/>
    <x v="4"/>
    <x v="40"/>
    <x v="27"/>
    <x v="37"/>
    <x v="38"/>
    <n v="1"/>
    <s v="Shipping estimated"/>
    <x v="4"/>
    <n v="20.172800000000002"/>
    <x v="0"/>
    <m/>
    <x v="0"/>
    <x v="0"/>
    <n v="0"/>
    <x v="1"/>
    <n v="0"/>
    <x v="7"/>
    <n v="0"/>
    <n v="20.172800000000002"/>
    <n v="20.172800000000002"/>
    <n v="0"/>
    <m/>
    <x v="1"/>
    <x v="1"/>
    <m/>
    <m/>
    <x v="0"/>
  </r>
  <r>
    <x v="43"/>
    <x v="43"/>
    <x v="4"/>
    <x v="41"/>
    <x v="27"/>
    <x v="38"/>
    <x v="38"/>
    <n v="1"/>
    <m/>
    <x v="4"/>
    <n v="20.695999999999998"/>
    <x v="0"/>
    <m/>
    <x v="0"/>
    <x v="0"/>
    <n v="0"/>
    <x v="1"/>
    <n v="0"/>
    <x v="7"/>
    <n v="0"/>
    <n v="20.695999999999998"/>
    <n v="20.695999999999998"/>
    <n v="0"/>
    <m/>
    <x v="1"/>
    <x v="1"/>
    <m/>
    <m/>
    <x v="0"/>
  </r>
  <r>
    <x v="44"/>
    <x v="44"/>
    <x v="6"/>
    <x v="42"/>
    <x v="22"/>
    <x v="39"/>
    <x v="39"/>
    <n v="3"/>
    <s v="Shipping estimated"/>
    <x v="10"/>
    <n v="16.352499999999999"/>
    <x v="0"/>
    <n v="0"/>
    <x v="5"/>
    <x v="8"/>
    <n v="16.352499999999999"/>
    <x v="1"/>
    <n v="0"/>
    <x v="0"/>
    <n v="0"/>
    <n v="0"/>
    <n v="0"/>
    <n v="0"/>
    <n v="0"/>
    <x v="1"/>
    <x v="1"/>
    <m/>
    <s v="Mike donation"/>
    <x v="0"/>
  </r>
  <r>
    <x v="45"/>
    <x v="45"/>
    <x v="4"/>
    <x v="43"/>
    <x v="27"/>
    <x v="40"/>
    <x v="38"/>
    <n v="1"/>
    <s v="Shipping estimated"/>
    <x v="4"/>
    <n v="18.210799999999999"/>
    <x v="0"/>
    <m/>
    <x v="0"/>
    <x v="0"/>
    <n v="0"/>
    <x v="1"/>
    <n v="0"/>
    <x v="7"/>
    <n v="0"/>
    <n v="18.210799999999999"/>
    <n v="18.210799999999999"/>
    <n v="0"/>
    <m/>
    <x v="1"/>
    <x v="1"/>
    <m/>
    <m/>
    <x v="0"/>
  </r>
  <r>
    <x v="46"/>
    <x v="46"/>
    <x v="1"/>
    <x v="44"/>
    <x v="1"/>
    <x v="41"/>
    <x v="40"/>
    <n v="2"/>
    <m/>
    <x v="0"/>
    <n v="37.169000000000004"/>
    <x v="0"/>
    <m/>
    <x v="0"/>
    <x v="0"/>
    <n v="0"/>
    <x v="1"/>
    <n v="0"/>
    <x v="8"/>
    <n v="1"/>
    <n v="37.169000000000004"/>
    <n v="74.338000000000008"/>
    <n v="37.169000000000004"/>
    <m/>
    <x v="1"/>
    <x v="1"/>
    <m/>
    <m/>
    <x v="0"/>
  </r>
  <r>
    <x v="47"/>
    <x v="46"/>
    <x v="1"/>
    <x v="45"/>
    <x v="1"/>
    <x v="42"/>
    <x v="40"/>
    <n v="2"/>
    <m/>
    <x v="4"/>
    <n v="74.338000000000008"/>
    <x v="0"/>
    <m/>
    <x v="0"/>
    <x v="0"/>
    <n v="0"/>
    <x v="1"/>
    <n v="0"/>
    <x v="7"/>
    <n v="0"/>
    <n v="74.338000000000008"/>
    <n v="74.338000000000008"/>
    <n v="0"/>
    <m/>
    <x v="1"/>
    <x v="1"/>
    <m/>
    <m/>
    <x v="0"/>
  </r>
  <r>
    <x v="48"/>
    <x v="47"/>
    <x v="1"/>
    <x v="46"/>
    <x v="1"/>
    <x v="43"/>
    <x v="41"/>
    <n v="1"/>
    <m/>
    <x v="0"/>
    <n v="43.589100000000002"/>
    <x v="0"/>
    <m/>
    <x v="0"/>
    <x v="0"/>
    <n v="0"/>
    <x v="1"/>
    <n v="0"/>
    <x v="2"/>
    <n v="0"/>
    <n v="43.589100000000002"/>
    <n v="43.589100000000002"/>
    <n v="0"/>
    <m/>
    <x v="1"/>
    <x v="1"/>
    <m/>
    <m/>
    <x v="0"/>
  </r>
  <r>
    <x v="49"/>
    <x v="48"/>
    <x v="1"/>
    <x v="47"/>
    <x v="1"/>
    <x v="44"/>
    <x v="42"/>
    <n v="2"/>
    <m/>
    <x v="0"/>
    <n v="11.979100000000001"/>
    <x v="0"/>
    <m/>
    <x v="0"/>
    <x v="0"/>
    <n v="0"/>
    <x v="1"/>
    <n v="0"/>
    <x v="8"/>
    <n v="1"/>
    <n v="11.979100000000001"/>
    <n v="23.958200000000001"/>
    <n v="11.979100000000001"/>
    <m/>
    <x v="1"/>
    <x v="1"/>
    <m/>
    <m/>
    <x v="0"/>
  </r>
  <r>
    <x v="50"/>
    <x v="49"/>
    <x v="10"/>
    <x v="48"/>
    <x v="28"/>
    <x v="45"/>
    <x v="43"/>
    <n v="1"/>
    <s v="Estimated shipping cost"/>
    <x v="0"/>
    <n v="56.913899999999998"/>
    <x v="0"/>
    <m/>
    <x v="0"/>
    <x v="0"/>
    <n v="0"/>
    <x v="1"/>
    <n v="0"/>
    <x v="2"/>
    <n v="0"/>
    <n v="56.913899999999998"/>
    <n v="56.913899999999998"/>
    <n v="0"/>
    <m/>
    <x v="1"/>
    <x v="1"/>
    <m/>
    <m/>
    <x v="0"/>
  </r>
  <r>
    <x v="51"/>
    <x v="50"/>
    <x v="1"/>
    <x v="49"/>
    <x v="1"/>
    <x v="46"/>
    <x v="44"/>
    <n v="1"/>
    <m/>
    <x v="0"/>
    <n v="25.059099999999997"/>
    <x v="0"/>
    <m/>
    <x v="0"/>
    <x v="0"/>
    <n v="0"/>
    <x v="1"/>
    <n v="0"/>
    <x v="2"/>
    <n v="0"/>
    <n v="25.059099999999997"/>
    <n v="25.059099999999997"/>
    <n v="0"/>
    <m/>
    <x v="1"/>
    <x v="1"/>
    <m/>
    <m/>
    <x v="0"/>
  </r>
  <r>
    <x v="52"/>
    <x v="51"/>
    <x v="1"/>
    <x v="50"/>
    <x v="1"/>
    <x v="47"/>
    <x v="45"/>
    <n v="1"/>
    <m/>
    <x v="0"/>
    <n v="9.6464999999999996"/>
    <x v="0"/>
    <m/>
    <x v="0"/>
    <x v="0"/>
    <n v="0"/>
    <x v="1"/>
    <n v="0"/>
    <x v="2"/>
    <n v="0"/>
    <n v="9.6464999999999996"/>
    <n v="9.6464999999999996"/>
    <n v="0"/>
    <m/>
    <x v="1"/>
    <x v="1"/>
    <m/>
    <m/>
    <x v="0"/>
  </r>
  <r>
    <x v="53"/>
    <x v="52"/>
    <x v="10"/>
    <x v="51"/>
    <x v="29"/>
    <x v="48"/>
    <x v="46"/>
    <n v="1"/>
    <m/>
    <x v="0"/>
    <n v="67.98"/>
    <x v="0"/>
    <m/>
    <x v="0"/>
    <x v="0"/>
    <n v="0"/>
    <x v="0"/>
    <n v="67.98"/>
    <x v="0"/>
    <n v="0"/>
    <n v="0"/>
    <n v="0"/>
    <n v="0"/>
    <n v="67.98"/>
    <x v="0"/>
    <x v="0"/>
    <m/>
    <m/>
    <x v="0"/>
  </r>
  <r>
    <x v="54"/>
    <x v="53"/>
    <x v="10"/>
    <x v="52"/>
    <x v="30"/>
    <x v="0"/>
    <x v="47"/>
    <n v="1"/>
    <s v="Shipping estimated"/>
    <x v="0"/>
    <n v="88.96"/>
    <x v="0"/>
    <n v="0"/>
    <x v="6"/>
    <x v="11"/>
    <n v="88.96"/>
    <x v="1"/>
    <n v="0"/>
    <x v="0"/>
    <n v="0"/>
    <n v="0"/>
    <n v="0"/>
    <n v="0"/>
    <n v="0"/>
    <x v="1"/>
    <x v="1"/>
    <m/>
    <s v="Mark Donation"/>
    <x v="0"/>
  </r>
  <r>
    <x v="55"/>
    <x v="54"/>
    <x v="10"/>
    <x v="53"/>
    <x v="1"/>
    <x v="49"/>
    <x v="48"/>
    <n v="1"/>
    <m/>
    <x v="0"/>
    <n v="78.48"/>
    <x v="0"/>
    <m/>
    <x v="0"/>
    <x v="0"/>
    <n v="0"/>
    <x v="0"/>
    <n v="78.48"/>
    <x v="0"/>
    <n v="0"/>
    <n v="0"/>
    <n v="0"/>
    <n v="0"/>
    <n v="78.48"/>
    <x v="0"/>
    <x v="0"/>
    <m/>
    <m/>
    <x v="0"/>
  </r>
  <r>
    <x v="56"/>
    <x v="55"/>
    <x v="1"/>
    <x v="54"/>
    <x v="1"/>
    <x v="50"/>
    <x v="49"/>
    <n v="1"/>
    <m/>
    <x v="0"/>
    <n v="31.261199999999999"/>
    <x v="0"/>
    <n v="1"/>
    <x v="0"/>
    <x v="11"/>
    <n v="31.261199999999999"/>
    <x v="1"/>
    <n v="0"/>
    <x v="0"/>
    <n v="0"/>
    <n v="0"/>
    <n v="0"/>
    <n v="0"/>
    <n v="31.26"/>
    <x v="1"/>
    <x v="1"/>
    <m/>
    <s v="ordered 2/15"/>
    <x v="0"/>
  </r>
  <r>
    <x v="57"/>
    <x v="56"/>
    <x v="1"/>
    <x v="55"/>
    <x v="1"/>
    <x v="51"/>
    <x v="50"/>
    <n v="1"/>
    <m/>
    <x v="0"/>
    <n v="15.2491"/>
    <x v="0"/>
    <m/>
    <x v="0"/>
    <x v="0"/>
    <n v="0"/>
    <x v="1"/>
    <n v="0"/>
    <x v="2"/>
    <n v="0"/>
    <n v="15.2491"/>
    <n v="15.2491"/>
    <n v="0"/>
    <m/>
    <x v="1"/>
    <x v="1"/>
    <m/>
    <m/>
    <x v="0"/>
  </r>
  <r>
    <x v="58"/>
    <x v="57"/>
    <x v="1"/>
    <x v="56"/>
    <x v="1"/>
    <x v="52"/>
    <x v="51"/>
    <n v="1"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"/>
    <x v="58"/>
    <x v="5"/>
    <x v="57"/>
    <x v="31"/>
    <x v="53"/>
    <x v="52"/>
    <n v="1"/>
    <m/>
    <x v="10"/>
    <n v="15.266750000000002"/>
    <x v="0"/>
    <n v="3"/>
    <x v="0"/>
    <x v="8"/>
    <n v="15.266750000000002"/>
    <x v="1"/>
    <n v="0"/>
    <x v="0"/>
    <n v="0"/>
    <n v="0"/>
    <n v="0"/>
    <n v="0"/>
    <n v="15.27"/>
    <x v="1"/>
    <x v="1"/>
    <m/>
    <s v="ordered 2/13, received 2/20"/>
    <x v="0"/>
  </r>
  <r>
    <x v="60"/>
    <x v="59"/>
    <x v="2"/>
    <x v="58"/>
    <x v="32"/>
    <x v="54"/>
    <x v="53"/>
    <n v="1"/>
    <m/>
    <x v="11"/>
    <n v="1.6511515683263871"/>
    <x v="0"/>
    <n v="12"/>
    <x v="0"/>
    <x v="10"/>
    <n v="1.6511515683263871"/>
    <x v="2"/>
    <n v="0"/>
    <x v="0"/>
    <n v="0"/>
    <n v="0"/>
    <n v="0"/>
    <n v="0"/>
    <n v="1.6511515683263871"/>
    <x v="2"/>
    <x v="2"/>
    <d v="2020-02-24T00:00:00"/>
    <s v="on order 2/14"/>
    <x v="0"/>
  </r>
  <r>
    <x v="61"/>
    <x v="60"/>
    <x v="2"/>
    <x v="59"/>
    <x v="33"/>
    <x v="55"/>
    <x v="54"/>
    <n v="100"/>
    <m/>
    <x v="16"/>
    <n v="0.21919037069532785"/>
    <x v="0"/>
    <n v="100"/>
    <x v="0"/>
    <x v="15"/>
    <n v="0.21919037069532785"/>
    <x v="2"/>
    <n v="0"/>
    <x v="0"/>
    <n v="91"/>
    <n v="0"/>
    <n v="0"/>
    <n v="2.2162581925860927"/>
    <n v="2.4354485632814207"/>
    <x v="2"/>
    <x v="2"/>
    <d v="2020-02-24T00:00:00"/>
    <s v="on order 2/14"/>
    <x v="0"/>
  </r>
  <r>
    <x v="62"/>
    <x v="61"/>
    <x v="2"/>
    <x v="60"/>
    <x v="34"/>
    <x v="56"/>
    <x v="55"/>
    <n v="1"/>
    <m/>
    <x v="15"/>
    <n v="1.7612283395481458"/>
    <x v="0"/>
    <n v="8"/>
    <x v="0"/>
    <x v="14"/>
    <n v="1.7612283395481458"/>
    <x v="2"/>
    <n v="0"/>
    <x v="0"/>
    <n v="0"/>
    <n v="0"/>
    <n v="0"/>
    <n v="0"/>
    <n v="1.7612283395481458"/>
    <x v="2"/>
    <x v="2"/>
    <d v="2020-02-24T00:00:00"/>
    <s v="on order 2/14"/>
    <x v="0"/>
  </r>
  <r>
    <x v="63"/>
    <x v="62"/>
    <x v="6"/>
    <x v="61"/>
    <x v="1"/>
    <x v="57"/>
    <x v="56"/>
    <n v="12"/>
    <s v="cost epr inch"/>
    <x v="15"/>
    <n v="3.1459076923076923"/>
    <x v="0"/>
    <n v="0"/>
    <x v="7"/>
    <x v="10"/>
    <n v="4.7188615384615389"/>
    <x v="1"/>
    <n v="0"/>
    <x v="0"/>
    <n v="4"/>
    <n v="0"/>
    <n v="0"/>
    <n v="1.5729538461538461"/>
    <m/>
    <x v="1"/>
    <x v="1"/>
    <m/>
    <s v="Mike donation"/>
    <x v="0"/>
  </r>
  <r>
    <x v="64"/>
    <x v="63"/>
    <x v="6"/>
    <x v="62"/>
    <x v="35"/>
    <x v="58"/>
    <x v="20"/>
    <n v="1"/>
    <s v="Shipping estimated"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5"/>
    <x v="64"/>
    <x v="1"/>
    <x v="63"/>
    <x v="1"/>
    <x v="59"/>
    <x v="57"/>
    <n v="50"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6"/>
    <x v="65"/>
    <x v="6"/>
    <x v="64"/>
    <x v="9"/>
    <x v="60"/>
    <x v="20"/>
    <n v="3"/>
    <s v="Shipping estimated"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7"/>
    <x v="66"/>
    <x v="6"/>
    <x v="65"/>
    <x v="1"/>
    <x v="0"/>
    <x v="20"/>
    <n v="12"/>
    <m/>
    <x v="10"/>
    <n v="0"/>
    <x v="0"/>
    <n v="0"/>
    <x v="7"/>
    <x v="10"/>
    <n v="0"/>
    <x v="1"/>
    <n v="0"/>
    <x v="0"/>
    <n v="9"/>
    <n v="0"/>
    <n v="0"/>
    <n v="0"/>
    <n v="0"/>
    <x v="1"/>
    <x v="1"/>
    <m/>
    <s v="Mike donation"/>
    <x v="0"/>
  </r>
  <r>
    <x v="68"/>
    <x v="67"/>
    <x v="10"/>
    <x v="66"/>
    <x v="24"/>
    <x v="61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9"/>
    <x v="68"/>
    <x v="11"/>
    <x v="67"/>
    <x v="12"/>
    <x v="0"/>
    <x v="59"/>
    <n v="10"/>
    <s v="Shipping estimated"/>
    <x v="5"/>
    <n v="48.491999999999997"/>
    <x v="0"/>
    <m/>
    <x v="0"/>
    <x v="0"/>
    <n v="0"/>
    <x v="1"/>
    <n v="0"/>
    <x v="9"/>
    <n v="4"/>
    <n v="48.491999999999997"/>
    <n v="53.879999999999995"/>
    <n v="5.3879999999999999"/>
    <m/>
    <x v="1"/>
    <x v="1"/>
    <m/>
    <m/>
    <x v="0"/>
  </r>
  <r>
    <x v="70"/>
    <x v="69"/>
    <x v="2"/>
    <x v="68"/>
    <x v="36"/>
    <x v="62"/>
    <x v="60"/>
    <n v="1"/>
    <m/>
    <x v="11"/>
    <n v="1.3209212546611093"/>
    <x v="0"/>
    <n v="12"/>
    <x v="0"/>
    <x v="10"/>
    <n v="1.3209212546611093"/>
    <x v="2"/>
    <n v="0"/>
    <x v="0"/>
    <n v="0"/>
    <n v="0"/>
    <n v="0"/>
    <n v="0"/>
    <n v="1.3209212546611093"/>
    <x v="2"/>
    <x v="2"/>
    <d v="2020-02-24T00:00:00"/>
    <s v="on order 2/14"/>
    <x v="0"/>
  </r>
  <r>
    <x v="71"/>
    <x v="70"/>
    <x v="12"/>
    <x v="69"/>
    <x v="1"/>
    <x v="63"/>
    <x v="61"/>
    <n v="1"/>
    <m/>
    <x v="0"/>
    <n v="1.4497"/>
    <x v="0"/>
    <m/>
    <x v="0"/>
    <x v="0"/>
    <n v="0"/>
    <x v="1"/>
    <n v="0"/>
    <x v="2"/>
    <n v="0"/>
    <n v="1.4497"/>
    <n v="1.4497"/>
    <n v="0"/>
    <m/>
    <x v="1"/>
    <x v="1"/>
    <m/>
    <m/>
    <x v="0"/>
  </r>
  <r>
    <x v="72"/>
    <x v="71"/>
    <x v="10"/>
    <x v="70"/>
    <x v="1"/>
    <x v="0"/>
    <x v="62"/>
    <n v="1"/>
    <m/>
    <x v="0"/>
    <n v="63.64"/>
    <x v="0"/>
    <m/>
    <x v="0"/>
    <x v="0"/>
    <n v="0"/>
    <x v="1"/>
    <n v="0"/>
    <x v="2"/>
    <n v="0"/>
    <n v="63.64"/>
    <n v="63.64"/>
    <n v="0"/>
    <m/>
    <x v="1"/>
    <x v="1"/>
    <m/>
    <m/>
    <x v="0"/>
  </r>
  <r>
    <x v="73"/>
    <x v="72"/>
    <x v="12"/>
    <x v="71"/>
    <x v="1"/>
    <x v="64"/>
    <x v="63"/>
    <n v="1"/>
    <m/>
    <x v="0"/>
    <n v="3.2808999999999999"/>
    <x v="0"/>
    <m/>
    <x v="0"/>
    <x v="0"/>
    <n v="0"/>
    <x v="1"/>
    <n v="0"/>
    <x v="2"/>
    <n v="0"/>
    <n v="3.2808999999999999"/>
    <n v="3.2808999999999999"/>
    <n v="0"/>
    <m/>
    <x v="1"/>
    <x v="1"/>
    <m/>
    <m/>
    <x v="0"/>
  </r>
  <r>
    <x v="74"/>
    <x v="73"/>
    <x v="12"/>
    <x v="72"/>
    <x v="1"/>
    <x v="65"/>
    <x v="64"/>
    <n v="1"/>
    <m/>
    <x v="0"/>
    <n v="5.5589999999999993"/>
    <x v="0"/>
    <m/>
    <x v="0"/>
    <x v="0"/>
    <n v="0"/>
    <x v="1"/>
    <n v="0"/>
    <x v="2"/>
    <n v="0"/>
    <n v="5.5589999999999993"/>
    <n v="5.5589999999999993"/>
    <n v="0"/>
    <m/>
    <x v="1"/>
    <x v="1"/>
    <m/>
    <m/>
    <x v="0"/>
  </r>
  <r>
    <x v="75"/>
    <x v="74"/>
    <x v="13"/>
    <x v="65"/>
    <x v="1"/>
    <x v="0"/>
    <x v="20"/>
    <n v="1"/>
    <m/>
    <x v="0"/>
    <n v="0"/>
    <x v="0"/>
    <m/>
    <x v="0"/>
    <x v="0"/>
    <n v="0"/>
    <x v="1"/>
    <n v="0"/>
    <x v="2"/>
    <n v="0"/>
    <n v="0"/>
    <n v="0"/>
    <n v="0"/>
    <m/>
    <x v="1"/>
    <x v="1"/>
    <m/>
    <m/>
    <x v="0"/>
  </r>
  <r>
    <x v="76"/>
    <x v="75"/>
    <x v="12"/>
    <x v="73"/>
    <x v="1"/>
    <x v="66"/>
    <x v="65"/>
    <n v="1"/>
    <m/>
    <x v="0"/>
    <n v="1.1990000000000001"/>
    <x v="0"/>
    <m/>
    <x v="0"/>
    <x v="0"/>
    <n v="0"/>
    <x v="1"/>
    <n v="0"/>
    <x v="2"/>
    <n v="0"/>
    <n v="1.1990000000000001"/>
    <n v="1.1990000000000001"/>
    <n v="0"/>
    <m/>
    <x v="1"/>
    <x v="1"/>
    <m/>
    <m/>
    <x v="0"/>
  </r>
  <r>
    <x v="77"/>
    <x v="76"/>
    <x v="13"/>
    <x v="74"/>
    <x v="1"/>
    <x v="67"/>
    <x v="66"/>
    <n v="1"/>
    <m/>
    <x v="0"/>
    <n v="19.598200000000002"/>
    <x v="0"/>
    <m/>
    <x v="0"/>
    <x v="0"/>
    <n v="0"/>
    <x v="1"/>
    <n v="0"/>
    <x v="2"/>
    <n v="0"/>
    <n v="19.598200000000002"/>
    <n v="19.598200000000002"/>
    <n v="0"/>
    <m/>
    <x v="1"/>
    <x v="1"/>
    <m/>
    <m/>
    <x v="0"/>
  </r>
  <r>
    <x v="78"/>
    <x v="77"/>
    <x v="1"/>
    <x v="75"/>
    <x v="1"/>
    <x v="68"/>
    <x v="67"/>
    <n v="2"/>
    <m/>
    <x v="0"/>
    <n v="5.9895500000000004"/>
    <x v="0"/>
    <m/>
    <x v="0"/>
    <x v="0"/>
    <n v="0"/>
    <x v="1"/>
    <n v="0"/>
    <x v="8"/>
    <n v="1"/>
    <n v="5.9895500000000004"/>
    <n v="11.979100000000001"/>
    <n v="5.9895500000000004"/>
    <m/>
    <x v="1"/>
    <x v="1"/>
    <m/>
    <m/>
    <x v="0"/>
  </r>
  <r>
    <x v="79"/>
    <x v="78"/>
    <x v="1"/>
    <x v="76"/>
    <x v="1"/>
    <x v="69"/>
    <x v="68"/>
    <n v="2"/>
    <m/>
    <x v="0"/>
    <n v="5.1175500000000005"/>
    <x v="0"/>
    <m/>
    <x v="0"/>
    <x v="0"/>
    <n v="0"/>
    <x v="1"/>
    <n v="0"/>
    <x v="8"/>
    <n v="1"/>
    <n v="5.1175500000000005"/>
    <n v="10.235100000000001"/>
    <n v="5.1175500000000005"/>
    <m/>
    <x v="1"/>
    <x v="1"/>
    <m/>
    <m/>
    <x v="0"/>
  </r>
  <r>
    <x v="80"/>
    <x v="79"/>
    <x v="13"/>
    <x v="65"/>
    <x v="1"/>
    <x v="0"/>
    <x v="20"/>
    <n v="1"/>
    <m/>
    <x v="0"/>
    <n v="0"/>
    <x v="0"/>
    <m/>
    <x v="0"/>
    <x v="0"/>
    <n v="0"/>
    <x v="1"/>
    <n v="0"/>
    <x v="2"/>
    <n v="0"/>
    <n v="0"/>
    <n v="0"/>
    <n v="0"/>
    <m/>
    <x v="1"/>
    <x v="1"/>
    <m/>
    <m/>
    <x v="0"/>
  </r>
  <r>
    <x v="81"/>
    <x v="80"/>
    <x v="13"/>
    <x v="65"/>
    <x v="1"/>
    <x v="0"/>
    <x v="20"/>
    <n v="1"/>
    <m/>
    <x v="0"/>
    <n v="0"/>
    <x v="0"/>
    <m/>
    <x v="0"/>
    <x v="0"/>
    <n v="0"/>
    <x v="1"/>
    <n v="0"/>
    <x v="2"/>
    <n v="0"/>
    <n v="0"/>
    <n v="0"/>
    <n v="0"/>
    <m/>
    <x v="1"/>
    <x v="1"/>
    <m/>
    <m/>
    <x v="0"/>
  </r>
  <r>
    <x v="82"/>
    <x v="81"/>
    <x v="1"/>
    <x v="77"/>
    <x v="1"/>
    <x v="70"/>
    <x v="69"/>
    <n v="1"/>
    <m/>
    <x v="0"/>
    <n v="16.339100000000002"/>
    <x v="0"/>
    <n v="1"/>
    <x v="0"/>
    <x v="11"/>
    <n v="16.339100000000002"/>
    <x v="2"/>
    <n v="0"/>
    <x v="0"/>
    <n v="0"/>
    <n v="0"/>
    <n v="0"/>
    <n v="0"/>
    <n v="16.339100000000002"/>
    <x v="3"/>
    <x v="0"/>
    <m/>
    <m/>
    <x v="0"/>
  </r>
  <r>
    <x v="83"/>
    <x v="82"/>
    <x v="1"/>
    <x v="78"/>
    <x v="1"/>
    <x v="71"/>
    <x v="70"/>
    <n v="1"/>
    <m/>
    <x v="0"/>
    <n v="6.7035"/>
    <x v="0"/>
    <n v="1"/>
    <x v="0"/>
    <x v="11"/>
    <n v="6.7035"/>
    <x v="1"/>
    <n v="0"/>
    <x v="0"/>
    <n v="0"/>
    <n v="0"/>
    <n v="0"/>
    <n v="0"/>
    <n v="6.7035"/>
    <x v="3"/>
    <x v="0"/>
    <m/>
    <m/>
    <x v="0"/>
  </r>
  <r>
    <x v="84"/>
    <x v="83"/>
    <x v="12"/>
    <x v="79"/>
    <x v="37"/>
    <x v="72"/>
    <x v="71"/>
    <n v="1"/>
    <m/>
    <x v="0"/>
    <n v="4.6287799999999999"/>
    <x v="0"/>
    <n v="1"/>
    <x v="0"/>
    <x v="11"/>
    <n v="4.6287799999999999"/>
    <x v="1"/>
    <n v="0"/>
    <x v="0"/>
    <n v="0"/>
    <n v="0"/>
    <n v="0"/>
    <n v="0"/>
    <n v="4.6287799999999999"/>
    <x v="3"/>
    <x v="1"/>
    <d v="2020-02-26T00:00:00"/>
    <m/>
    <x v="0"/>
  </r>
  <r>
    <x v="85"/>
    <x v="84"/>
    <x v="1"/>
    <x v="80"/>
    <x v="1"/>
    <x v="73"/>
    <x v="72"/>
    <n v="6"/>
    <m/>
    <x v="4"/>
    <n v="6.896066666666667"/>
    <x v="0"/>
    <n v="6"/>
    <x v="0"/>
    <x v="4"/>
    <n v="6.896066666666667"/>
    <x v="1"/>
    <n v="0"/>
    <x v="0"/>
    <n v="2"/>
    <n v="0"/>
    <n v="0"/>
    <n v="3.4480333333333335"/>
    <n v="10.350000000000001"/>
    <x v="8"/>
    <x v="7"/>
    <d v="2020-03-07T00:00:00"/>
    <m/>
    <x v="0"/>
  </r>
  <r>
    <x v="86"/>
    <x v="85"/>
    <x v="12"/>
    <x v="81"/>
    <x v="38"/>
    <x v="74"/>
    <x v="73"/>
    <n v="10"/>
    <m/>
    <x v="21"/>
    <n v="5.1722399999999986"/>
    <x v="0"/>
    <n v="10"/>
    <x v="0"/>
    <x v="19"/>
    <n v="5.1722399999999986"/>
    <x v="1"/>
    <n v="0"/>
    <x v="0"/>
    <n v="0"/>
    <n v="0"/>
    <n v="0"/>
    <n v="0"/>
    <n v="5.1722399999999986"/>
    <x v="3"/>
    <x v="1"/>
    <d v="2020-02-26T00:00:00"/>
    <m/>
    <x v="0"/>
  </r>
  <r>
    <x v="87"/>
    <x v="86"/>
    <x v="12"/>
    <x v="82"/>
    <x v="39"/>
    <x v="75"/>
    <x v="74"/>
    <n v="10"/>
    <m/>
    <x v="21"/>
    <n v="3.1857999999999995"/>
    <x v="0"/>
    <n v="10"/>
    <x v="0"/>
    <x v="19"/>
    <n v="3.1857999999999995"/>
    <x v="1"/>
    <n v="0"/>
    <x v="0"/>
    <n v="0"/>
    <n v="0"/>
    <n v="0"/>
    <n v="0"/>
    <n v="3.1857999999999995"/>
    <x v="3"/>
    <x v="1"/>
    <d v="2020-02-26T00:00:00"/>
    <m/>
    <x v="0"/>
  </r>
  <r>
    <x v="88"/>
    <x v="87"/>
    <x v="1"/>
    <x v="83"/>
    <x v="1"/>
    <x v="76"/>
    <x v="75"/>
    <n v="1"/>
    <m/>
    <x v="0"/>
    <n v="7.5073749999999997"/>
    <x v="0"/>
    <n v="1"/>
    <x v="0"/>
    <x v="11"/>
    <n v="7.5073749999999997"/>
    <x v="1"/>
    <n v="0"/>
    <x v="0"/>
    <n v="0"/>
    <n v="0"/>
    <n v="0"/>
    <n v="0"/>
    <n v="7.5073749999999997"/>
    <x v="3"/>
    <x v="1"/>
    <d v="2020-02-26T00:00:00"/>
    <m/>
    <x v="0"/>
  </r>
  <r>
    <x v="89"/>
    <x v="88"/>
    <x v="1"/>
    <x v="83"/>
    <x v="1"/>
    <x v="76"/>
    <x v="75"/>
    <n v="1"/>
    <m/>
    <x v="0"/>
    <n v="7.5073749999999997"/>
    <x v="0"/>
    <n v="1"/>
    <x v="0"/>
    <x v="11"/>
    <n v="7.5073749999999997"/>
    <x v="1"/>
    <n v="0"/>
    <x v="0"/>
    <n v="0"/>
    <n v="0"/>
    <n v="0"/>
    <n v="0"/>
    <n v="7.5073749999999997"/>
    <x v="3"/>
    <x v="1"/>
    <d v="2020-02-26T00:00:00"/>
    <m/>
    <x v="0"/>
  </r>
  <r>
    <x v="90"/>
    <x v="89"/>
    <x v="1"/>
    <x v="83"/>
    <x v="1"/>
    <x v="76"/>
    <x v="75"/>
    <n v="1"/>
    <m/>
    <x v="0"/>
    <n v="7.5073749999999997"/>
    <x v="0"/>
    <n v="1"/>
    <x v="0"/>
    <x v="11"/>
    <n v="7.5073749999999997"/>
    <x v="1"/>
    <n v="0"/>
    <x v="0"/>
    <n v="0"/>
    <n v="0"/>
    <n v="0"/>
    <n v="0"/>
    <n v="7.5073749999999997"/>
    <x v="3"/>
    <x v="1"/>
    <d v="2020-02-26T00:00:00"/>
    <m/>
    <x v="0"/>
  </r>
  <r>
    <x v="91"/>
    <x v="90"/>
    <x v="1"/>
    <x v="83"/>
    <x v="1"/>
    <x v="76"/>
    <x v="75"/>
    <n v="1"/>
    <m/>
    <x v="0"/>
    <n v="7.5073749999999997"/>
    <x v="0"/>
    <n v="1"/>
    <x v="0"/>
    <x v="11"/>
    <n v="7.5073749999999997"/>
    <x v="1"/>
    <n v="0"/>
    <x v="0"/>
    <n v="0"/>
    <n v="0"/>
    <n v="0"/>
    <n v="0"/>
    <n v="7.5073749999999997"/>
    <x v="3"/>
    <x v="1"/>
    <d v="2020-02-26T00:00:00"/>
    <m/>
    <x v="0"/>
  </r>
  <r>
    <x v="92"/>
    <x v="91"/>
    <x v="14"/>
    <x v="84"/>
    <x v="40"/>
    <x v="77"/>
    <x v="76"/>
    <n v="1"/>
    <m/>
    <x v="0"/>
    <n v="17.97"/>
    <x v="0"/>
    <n v="1"/>
    <x v="0"/>
    <x v="11"/>
    <n v="17.97"/>
    <x v="1"/>
    <n v="0"/>
    <x v="0"/>
    <n v="0"/>
    <n v="0"/>
    <n v="0"/>
    <n v="0"/>
    <n v="17.97"/>
    <x v="3"/>
    <x v="1"/>
    <d v="2020-02-25T00:00:00"/>
    <m/>
    <x v="0"/>
  </r>
  <r>
    <x v="93"/>
    <x v="92"/>
    <x v="1"/>
    <x v="85"/>
    <x v="1"/>
    <x v="78"/>
    <x v="77"/>
    <n v="200"/>
    <m/>
    <x v="0"/>
    <n v="3.2645500000000001E-2"/>
    <x v="0"/>
    <m/>
    <x v="0"/>
    <x v="0"/>
    <n v="0"/>
    <x v="1"/>
    <n v="0"/>
    <x v="10"/>
    <n v="199"/>
    <n v="3.2645500000000001E-2"/>
    <n v="6.5291000000000006"/>
    <n v="6.4964545000000005"/>
    <m/>
    <x v="1"/>
    <x v="1"/>
    <m/>
    <m/>
    <x v="0"/>
  </r>
  <r>
    <x v="94"/>
    <x v="93"/>
    <x v="1"/>
    <x v="86"/>
    <x v="1"/>
    <x v="79"/>
    <x v="78"/>
    <n v="100"/>
    <m/>
    <x v="0"/>
    <n v="9.7991000000000009E-2"/>
    <x v="0"/>
    <m/>
    <x v="0"/>
    <x v="0"/>
    <n v="0"/>
    <x v="1"/>
    <n v="0"/>
    <x v="11"/>
    <n v="99"/>
    <n v="9.7991000000000009E-2"/>
    <n v="9.799100000000001"/>
    <n v="9.7011090000000006"/>
    <m/>
    <x v="1"/>
    <x v="1"/>
    <m/>
    <m/>
    <x v="0"/>
  </r>
  <r>
    <x v="95"/>
    <x v="94"/>
    <x v="1"/>
    <x v="87"/>
    <x v="1"/>
    <x v="80"/>
    <x v="79"/>
    <n v="1"/>
    <m/>
    <x v="0"/>
    <n v="7.4228999999999994"/>
    <x v="0"/>
    <m/>
    <x v="0"/>
    <x v="0"/>
    <n v="0"/>
    <x v="1"/>
    <n v="0"/>
    <x v="2"/>
    <n v="0"/>
    <n v="7.4228999999999994"/>
    <n v="7.4228999999999994"/>
    <n v="0"/>
    <m/>
    <x v="1"/>
    <x v="1"/>
    <m/>
    <m/>
    <x v="0"/>
  </r>
  <r>
    <x v="96"/>
    <x v="95"/>
    <x v="1"/>
    <x v="88"/>
    <x v="1"/>
    <x v="81"/>
    <x v="80"/>
    <n v="1"/>
    <m/>
    <x v="0"/>
    <n v="7.5536999999999992"/>
    <x v="0"/>
    <m/>
    <x v="0"/>
    <x v="0"/>
    <n v="0"/>
    <x v="1"/>
    <n v="0"/>
    <x v="2"/>
    <n v="0"/>
    <n v="7.5536999999999992"/>
    <n v="7.5536999999999992"/>
    <n v="0"/>
    <m/>
    <x v="1"/>
    <x v="1"/>
    <m/>
    <m/>
    <x v="0"/>
  </r>
  <r>
    <x v="97"/>
    <x v="96"/>
    <x v="1"/>
    <x v="89"/>
    <x v="1"/>
    <x v="82"/>
    <x v="81"/>
    <n v="1"/>
    <m/>
    <x v="0"/>
    <n v="9.4829999999999988"/>
    <x v="0"/>
    <m/>
    <x v="0"/>
    <x v="0"/>
    <n v="0"/>
    <x v="1"/>
    <n v="0"/>
    <x v="2"/>
    <n v="0"/>
    <n v="9.4829999999999988"/>
    <n v="9.4829999999999988"/>
    <n v="0"/>
    <m/>
    <x v="1"/>
    <x v="1"/>
    <m/>
    <m/>
    <x v="0"/>
  </r>
  <r>
    <x v="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3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4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5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6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7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8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1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3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4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5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6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7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8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2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3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4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5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6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7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8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3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3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4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5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6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7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8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4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3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4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5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6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7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8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59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0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1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2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3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4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5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6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7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8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29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30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  <r>
    <x v="631"/>
    <x v="97"/>
    <x v="13"/>
    <x v="65"/>
    <x v="41"/>
    <x v="0"/>
    <x v="20"/>
    <m/>
    <m/>
    <x v="14"/>
    <n v="0"/>
    <x v="0"/>
    <m/>
    <x v="0"/>
    <x v="0"/>
    <n v="0"/>
    <x v="1"/>
    <n v="0"/>
    <x v="0"/>
    <n v="0"/>
    <n v="0"/>
    <n v="0"/>
    <n v="0"/>
    <m/>
    <x v="1"/>
    <x v="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6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8">
        <item x="15"/>
        <item x="33"/>
        <item x="38"/>
        <item x="2"/>
        <item x="59"/>
        <item x="85"/>
        <item x="32"/>
        <item x="7"/>
        <item x="37"/>
        <item x="5"/>
        <item x="20"/>
        <item x="31"/>
        <item x="68"/>
        <item x="26"/>
        <item x="86"/>
        <item x="10"/>
        <item x="58"/>
        <item x="63"/>
        <item x="24"/>
        <item x="60"/>
        <item x="82"/>
        <item x="29"/>
        <item x="30"/>
        <item x="3"/>
        <item x="16"/>
        <item x="13"/>
        <item x="81"/>
        <item x="25"/>
        <item x="8"/>
        <item x="61"/>
        <item x="27"/>
        <item x="28"/>
        <item x="4"/>
        <item x="22"/>
        <item x="67"/>
        <item x="73"/>
        <item x="69"/>
        <item x="1"/>
        <item x="66"/>
        <item m="1" x="97"/>
        <item x="35"/>
        <item x="23"/>
        <item x="39"/>
        <item m="1" x="95"/>
        <item x="11"/>
        <item x="71"/>
        <item x="43"/>
        <item x="40"/>
        <item x="41"/>
        <item x="21"/>
        <item x="57"/>
        <item x="42"/>
        <item x="76"/>
        <item x="72"/>
        <item x="75"/>
        <item x="34"/>
        <item x="78"/>
        <item x="87"/>
        <item x="83"/>
        <item x="88"/>
        <item x="19"/>
        <item x="89"/>
        <item x="50"/>
        <item x="84"/>
        <item x="47"/>
        <item x="64"/>
        <item x="36"/>
        <item x="55"/>
        <item x="62"/>
        <item x="77"/>
        <item x="18"/>
        <item x="14"/>
        <item x="45"/>
        <item x="74"/>
        <item x="56"/>
        <item x="17"/>
        <item x="49"/>
        <item m="1" x="92"/>
        <item x="54"/>
        <item x="44"/>
        <item x="6"/>
        <item x="12"/>
        <item x="46"/>
        <item x="48"/>
        <item m="1" x="91"/>
        <item x="70"/>
        <item m="1" x="94"/>
        <item m="1" x="90"/>
        <item x="52"/>
        <item m="1" x="93"/>
        <item x="65"/>
        <item m="1" x="96"/>
        <item x="79"/>
        <item x="9"/>
        <item x="0"/>
        <item x="51"/>
        <item x="53"/>
        <item x="80"/>
      </items>
    </pivotField>
    <pivotField axis="axisRow" compact="0" outline="0" showAll="0" defaultSubtotal="0">
      <items count="44">
        <item x="1"/>
        <item x="21"/>
        <item x="26"/>
        <item x="33"/>
        <item x="20"/>
        <item x="25"/>
        <item x="10"/>
        <item x="19"/>
        <item x="36"/>
        <item x="4"/>
        <item x="32"/>
        <item x="14"/>
        <item x="34"/>
        <item x="17"/>
        <item x="18"/>
        <item x="6"/>
        <item x="3"/>
        <item x="15"/>
        <item x="16"/>
        <item x="2"/>
        <item x="12"/>
        <item x="11"/>
        <item x="31"/>
        <item x="22"/>
        <item x="27"/>
        <item x="9"/>
        <item x="13"/>
        <item x="7"/>
        <item x="35"/>
        <item x="8"/>
        <item x="23"/>
        <item x="24"/>
        <item x="5"/>
        <item x="28"/>
        <item m="1" x="43"/>
        <item x="30"/>
        <item m="1" x="42"/>
        <item x="41"/>
        <item x="37"/>
        <item x="38"/>
        <item x="39"/>
        <item x="40"/>
        <item x="0"/>
        <item x="29"/>
      </items>
    </pivotField>
    <pivotField axis="axisRow" compact="0" numFmtId="44" outline="0" showAll="0" defaultSubtotal="0">
      <items count="90">
        <item x="0"/>
        <item x="30"/>
        <item x="35"/>
        <item x="2"/>
        <item x="55"/>
        <item x="78"/>
        <item x="7"/>
        <item x="29"/>
        <item x="5"/>
        <item x="34"/>
        <item x="17"/>
        <item x="28"/>
        <item x="23"/>
        <item x="79"/>
        <item x="62"/>
        <item x="10"/>
        <item x="59"/>
        <item x="54"/>
        <item x="21"/>
        <item m="1" x="85"/>
        <item x="56"/>
        <item x="3"/>
        <item x="13"/>
        <item x="26"/>
        <item x="27"/>
        <item m="1" x="83"/>
        <item x="12"/>
        <item x="22"/>
        <item x="57"/>
        <item x="8"/>
        <item x="24"/>
        <item x="25"/>
        <item x="19"/>
        <item x="4"/>
        <item x="66"/>
        <item x="63"/>
        <item x="1"/>
        <item x="61"/>
        <item m="1" x="89"/>
        <item x="32"/>
        <item x="36"/>
        <item m="1" x="88"/>
        <item x="11"/>
        <item x="64"/>
        <item x="40"/>
        <item x="37"/>
        <item x="38"/>
        <item x="18"/>
        <item x="53"/>
        <item x="39"/>
        <item x="20"/>
        <item x="69"/>
        <item x="65"/>
        <item x="68"/>
        <item x="31"/>
        <item x="71"/>
        <item x="80"/>
        <item x="76"/>
        <item x="81"/>
        <item x="16"/>
        <item x="82"/>
        <item x="47"/>
        <item m="1" x="84"/>
        <item x="44"/>
        <item x="60"/>
        <item x="33"/>
        <item x="51"/>
        <item x="58"/>
        <item x="70"/>
        <item x="15"/>
        <item x="42"/>
        <item x="67"/>
        <item x="52"/>
        <item x="14"/>
        <item x="46"/>
        <item x="50"/>
        <item x="41"/>
        <item x="6"/>
        <item x="43"/>
        <item x="45"/>
        <item m="1" x="86"/>
        <item m="1" x="87"/>
        <item x="72"/>
        <item x="74"/>
        <item x="75"/>
        <item x="9"/>
        <item x="77"/>
        <item x="48"/>
        <item x="49"/>
        <item x="73"/>
      </items>
    </pivotField>
    <pivotField axis="axisRow" compact="0" outline="0" showAll="0" defaultSubtotal="0">
      <items count="88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m="1" x="83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5"/>
        <item x="45"/>
        <item x="57"/>
        <item x="7"/>
        <item x="2"/>
        <item x="41"/>
        <item x="68"/>
        <item m="1" x="82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m="1" x="87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6"/>
        <item x="71"/>
        <item m="1" x="84"/>
        <item x="9"/>
        <item x="48"/>
        <item x="72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0"/>
        <item m="1" x="1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0"/>
        <item x="2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0"/>
        <item m="1" x="6"/>
        <item m="1" x="11"/>
        <item m="1" x="18"/>
        <item m="1" x="20"/>
        <item m="1" x="3"/>
        <item m="1" x="5"/>
        <item m="1" x="21"/>
        <item m="1" x="2"/>
        <item m="1" x="12"/>
        <item m="1" x="1"/>
        <item h="1" m="1" x="14"/>
        <item h="1" m="1" x="13"/>
        <item h="1" m="1" x="15"/>
        <item h="1" m="1" x="7"/>
        <item h="1" m="1" x="19"/>
        <item h="1" m="1" x="10"/>
        <item h="1" m="1" x="17"/>
        <item h="1" m="1" x="9"/>
        <item h="1" m="1" x="4"/>
        <item h="1" m="1" x="16"/>
        <item h="1" m="1" x="8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833">
      <pivotArea field="14" type="button" dataOnly="0" labelOnly="1" outline="0" axis="axisRow" fieldPosition="3"/>
    </format>
    <format dxfId="83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83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83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829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828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827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826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825">
      <pivotArea grandRow="1" outline="0" collapsedLevelsAreSubtotals="1" fieldPosition="0"/>
    </format>
    <format dxfId="824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823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822">
      <pivotArea dataOnly="0" labelOnly="1" outline="0" fieldPosition="0">
        <references count="1">
          <reference field="1" count="0"/>
        </references>
      </pivotArea>
    </format>
    <format dxfId="821">
      <pivotArea field="14" type="button" dataOnly="0" labelOnly="1" outline="0" axis="axisRow" fieldPosition="3"/>
    </format>
    <format dxfId="820">
      <pivotArea dataOnly="0" labelOnly="1" grandRow="1" outline="0" fieldPosition="0"/>
    </format>
    <format dxfId="819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81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8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81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81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81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813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812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81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810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809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808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807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806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805">
      <pivotArea dataOnly="0" labelOnly="1" outline="0" axis="axisValues" fieldPosition="0"/>
    </format>
    <format dxfId="804">
      <pivotArea outline="0" collapsedLevelsAreSubtotals="1" fieldPosition="0"/>
    </format>
    <format dxfId="8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2">
      <pivotArea dataOnly="0" outline="0" fieldPosition="0">
        <references count="1">
          <reference field="4294967294" count="1">
            <x v="1"/>
          </reference>
        </references>
      </pivotArea>
    </format>
    <format dxfId="801">
      <pivotArea field="2" type="button" dataOnly="0" labelOnly="1" outline="0" axis="axisRow" fieldPosition="0"/>
    </format>
    <format dxfId="800">
      <pivotArea field="0" type="button" dataOnly="0" labelOnly="1" outline="0" axis="axisRow" fieldPosition="1"/>
    </format>
    <format dxfId="799">
      <pivotArea field="1" type="button" dataOnly="0" labelOnly="1" outline="0" axis="axisRow" fieldPosition="2"/>
    </format>
    <format dxfId="798">
      <pivotArea field="14" type="button" dataOnly="0" labelOnly="1" outline="0" axis="axisRow" fieldPosition="3"/>
    </format>
    <format dxfId="7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6">
      <pivotArea type="all" dataOnly="0" outline="0" fieldPosition="0"/>
    </format>
    <format dxfId="795">
      <pivotArea type="all" dataOnly="0" outline="0" fieldPosition="0"/>
    </format>
    <format dxfId="794">
      <pivotArea field="1" type="button" dataOnly="0" labelOnly="1" outline="0" axis="axisRow" fieldPosition="2"/>
    </format>
    <format dxfId="793">
      <pivotArea field="28" type="button" dataOnly="0" labelOnly="1" outline="0"/>
    </format>
    <format dxfId="792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791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790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789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788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787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783">
      <pivotArea dataOnly="0" outline="0" fieldPosition="0">
        <references count="1">
          <reference field="4294967294" count="1">
            <x v="0"/>
          </reference>
        </references>
      </pivotArea>
    </format>
    <format dxfId="782">
      <pivotArea field="9" type="button" dataOnly="0" labelOnly="1" outline="0" axis="axisRow" fieldPosition="4"/>
    </format>
    <format dxfId="781">
      <pivotArea field="18" type="button" dataOnly="0" labelOnly="1" outline="0" axis="axisRow" fieldPosition="5"/>
    </format>
    <format dxfId="780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778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777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776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775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774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773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772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771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770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769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768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767">
      <pivotArea field="3" type="button" dataOnly="0" labelOnly="1" outline="0" axis="axisRow" fieldPosition="6"/>
    </format>
    <format dxfId="766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35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showAll="0" defaultSubtotal="0">
      <items count="12">
        <item x="0"/>
        <item x="3"/>
        <item m="1" x="8"/>
        <item m="1" x="10"/>
        <item m="1" x="9"/>
        <item m="1" x="6"/>
        <item m="1" x="7"/>
        <item m="1" x="4"/>
        <item x="1"/>
        <item m="1" x="5"/>
        <item m="1" x="11"/>
        <item x="2"/>
      </items>
    </pivotField>
    <pivotField compact="0" numFmtId="44" outline="0" showAll="0" defaultSubtotal="0"/>
    <pivotField axis="axisRow" compact="0" outline="0" showAll="0" measureFilter="1" defaultSubtotal="0">
      <items count="13">
        <item x="0"/>
        <item x="2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31">
    <i>
      <x/>
      <x v="14"/>
      <x v="50"/>
      <x v="1"/>
      <x/>
      <x v="8"/>
      <x v="1"/>
    </i>
    <i r="1">
      <x v="29"/>
      <x v="72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77"/>
      <x v="49"/>
      <x v="1"/>
      <x/>
      <x v="8"/>
      <x v="2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5"/>
      <x v="48"/>
      <x v="1"/>
      <x/>
      <x v="8"/>
      <x v="1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765">
      <pivotArea field="14" type="button" dataOnly="0" labelOnly="1" outline="0" axis="axisRow" fieldPosition="4"/>
    </format>
    <format dxfId="764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763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762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761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760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759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758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757">
      <pivotArea grandRow="1" outline="0" collapsedLevelsAreSubtotals="1" fieldPosition="0"/>
    </format>
    <format dxfId="75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755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754">
      <pivotArea dataOnly="0" labelOnly="1" outline="0" fieldPosition="0">
        <references count="1">
          <reference field="1" count="0"/>
        </references>
      </pivotArea>
    </format>
    <format dxfId="753">
      <pivotArea field="2" type="button" dataOnly="0" labelOnly="1" outline="0" axis="axisRow" fieldPosition="0"/>
    </format>
    <format dxfId="752">
      <pivotArea field="1" type="button" dataOnly="0" labelOnly="1" outline="0" axis="axisRow" fieldPosition="1"/>
    </format>
    <format dxfId="751">
      <pivotArea field="0" type="button" dataOnly="0" labelOnly="1" outline="0" axis="axisRow" fieldPosition="2"/>
    </format>
    <format dxfId="750">
      <pivotArea dataOnly="0" labelOnly="1" outline="0" axis="axisValues" fieldPosition="0"/>
    </format>
    <format dxfId="7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8">
      <pivotArea outline="0" collapsedLevelsAreSubtotals="1" fieldPosition="0"/>
    </format>
    <format dxfId="747">
      <pivotArea field="9" type="button" dataOnly="0" labelOnly="1" outline="0" axis="axisRow" fieldPosition="3"/>
    </format>
    <format dxfId="746">
      <pivotArea field="14" type="button" dataOnly="0" labelOnly="1" outline="0" axis="axisRow" fieldPosition="4"/>
    </format>
    <format dxfId="745">
      <pivotArea field="16" type="button" dataOnly="0" labelOnly="1" outline="0" axis="axisRow" fieldPosition="5"/>
    </format>
    <format dxfId="744">
      <pivotArea field="18" type="button" dataOnly="0" labelOnly="1" outline="0" axis="axisRow" fieldPosition="6"/>
    </format>
    <format dxfId="743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42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41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40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9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8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7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6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5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4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3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2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731">
      <pivotArea field="2" type="button" dataOnly="0" labelOnly="1" outline="0" axis="axisRow" fieldPosition="0"/>
    </format>
    <format dxfId="730">
      <pivotArea field="1" type="button" dataOnly="0" labelOnly="1" outline="0" axis="axisRow" fieldPosition="1"/>
    </format>
    <format dxfId="729">
      <pivotArea field="0" type="button" dataOnly="0" labelOnly="1" outline="0" axis="axisRow" fieldPosition="2"/>
    </format>
    <format dxfId="728">
      <pivotArea field="9" type="button" dataOnly="0" labelOnly="1" outline="0" axis="axisRow" fieldPosition="3"/>
    </format>
    <format dxfId="727">
      <pivotArea field="14" type="button" dataOnly="0" labelOnly="1" outline="0" axis="axisRow" fieldPosition="4"/>
    </format>
    <format dxfId="726">
      <pivotArea field="16" type="button" dataOnly="0" labelOnly="1" outline="0" axis="axisRow" fieldPosition="5"/>
    </format>
    <format dxfId="7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4">
      <pivotArea field="2" type="button" dataOnly="0" labelOnly="1" outline="0" axis="axisRow" fieldPosition="0"/>
    </format>
    <format dxfId="723">
      <pivotArea field="1" type="button" dataOnly="0" labelOnly="1" outline="0" axis="axisRow" fieldPosition="1"/>
    </format>
    <format dxfId="722">
      <pivotArea field="0" type="button" dataOnly="0" labelOnly="1" outline="0" axis="axisRow" fieldPosition="2"/>
    </format>
    <format dxfId="721">
      <pivotArea field="9" type="button" dataOnly="0" labelOnly="1" outline="0" axis="axisRow" fieldPosition="3"/>
    </format>
    <format dxfId="720">
      <pivotArea field="14" type="button" dataOnly="0" labelOnly="1" outline="0" axis="axisRow" fieldPosition="4"/>
    </format>
    <format dxfId="719">
      <pivotArea field="16" type="button" dataOnly="0" labelOnly="1" outline="0" axis="axisRow" fieldPosition="5"/>
    </format>
    <format dxfId="718">
      <pivotArea field="18" type="button" dataOnly="0" labelOnly="1" outline="0" axis="axisRow" fieldPosition="6"/>
    </format>
    <format dxfId="7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3">
      <pivotArea field="18" type="button" dataOnly="0" labelOnly="1" outline="0" axis="axisRow" fieldPosition="6"/>
    </format>
    <format dxfId="712">
      <pivotArea dataOnly="0" labelOnly="1" grandRow="1" outline="0" fieldPosition="0"/>
    </format>
    <format dxfId="711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10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09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08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07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06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705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704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703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702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701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700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99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698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697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696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95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94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693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92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91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690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689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8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7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686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5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4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683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68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80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679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678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677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676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675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674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8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9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multipleItemSelectionAllowed="1" showAll="0" measureFilter="1" defaultSubtotal="0">
      <items count="12">
        <item x="0"/>
        <item x="3"/>
        <item m="1" x="8"/>
        <item m="1" x="10"/>
        <item m="1" x="9"/>
        <item m="1" x="6"/>
        <item m="1" x="7"/>
        <item m="1" x="4"/>
        <item x="1"/>
        <item m="1" x="5"/>
        <item m="1" x="11"/>
        <item x="2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9">
        <item x="7"/>
        <item x="2"/>
        <item x="5"/>
        <item x="6"/>
        <item x="1"/>
        <item x="3"/>
        <item x="4"/>
        <item x="0"/>
        <item x="8"/>
      </items>
    </pivotField>
    <pivotField axis="axisRow" compact="0" outline="0" showAll="0" defaultSubtotal="0">
      <items count="11">
        <item m="1" x="9"/>
        <item x="3"/>
        <item x="4"/>
        <item m="1" x="8"/>
        <item x="2"/>
        <item x="5"/>
        <item x="6"/>
        <item x="0"/>
        <item x="1"/>
        <item m="1" x="10"/>
        <item x="7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6">
    <i>
      <x/>
      <x v="31"/>
      <x v="55"/>
      <x/>
      <x/>
      <x v="7"/>
      <x v="7"/>
    </i>
    <i r="1">
      <x v="73"/>
      <x v="53"/>
      <x/>
      <x/>
      <x v="7"/>
      <x v="7"/>
    </i>
    <i>
      <x v="2"/>
      <x v="1"/>
      <x v="10"/>
      <x v="1"/>
      <x v="3"/>
      <x v="6"/>
      <x v="2"/>
    </i>
    <i>
      <x v="9"/>
      <x v="11"/>
      <x/>
      <x/>
      <x/>
      <x v="7"/>
      <x v="7"/>
    </i>
    <i r="1">
      <x v="12"/>
      <x v="1"/>
      <x/>
      <x/>
      <x v="7"/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673">
      <pivotArea field="14" type="button" dataOnly="0" labelOnly="1" outline="0" axis="axisRow" fieldPosition="4"/>
    </format>
    <format dxfId="67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67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67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669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66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66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66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66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664">
      <pivotArea grandRow="1" outline="0" collapsedLevelsAreSubtotals="1" fieldPosition="0"/>
    </format>
    <format dxfId="663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662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661">
      <pivotArea outline="0" collapsedLevelsAreSubtotals="1" fieldPosition="0"/>
    </format>
    <format dxfId="660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659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658">
      <pivotArea field="2" type="button" dataOnly="0" labelOnly="1" outline="0" axis="axisRow" fieldPosition="0"/>
    </format>
    <format dxfId="657">
      <pivotArea field="0" type="button" dataOnly="0" labelOnly="1" outline="0" axis="axisRow" fieldPosition="2"/>
    </format>
    <format dxfId="6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5">
      <pivotArea dataOnly="0" labelOnly="1" outline="0" fieldPosition="0">
        <references count="1">
          <reference field="16" count="0"/>
        </references>
      </pivotArea>
    </format>
    <format dxfId="654">
      <pivotArea dataOnly="0" labelOnly="1" grandRow="1" outline="0" fieldPosition="0"/>
    </format>
    <format dxfId="653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652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651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650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649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8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6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5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4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3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1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40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9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8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7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6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5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4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2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1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630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629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628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627">
      <pivotArea field="2" type="button" dataOnly="0" labelOnly="1" outline="0" axis="axisRow" fieldPosition="0"/>
    </format>
    <format dxfId="626">
      <pivotArea field="1" type="button" dataOnly="0" labelOnly="1" outline="0" axis="axisRow" fieldPosition="1"/>
    </format>
    <format dxfId="625">
      <pivotArea field="0" type="button" dataOnly="0" labelOnly="1" outline="0" axis="axisRow" fieldPosition="2"/>
    </format>
    <format dxfId="6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3">
      <pivotArea field="16" type="button" dataOnly="0" labelOnly="1" outline="0" axis="axisRow" fieldPosition="3"/>
    </format>
    <format dxfId="622">
      <pivotArea field="1" type="button" dataOnly="0" labelOnly="1" outline="0" axis="axisRow" fieldPosition="1"/>
    </format>
    <format dxfId="621">
      <pivotArea type="all" dataOnly="0" outline="0" fieldPosition="0"/>
    </format>
    <format dxfId="620">
      <pivotArea dataOnly="0" labelOnly="1" outline="0" fieldPosition="0">
        <references count="1">
          <reference field="2" count="1">
            <x v="2"/>
          </reference>
        </references>
      </pivotArea>
    </format>
    <format dxfId="619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618">
      <pivotArea field="24" type="button" dataOnly="0" labelOnly="1" outline="0" axis="axisRow" fieldPosition="5"/>
    </format>
    <format dxfId="617">
      <pivotArea field="25" type="button" dataOnly="0" labelOnly="1" outline="0" axis="axisRow" fieldPosition="6"/>
    </format>
    <format dxfId="6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5">
      <pivotArea field="16" type="button" dataOnly="0" labelOnly="1" outline="0" axis="axisRow" fieldPosition="3"/>
    </format>
    <format dxfId="614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filters count="1">
    <filter fld="16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56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9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8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53">
    <i>
      <x/>
      <x v="54"/>
      <x v="99"/>
      <x v="1"/>
      <x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5"/>
      <x v="74"/>
      <x v="9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3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8"/>
      <x v="92"/>
      <x v="94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613">
      <pivotArea field="14" type="button" dataOnly="0" labelOnly="1" outline="0" axis="axisRow" fieldPosition="3"/>
    </format>
    <format dxfId="612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61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61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609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608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607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606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605">
      <pivotArea grandRow="1" outline="0" collapsedLevelsAreSubtotals="1" fieldPosition="0"/>
    </format>
    <format dxfId="604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603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602">
      <pivotArea dataOnly="0" labelOnly="1" outline="0" fieldPosition="0">
        <references count="1">
          <reference field="1" count="0"/>
        </references>
      </pivotArea>
    </format>
    <format dxfId="601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600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599">
      <pivotArea dataOnly="0" labelOnly="1" outline="0" axis="axisValues" fieldPosition="0"/>
    </format>
    <format dxfId="598">
      <pivotArea outline="0" collapsedLevelsAreSubtotals="1" fieldPosition="0"/>
    </format>
    <format dxfId="5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6">
      <pivotArea dataOnly="0" outline="0" fieldPosition="0">
        <references count="1">
          <reference field="4294967294" count="1">
            <x v="1"/>
          </reference>
        </references>
      </pivotArea>
    </format>
    <format dxfId="595">
      <pivotArea field="2" type="button" dataOnly="0" labelOnly="1" outline="0" axis="axisRow" fieldPosition="0"/>
    </format>
    <format dxfId="594">
      <pivotArea field="0" type="button" dataOnly="0" labelOnly="1" outline="0" axis="axisRow" fieldPosition="1"/>
    </format>
    <format dxfId="593">
      <pivotArea field="1" type="button" dataOnly="0" labelOnly="1" outline="0" axis="axisRow" fieldPosition="2"/>
    </format>
    <format dxfId="592">
      <pivotArea field="14" type="button" dataOnly="0" labelOnly="1" outline="0" axis="axisRow" fieldPosition="3"/>
    </format>
    <format dxfId="5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0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589">
      <pivotArea dataOnly="0" outline="0" fieldPosition="0">
        <references count="1">
          <reference field="4294967294" count="1">
            <x v="2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570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569">
      <pivotArea field="13" type="button" dataOnly="0" labelOnly="1" outline="0" axis="axisRow" fieldPosition="4"/>
    </format>
    <format dxfId="568">
      <pivotArea field="2" type="button" dataOnly="0" labelOnly="1" outline="0" axis="axisRow" fieldPosition="0"/>
    </format>
    <format dxfId="567">
      <pivotArea field="0" type="button" dataOnly="0" labelOnly="1" outline="0" axis="axisRow" fieldPosition="1"/>
    </format>
    <format dxfId="566">
      <pivotArea field="1" type="button" dataOnly="0" labelOnly="1" outline="0" axis="axisRow" fieldPosition="2"/>
    </format>
    <format dxfId="565">
      <pivotArea field="14" type="button" dataOnly="0" labelOnly="1" outline="0" axis="axisRow" fieldPosition="3"/>
    </format>
    <format dxfId="564">
      <pivotArea field="13" type="button" dataOnly="0" labelOnly="1" outline="0" axis="axisRow" fieldPosition="4"/>
    </format>
    <format dxfId="5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2">
      <pivotArea field="14" type="button" dataOnly="0" labelOnly="1" outline="0" axis="axisRow" fieldPosition="3"/>
    </format>
    <format dxfId="561">
      <pivotArea field="13" type="button" dataOnly="0" labelOnly="1" outline="0" axis="axisRow" fieldPosition="4"/>
    </format>
    <format dxfId="560">
      <pivotArea dataOnly="0" labelOnly="1" grandRow="1" outline="0" fieldPosition="0"/>
    </format>
    <format dxfId="559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55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55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55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55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554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553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552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551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550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549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8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7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6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5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4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3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2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541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40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39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538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537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536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535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534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533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532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531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530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529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528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527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526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525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524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523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522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521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520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19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518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517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516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515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514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513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512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511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353" dataDxfId="352" headerRowCellStyle="Currency" dataCellStyle="Currency">
  <autoFilter ref="A3:AC635"/>
  <tableColumns count="29">
    <tableColumn id="1" name="Part Number" dataDxfId="351"/>
    <tableColumn id="2" name="Description" dataDxfId="350"/>
    <tableColumn id="3" name="Supplier" dataDxfId="349"/>
    <tableColumn id="4" name="Cost " dataDxfId="348" dataCellStyle="Currency"/>
    <tableColumn id="5" name="shipping" dataDxfId="347" dataCellStyle="Currency"/>
    <tableColumn id="6" name="Tax" dataDxfId="346" dataCellStyle="Currency">
      <calculatedColumnFormula>9%*Table1[[#This Row],[Cost ]]</calculatedColumnFormula>
    </tableColumn>
    <tableColumn id="7" name="Web-link" dataDxfId="345"/>
    <tableColumn id="9" name="Minimum order quantity" dataDxfId="344"/>
    <tableColumn id="8" name="Comments" dataDxfId="343"/>
    <tableColumn id="10" name="extended quantity" dataDxfId="342" dataCellStyle="Currency">
      <calculatedColumnFormula>SUMIF('Multi-level BOM'!D$4:D$467,Table1[[#This Row],[Part Number]],'Multi-level BOM'!H$4:H$467)</calculatedColumnFormula>
    </tableColumn>
    <tableColumn id="15" name="Ideal cost" dataDxfId="341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340" dataCellStyle="Currency">
      <calculatedColumnFormula>IF(Table1[[#This Row],[Buy-now costs]]&gt;0,"X","")</calculatedColumnFormula>
    </tableColumn>
    <tableColumn id="28" name="Quantity purchased" dataDxfId="339" dataCellStyle="Currency"/>
    <tableColumn id="29" name="Quantity donated" dataDxfId="338" dataCellStyle="Currency"/>
    <tableColumn id="17" name="quantity on-hand" dataDxfId="337" dataCellStyle="Currency"/>
    <tableColumn id="26" name="Ideal cost of parts on hand" dataDxfId="336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335" dataCellStyle="Currency"/>
    <tableColumn id="27" name="Ideal cost of parts on order" dataDxfId="334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333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332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331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330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329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328" dataCellStyle="Currency">
      <calculatedColumnFormula>IF(#REF!="x",0,"FRED")</calculatedColumnFormula>
    </tableColumn>
    <tableColumn id="23" name="Order date" dataDxfId="327" dataCellStyle="Currency"/>
    <tableColumn id="25" name="Due date" dataDxfId="326" dataCellStyle="Currency"/>
    <tableColumn id="24" name="received date" dataDxfId="325" dataCellStyle="Currency"/>
    <tableColumn id="19" name="comments2" dataDxfId="324" dataCellStyle="Currency"/>
    <tableColumn id="18" name="Buy-now costs" dataDxfId="323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workbookViewId="0">
      <selection activeCell="E4" sqref="E4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90" t="s">
        <v>1080</v>
      </c>
      <c r="C1" s="90" t="s">
        <v>1082</v>
      </c>
      <c r="D1" s="90" t="s">
        <v>1079</v>
      </c>
      <c r="E1" s="66" t="s">
        <v>1083</v>
      </c>
    </row>
    <row r="2" spans="1:5" x14ac:dyDescent="0.25">
      <c r="A2" t="s">
        <v>1078</v>
      </c>
      <c r="B2" s="65">
        <f>Parts!K2</f>
        <v>1987.1009737256136</v>
      </c>
      <c r="C2" s="65">
        <f>Parts!W2</f>
        <v>169.97311259786613</v>
      </c>
      <c r="D2" s="65">
        <f>SUM(D4:D6)</f>
        <v>1894.7075199999999</v>
      </c>
    </row>
    <row r="4" spans="1:5" x14ac:dyDescent="0.25">
      <c r="A4" t="s">
        <v>1081</v>
      </c>
      <c r="B4" s="65">
        <f>GETPIVOTDATA("Sum of Ideal cost of parts on hand",'Parts on-hand'!$A$3)</f>
        <v>845.31202196442712</v>
      </c>
      <c r="C4" s="65">
        <f>GETPIVOTDATA("Sum of Cost of excess material",'Parts on-hand'!$A$3)</f>
        <v>69.507349097866154</v>
      </c>
      <c r="D4" s="91">
        <f>GETPIVOTDATA("Sum of Actual cost",'Parts on-hand'!$A$3)</f>
        <v>654.96861999999999</v>
      </c>
      <c r="E4" s="65" t="str">
        <f>TEXT(B4-D4,"$0.00")&amp;" doanted material"</f>
        <v>$190.34 doanted material</v>
      </c>
    </row>
    <row r="5" spans="1:5" x14ac:dyDescent="0.25">
      <c r="A5" t="s">
        <v>1084</v>
      </c>
      <c r="B5" s="65">
        <f>GETPIVOTDATA("Sum of Ideal cost of parts on order",'Parts on-order'!$A$3)</f>
        <v>437.65000000000003</v>
      </c>
      <c r="C5" s="65">
        <f>GETPIVOTDATA("Sum of Cost of excess material",'Parts on-order'!$A$3)</f>
        <v>0</v>
      </c>
      <c r="D5" s="65">
        <f>B5+C5</f>
        <v>437.65000000000003</v>
      </c>
    </row>
    <row r="6" spans="1:5" x14ac:dyDescent="0.25">
      <c r="A6" t="s">
        <v>1085</v>
      </c>
      <c r="B6" s="91">
        <f>GETPIVOTDATA("Sum of Remaining ideal cost",'Not yet ordered'!$A$4)</f>
        <v>698.68231650000007</v>
      </c>
      <c r="C6" s="91">
        <f>GETPIVOTDATA("Sum of Cost of excess material",'Not yet ordered'!$A$4)</f>
        <v>103.40658350000001</v>
      </c>
      <c r="D6" s="91">
        <f>B6+C6</f>
        <v>802.08890000000008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4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1062</v>
      </c>
    </row>
    <row r="2" spans="1:12" ht="18.75" x14ac:dyDescent="0.3">
      <c r="A2" s="72"/>
    </row>
    <row r="3" spans="1:12" x14ac:dyDescent="0.25">
      <c r="A3" s="75" t="s">
        <v>913</v>
      </c>
      <c r="B3" s="2" t="s">
        <v>1099</v>
      </c>
    </row>
    <row r="5" spans="1:12" s="63" customFormat="1" ht="60" x14ac:dyDescent="0.25">
      <c r="A5" s="70" t="s">
        <v>3</v>
      </c>
      <c r="B5" s="70" t="s">
        <v>1</v>
      </c>
      <c r="C5" s="78" t="s">
        <v>2</v>
      </c>
      <c r="D5" s="74" t="s">
        <v>868</v>
      </c>
      <c r="E5" s="70" t="s">
        <v>694</v>
      </c>
      <c r="F5" s="70" t="s">
        <v>1063</v>
      </c>
      <c r="G5" s="83" t="s">
        <v>1064</v>
      </c>
      <c r="H5" s="75" t="s">
        <v>652</v>
      </c>
      <c r="I5" s="75" t="s">
        <v>653</v>
      </c>
      <c r="J5" s="75" t="s">
        <v>4</v>
      </c>
      <c r="K5" s="103" t="s">
        <v>1061</v>
      </c>
      <c r="L5" s="77" t="s">
        <v>1057</v>
      </c>
    </row>
    <row r="6" spans="1:12" s="2" customFormat="1" x14ac:dyDescent="0.25">
      <c r="A6" s="2" t="s">
        <v>1055</v>
      </c>
      <c r="K6" s="77"/>
      <c r="L6" s="77"/>
    </row>
    <row r="7" spans="1:12" s="2" customFormat="1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s="2" customFormat="1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s="2" customFormat="1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s="2" customForma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B24" sqref="B24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1058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4" t="s">
        <v>868</v>
      </c>
      <c r="F4" s="70" t="s">
        <v>1050</v>
      </c>
      <c r="G4" s="70" t="s">
        <v>1063</v>
      </c>
      <c r="H4" s="103" t="s">
        <v>1087</v>
      </c>
      <c r="I4" s="103" t="s">
        <v>1057</v>
      </c>
      <c r="J4"/>
    </row>
    <row r="5" spans="1:10" x14ac:dyDescent="0.25">
      <c r="A5" s="23" t="s">
        <v>847</v>
      </c>
      <c r="B5" s="66" t="s">
        <v>901</v>
      </c>
      <c r="C5" s="61" t="s">
        <v>57</v>
      </c>
      <c r="D5" s="82">
        <v>1</v>
      </c>
      <c r="E5" s="61">
        <v>0</v>
      </c>
      <c r="F5" s="61">
        <v>0</v>
      </c>
      <c r="G5" s="68">
        <v>1</v>
      </c>
      <c r="H5" s="65">
        <v>56.913899999999998</v>
      </c>
      <c r="I5" s="65">
        <v>0</v>
      </c>
      <c r="J5"/>
    </row>
    <row r="6" spans="1:10" x14ac:dyDescent="0.25">
      <c r="A6" s="23"/>
      <c r="B6" s="66" t="s">
        <v>994</v>
      </c>
      <c r="C6" s="61" t="s">
        <v>79</v>
      </c>
      <c r="D6" s="82">
        <v>1</v>
      </c>
      <c r="E6" s="61">
        <v>0</v>
      </c>
      <c r="F6" s="61">
        <v>0</v>
      </c>
      <c r="G6" s="68">
        <v>1</v>
      </c>
      <c r="H6" s="65">
        <v>63.64</v>
      </c>
      <c r="I6" s="65">
        <v>0</v>
      </c>
      <c r="J6"/>
    </row>
    <row r="7" spans="1:10" x14ac:dyDescent="0.25">
      <c r="A7" s="23" t="s">
        <v>656</v>
      </c>
      <c r="B7" s="66" t="s">
        <v>1041</v>
      </c>
      <c r="C7" s="61" t="s">
        <v>103</v>
      </c>
      <c r="D7" s="82">
        <v>1</v>
      </c>
      <c r="E7" s="61">
        <v>0</v>
      </c>
      <c r="F7" s="61">
        <v>0</v>
      </c>
      <c r="G7" s="68">
        <v>1</v>
      </c>
      <c r="H7" s="65">
        <v>7.5536999999999992</v>
      </c>
      <c r="I7" s="65">
        <v>0</v>
      </c>
      <c r="J7"/>
    </row>
    <row r="8" spans="1:10" x14ac:dyDescent="0.25">
      <c r="A8" s="23"/>
      <c r="B8" s="66" t="s">
        <v>1040</v>
      </c>
      <c r="C8" s="61" t="s">
        <v>102</v>
      </c>
      <c r="D8" s="82">
        <v>1</v>
      </c>
      <c r="E8" s="61">
        <v>0</v>
      </c>
      <c r="F8" s="61">
        <v>0</v>
      </c>
      <c r="G8" s="68">
        <v>1</v>
      </c>
      <c r="H8" s="65">
        <v>7.4228999999999994</v>
      </c>
      <c r="I8" s="65">
        <v>0</v>
      </c>
      <c r="J8"/>
    </row>
    <row r="9" spans="1:10" x14ac:dyDescent="0.25">
      <c r="A9" s="23"/>
      <c r="B9" s="66" t="s">
        <v>817</v>
      </c>
      <c r="C9" s="61" t="s">
        <v>48</v>
      </c>
      <c r="D9" s="82">
        <v>8</v>
      </c>
      <c r="E9" s="61">
        <v>0</v>
      </c>
      <c r="F9" s="61">
        <v>0</v>
      </c>
      <c r="G9" s="68">
        <v>8</v>
      </c>
      <c r="H9" s="65">
        <v>23.958200000000001</v>
      </c>
      <c r="I9" s="65">
        <v>0</v>
      </c>
      <c r="J9"/>
    </row>
    <row r="10" spans="1:10" x14ac:dyDescent="0.25">
      <c r="A10" s="23"/>
      <c r="B10" s="66" t="s">
        <v>1033</v>
      </c>
      <c r="C10" s="61" t="s">
        <v>100</v>
      </c>
      <c r="D10" s="82">
        <v>1</v>
      </c>
      <c r="E10" s="61">
        <v>0</v>
      </c>
      <c r="F10" s="61">
        <v>0</v>
      </c>
      <c r="G10" s="68">
        <v>200</v>
      </c>
      <c r="H10" s="65">
        <v>3.2645500000000001E-2</v>
      </c>
      <c r="I10" s="65">
        <v>6.4964545000000005</v>
      </c>
      <c r="J10"/>
    </row>
    <row r="11" spans="1:10" x14ac:dyDescent="0.25">
      <c r="A11" s="23"/>
      <c r="B11" s="67" t="s">
        <v>654</v>
      </c>
      <c r="C11" s="61" t="s">
        <v>9</v>
      </c>
      <c r="D11" s="82">
        <v>28</v>
      </c>
      <c r="E11" s="61">
        <v>20</v>
      </c>
      <c r="F11" s="61">
        <v>0</v>
      </c>
      <c r="G11" s="68">
        <v>10</v>
      </c>
      <c r="H11" s="65">
        <v>11.76328</v>
      </c>
      <c r="I11" s="65">
        <v>2.94082</v>
      </c>
      <c r="J11"/>
    </row>
    <row r="12" spans="1:10" x14ac:dyDescent="0.25">
      <c r="A12" s="23"/>
      <c r="B12" s="66" t="s">
        <v>1010</v>
      </c>
      <c r="C12" s="61" t="s">
        <v>86</v>
      </c>
      <c r="D12" s="82">
        <v>1</v>
      </c>
      <c r="E12" s="61">
        <v>0</v>
      </c>
      <c r="F12" s="61">
        <v>0</v>
      </c>
      <c r="G12" s="68">
        <v>2</v>
      </c>
      <c r="H12" s="65">
        <v>5.1175500000000005</v>
      </c>
      <c r="I12" s="65">
        <v>5.1175500000000005</v>
      </c>
      <c r="J12"/>
    </row>
    <row r="13" spans="1:10" x14ac:dyDescent="0.25">
      <c r="A13" s="23"/>
      <c r="B13" s="66" t="s">
        <v>1009</v>
      </c>
      <c r="C13" s="61" t="s">
        <v>85</v>
      </c>
      <c r="D13" s="82">
        <v>1</v>
      </c>
      <c r="E13" s="61">
        <v>0</v>
      </c>
      <c r="F13" s="61">
        <v>0</v>
      </c>
      <c r="G13" s="68">
        <v>2</v>
      </c>
      <c r="H13" s="65">
        <v>5.9895500000000004</v>
      </c>
      <c r="I13" s="65">
        <v>5.9895500000000004</v>
      </c>
      <c r="J13"/>
    </row>
    <row r="14" spans="1:10" ht="30" x14ac:dyDescent="0.25">
      <c r="A14" s="23"/>
      <c r="B14" s="66" t="s">
        <v>973</v>
      </c>
      <c r="C14" s="61" t="s">
        <v>64</v>
      </c>
      <c r="D14" s="82">
        <v>1</v>
      </c>
      <c r="E14" s="61">
        <v>0</v>
      </c>
      <c r="F14" s="61">
        <v>0</v>
      </c>
      <c r="G14" s="68">
        <v>1</v>
      </c>
      <c r="H14" s="65">
        <v>15.2491</v>
      </c>
      <c r="I14" s="65">
        <v>0</v>
      </c>
      <c r="J14"/>
    </row>
    <row r="15" spans="1:10" x14ac:dyDescent="0.25">
      <c r="A15" s="23"/>
      <c r="B15" s="66" t="s">
        <v>831</v>
      </c>
      <c r="C15" s="61" t="s">
        <v>53</v>
      </c>
      <c r="D15" s="82">
        <v>1</v>
      </c>
      <c r="E15" s="61">
        <v>0</v>
      </c>
      <c r="F15" s="61">
        <v>0</v>
      </c>
      <c r="G15" s="68">
        <v>2</v>
      </c>
      <c r="H15" s="65">
        <v>37.169000000000004</v>
      </c>
      <c r="I15" s="65">
        <v>37.169000000000004</v>
      </c>
      <c r="J15"/>
    </row>
    <row r="16" spans="1:10" x14ac:dyDescent="0.25">
      <c r="A16" s="23"/>
      <c r="B16" s="66"/>
      <c r="C16" s="61" t="s">
        <v>54</v>
      </c>
      <c r="D16" s="82">
        <v>4</v>
      </c>
      <c r="E16" s="61">
        <v>0</v>
      </c>
      <c r="F16" s="61">
        <v>0</v>
      </c>
      <c r="G16" s="68">
        <v>4</v>
      </c>
      <c r="H16" s="65">
        <v>74.338000000000008</v>
      </c>
      <c r="I16" s="65">
        <v>0</v>
      </c>
      <c r="J16"/>
    </row>
    <row r="17" spans="1:10" ht="30" x14ac:dyDescent="0.25">
      <c r="A17" s="23"/>
      <c r="B17" s="66" t="s">
        <v>836</v>
      </c>
      <c r="C17" s="61" t="s">
        <v>56</v>
      </c>
      <c r="D17" s="82">
        <v>1</v>
      </c>
      <c r="E17" s="61">
        <v>0</v>
      </c>
      <c r="F17" s="61">
        <v>0</v>
      </c>
      <c r="G17" s="68">
        <v>2</v>
      </c>
      <c r="H17" s="65">
        <v>11.979100000000001</v>
      </c>
      <c r="I17" s="65">
        <v>11.979100000000001</v>
      </c>
      <c r="J17"/>
    </row>
    <row r="18" spans="1:10" ht="30" x14ac:dyDescent="0.25">
      <c r="A18" s="23"/>
      <c r="B18" s="66" t="s">
        <v>838</v>
      </c>
      <c r="C18" s="61" t="s">
        <v>58</v>
      </c>
      <c r="D18" s="82">
        <v>1</v>
      </c>
      <c r="E18" s="61">
        <v>0</v>
      </c>
      <c r="F18" s="61">
        <v>0</v>
      </c>
      <c r="G18" s="68">
        <v>1</v>
      </c>
      <c r="H18" s="65">
        <v>25.059099999999997</v>
      </c>
      <c r="I18" s="65">
        <v>0</v>
      </c>
      <c r="J18"/>
    </row>
    <row r="19" spans="1:10" x14ac:dyDescent="0.25">
      <c r="A19" s="23"/>
      <c r="B19" s="66" t="s">
        <v>1038</v>
      </c>
      <c r="C19" s="61" t="s">
        <v>104</v>
      </c>
      <c r="D19" s="82">
        <v>1</v>
      </c>
      <c r="E19" s="61">
        <v>0</v>
      </c>
      <c r="F19" s="61">
        <v>0</v>
      </c>
      <c r="G19" s="68">
        <v>1</v>
      </c>
      <c r="H19" s="65">
        <v>9.4829999999999988</v>
      </c>
      <c r="I19" s="65">
        <v>0</v>
      </c>
      <c r="J19"/>
    </row>
    <row r="20" spans="1:10" ht="30" x14ac:dyDescent="0.25">
      <c r="A20" s="23"/>
      <c r="B20" s="66" t="s">
        <v>1035</v>
      </c>
      <c r="C20" s="61" t="s">
        <v>101</v>
      </c>
      <c r="D20" s="82">
        <v>1</v>
      </c>
      <c r="E20" s="61">
        <v>0</v>
      </c>
      <c r="F20" s="61">
        <v>0</v>
      </c>
      <c r="G20" s="68">
        <v>100</v>
      </c>
      <c r="H20" s="65">
        <v>9.7991000000000009E-2</v>
      </c>
      <c r="I20" s="65">
        <v>9.7011090000000006</v>
      </c>
      <c r="J20"/>
    </row>
    <row r="21" spans="1:10" ht="30" x14ac:dyDescent="0.25">
      <c r="A21" s="23"/>
      <c r="B21" s="66" t="s">
        <v>841</v>
      </c>
      <c r="C21" s="61" t="s">
        <v>59</v>
      </c>
      <c r="D21" s="82">
        <v>1</v>
      </c>
      <c r="E21" s="61">
        <v>0</v>
      </c>
      <c r="F21" s="61">
        <v>0</v>
      </c>
      <c r="G21" s="68">
        <v>1</v>
      </c>
      <c r="H21" s="65">
        <v>9.6464999999999996</v>
      </c>
      <c r="I21" s="65">
        <v>0</v>
      </c>
      <c r="J21"/>
    </row>
    <row r="22" spans="1:10" ht="30" x14ac:dyDescent="0.25">
      <c r="A22" s="23"/>
      <c r="B22" s="66" t="s">
        <v>833</v>
      </c>
      <c r="C22" s="61" t="s">
        <v>55</v>
      </c>
      <c r="D22" s="82">
        <v>1</v>
      </c>
      <c r="E22" s="61">
        <v>0</v>
      </c>
      <c r="F22" s="61">
        <v>0</v>
      </c>
      <c r="G22" s="68">
        <v>1</v>
      </c>
      <c r="H22" s="65">
        <v>43.589100000000002</v>
      </c>
      <c r="I22" s="65">
        <v>0</v>
      </c>
      <c r="J22"/>
    </row>
    <row r="23" spans="1:10" x14ac:dyDescent="0.25">
      <c r="A23" s="61" t="s">
        <v>802</v>
      </c>
      <c r="B23" s="66" t="s">
        <v>801</v>
      </c>
      <c r="C23" s="61" t="s">
        <v>45</v>
      </c>
      <c r="D23" s="82">
        <v>5</v>
      </c>
      <c r="E23" s="61">
        <v>0</v>
      </c>
      <c r="F23" s="61">
        <v>0</v>
      </c>
      <c r="G23" s="68">
        <v>6</v>
      </c>
      <c r="H23" s="65">
        <v>93.125</v>
      </c>
      <c r="I23" s="65">
        <v>18.625</v>
      </c>
      <c r="J23"/>
    </row>
    <row r="24" spans="1:10" x14ac:dyDescent="0.25">
      <c r="A24" s="61" t="s">
        <v>998</v>
      </c>
      <c r="B24" s="66" t="s">
        <v>996</v>
      </c>
      <c r="C24" s="61" t="s">
        <v>80</v>
      </c>
      <c r="D24" s="82">
        <v>1</v>
      </c>
      <c r="E24" s="61">
        <v>0</v>
      </c>
      <c r="F24" s="61">
        <v>0</v>
      </c>
      <c r="G24" s="68">
        <v>1</v>
      </c>
      <c r="H24" s="65">
        <v>3.2808999999999999</v>
      </c>
      <c r="I24" s="65">
        <v>0</v>
      </c>
      <c r="J24"/>
    </row>
    <row r="25" spans="1:10" x14ac:dyDescent="0.25">
      <c r="A25"/>
      <c r="B25" s="66" t="s">
        <v>1005</v>
      </c>
      <c r="C25" s="61" t="s">
        <v>83</v>
      </c>
      <c r="D25" s="82">
        <v>1</v>
      </c>
      <c r="E25" s="61">
        <v>0</v>
      </c>
      <c r="F25" s="61">
        <v>0</v>
      </c>
      <c r="G25" s="68">
        <v>1</v>
      </c>
      <c r="H25" s="65">
        <v>1.1990000000000001</v>
      </c>
      <c r="I25" s="65">
        <v>0</v>
      </c>
      <c r="J25"/>
    </row>
    <row r="26" spans="1:10" x14ac:dyDescent="0.25">
      <c r="A26"/>
      <c r="B26" s="66" t="s">
        <v>1001</v>
      </c>
      <c r="C26" s="61" t="s">
        <v>81</v>
      </c>
      <c r="D26" s="82">
        <v>1</v>
      </c>
      <c r="E26" s="61">
        <v>0</v>
      </c>
      <c r="F26" s="61">
        <v>0</v>
      </c>
      <c r="G26" s="68">
        <v>1</v>
      </c>
      <c r="H26" s="65">
        <v>5.5589999999999993</v>
      </c>
      <c r="I26" s="65">
        <v>0</v>
      </c>
      <c r="J26"/>
    </row>
    <row r="27" spans="1:10" x14ac:dyDescent="0.25">
      <c r="A27"/>
      <c r="B27" s="66" t="s">
        <v>1000</v>
      </c>
      <c r="C27" s="61" t="s">
        <v>78</v>
      </c>
      <c r="D27" s="82">
        <v>1</v>
      </c>
      <c r="E27" s="61">
        <v>0</v>
      </c>
      <c r="F27" s="61">
        <v>0</v>
      </c>
      <c r="G27" s="68">
        <v>1</v>
      </c>
      <c r="H27" s="65">
        <v>1.4497</v>
      </c>
      <c r="I27" s="65">
        <v>0</v>
      </c>
      <c r="J27"/>
    </row>
    <row r="28" spans="1:10" ht="30" x14ac:dyDescent="0.25">
      <c r="A28" s="61" t="s">
        <v>931</v>
      </c>
      <c r="B28" s="66" t="s">
        <v>930</v>
      </c>
      <c r="C28" s="61" t="s">
        <v>76</v>
      </c>
      <c r="D28" s="82">
        <v>36</v>
      </c>
      <c r="E28" s="61">
        <v>0</v>
      </c>
      <c r="F28" s="61">
        <v>0</v>
      </c>
      <c r="G28" s="68">
        <v>40</v>
      </c>
      <c r="H28" s="65">
        <v>48.491999999999997</v>
      </c>
      <c r="I28" s="65">
        <v>5.3879999999999999</v>
      </c>
      <c r="J28"/>
    </row>
    <row r="29" spans="1:10" x14ac:dyDescent="0.25">
      <c r="A29" s="61" t="s">
        <v>767</v>
      </c>
      <c r="B29" s="66" t="s">
        <v>766</v>
      </c>
      <c r="C29" s="61" t="s">
        <v>42</v>
      </c>
      <c r="D29" s="82">
        <v>3</v>
      </c>
      <c r="E29" s="61">
        <v>0</v>
      </c>
      <c r="F29" s="61">
        <v>0</v>
      </c>
      <c r="G29" s="68">
        <v>3</v>
      </c>
      <c r="H29" s="65">
        <v>21.606300000000001</v>
      </c>
      <c r="I29" s="65">
        <v>0</v>
      </c>
      <c r="J29"/>
    </row>
    <row r="30" spans="1:10" x14ac:dyDescent="0.25">
      <c r="A30" s="61" t="s">
        <v>693</v>
      </c>
      <c r="B30" s="66" t="s">
        <v>828</v>
      </c>
      <c r="C30" s="61" t="s">
        <v>52</v>
      </c>
      <c r="D30" s="82">
        <v>4</v>
      </c>
      <c r="E30" s="61">
        <v>0</v>
      </c>
      <c r="F30" s="61">
        <v>0</v>
      </c>
      <c r="G30" s="68">
        <v>4</v>
      </c>
      <c r="H30" s="65">
        <v>18.210799999999999</v>
      </c>
      <c r="I30" s="65">
        <v>0</v>
      </c>
      <c r="J30"/>
    </row>
    <row r="31" spans="1:10" x14ac:dyDescent="0.25">
      <c r="A31"/>
      <c r="B31" s="66" t="s">
        <v>829</v>
      </c>
      <c r="C31" s="61" t="s">
        <v>49</v>
      </c>
      <c r="D31" s="82">
        <v>4</v>
      </c>
      <c r="E31" s="61">
        <v>0</v>
      </c>
      <c r="F31" s="61">
        <v>0</v>
      </c>
      <c r="G31" s="68">
        <v>4</v>
      </c>
      <c r="H31" s="65">
        <v>20.172800000000002</v>
      </c>
      <c r="I31" s="65">
        <v>0</v>
      </c>
      <c r="J31"/>
    </row>
    <row r="32" spans="1:10" x14ac:dyDescent="0.25">
      <c r="A32"/>
      <c r="B32" s="66" t="s">
        <v>830</v>
      </c>
      <c r="C32" s="61" t="s">
        <v>50</v>
      </c>
      <c r="D32" s="82">
        <v>4</v>
      </c>
      <c r="E32" s="61">
        <v>0</v>
      </c>
      <c r="F32" s="61">
        <v>0</v>
      </c>
      <c r="G32" s="68">
        <v>4</v>
      </c>
      <c r="H32" s="65">
        <v>20.695999999999998</v>
      </c>
      <c r="I32" s="65">
        <v>0</v>
      </c>
      <c r="J32"/>
    </row>
    <row r="33" spans="1:10" x14ac:dyDescent="0.25">
      <c r="A33" s="61" t="s">
        <v>781</v>
      </c>
      <c r="B33" s="66" t="s">
        <v>780</v>
      </c>
      <c r="C33" s="61" t="s">
        <v>44</v>
      </c>
      <c r="D33" s="82">
        <v>5</v>
      </c>
      <c r="E33" s="61">
        <v>0</v>
      </c>
      <c r="F33" s="61">
        <v>0</v>
      </c>
      <c r="G33" s="68">
        <v>5</v>
      </c>
      <c r="H33" s="65">
        <v>36.290000000000006</v>
      </c>
      <c r="I33" s="65">
        <v>0</v>
      </c>
      <c r="J33"/>
    </row>
    <row r="34" spans="1:10" x14ac:dyDescent="0.25">
      <c r="A34" s="61" t="s">
        <v>1056</v>
      </c>
      <c r="B34" s="66" t="s">
        <v>1006</v>
      </c>
      <c r="C34" s="61" t="s">
        <v>84</v>
      </c>
      <c r="D34" s="82">
        <v>1</v>
      </c>
      <c r="E34" s="61">
        <v>0</v>
      </c>
      <c r="F34" s="61">
        <v>0</v>
      </c>
      <c r="G34" s="68">
        <v>1</v>
      </c>
      <c r="H34" s="65">
        <v>19.598200000000002</v>
      </c>
      <c r="I34" s="65">
        <v>0</v>
      </c>
      <c r="J34"/>
    </row>
    <row r="35" spans="1:10" x14ac:dyDescent="0.25">
      <c r="A35" s="68" t="s">
        <v>1055</v>
      </c>
      <c r="B35" s="68"/>
      <c r="C35" s="68"/>
      <c r="H35" s="65">
        <v>698.68231650000007</v>
      </c>
      <c r="I35" s="65">
        <v>103.40658350000001</v>
      </c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H42"/>
      <c r="I42"/>
      <c r="J42"/>
    </row>
    <row r="43" spans="1:10" x14ac:dyDescent="0.25">
      <c r="A43"/>
      <c r="B43"/>
      <c r="C43"/>
      <c r="D43"/>
      <c r="E43"/>
      <c r="F43"/>
      <c r="H43"/>
      <c r="I43"/>
      <c r="J43"/>
    </row>
    <row r="44" spans="1:10" x14ac:dyDescent="0.25">
      <c r="A44"/>
      <c r="B44"/>
      <c r="C44"/>
      <c r="D44"/>
      <c r="E44"/>
      <c r="F44"/>
      <c r="H44"/>
      <c r="I44"/>
      <c r="J44"/>
    </row>
    <row r="45" spans="1:10" x14ac:dyDescent="0.25">
      <c r="A45"/>
      <c r="B45"/>
      <c r="C45"/>
      <c r="D45"/>
      <c r="E45"/>
      <c r="F45"/>
      <c r="H45"/>
      <c r="I45"/>
      <c r="J45"/>
    </row>
    <row r="46" spans="1:10" x14ac:dyDescent="0.25">
      <c r="A46"/>
      <c r="B46"/>
      <c r="C46"/>
      <c r="D46"/>
      <c r="E46"/>
      <c r="F46"/>
      <c r="H46"/>
      <c r="I46"/>
      <c r="J46"/>
    </row>
    <row r="47" spans="1:10" x14ac:dyDescent="0.25">
      <c r="A47"/>
      <c r="B47"/>
      <c r="C47"/>
      <c r="D47"/>
      <c r="E47"/>
      <c r="F47"/>
      <c r="H47"/>
      <c r="I47"/>
    </row>
    <row r="48" spans="1:10" x14ac:dyDescent="0.25">
      <c r="A48"/>
      <c r="B48"/>
      <c r="C48"/>
      <c r="D48"/>
      <c r="E48"/>
      <c r="F48"/>
      <c r="H48"/>
      <c r="I48"/>
    </row>
    <row r="49" spans="1:9" x14ac:dyDescent="0.25">
      <c r="A49"/>
      <c r="B49"/>
      <c r="C49"/>
      <c r="D49"/>
      <c r="E49"/>
      <c r="F49"/>
      <c r="H49"/>
      <c r="I49"/>
    </row>
    <row r="50" spans="1:9" x14ac:dyDescent="0.25">
      <c r="A50"/>
      <c r="B50"/>
      <c r="C50"/>
      <c r="D50"/>
      <c r="E50"/>
      <c r="F50"/>
      <c r="H50"/>
      <c r="I50"/>
    </row>
    <row r="51" spans="1:9" x14ac:dyDescent="0.25">
      <c r="A51"/>
      <c r="B51"/>
      <c r="C51"/>
      <c r="D51"/>
      <c r="E51"/>
      <c r="F51"/>
      <c r="H51"/>
      <c r="I51"/>
    </row>
    <row r="52" spans="1:9" x14ac:dyDescent="0.25">
      <c r="A52"/>
      <c r="B52"/>
      <c r="C52"/>
      <c r="D52"/>
      <c r="E52"/>
      <c r="F52"/>
      <c r="H52"/>
      <c r="I52"/>
    </row>
    <row r="53" spans="1:9" x14ac:dyDescent="0.25">
      <c r="A53"/>
      <c r="B53"/>
      <c r="C53"/>
      <c r="D53"/>
      <c r="E53"/>
      <c r="F53"/>
      <c r="H53"/>
      <c r="I53"/>
    </row>
    <row r="54" spans="1:9" x14ac:dyDescent="0.25">
      <c r="A54"/>
      <c r="B54"/>
      <c r="C54"/>
      <c r="D54"/>
      <c r="E54"/>
      <c r="F54"/>
      <c r="H54"/>
      <c r="I54"/>
    </row>
    <row r="55" spans="1:9" x14ac:dyDescent="0.25">
      <c r="A55"/>
      <c r="B55"/>
      <c r="C55"/>
      <c r="D55"/>
      <c r="E55"/>
      <c r="F55"/>
      <c r="H55"/>
      <c r="I55"/>
    </row>
    <row r="56" spans="1:9" x14ac:dyDescent="0.25">
      <c r="A56"/>
      <c r="B56"/>
      <c r="C56"/>
      <c r="D56"/>
      <c r="E56"/>
      <c r="F56"/>
      <c r="H56"/>
      <c r="I56"/>
    </row>
    <row r="57" spans="1:9" x14ac:dyDescent="0.25">
      <c r="A57"/>
      <c r="B57"/>
      <c r="C57"/>
      <c r="D57"/>
      <c r="E57"/>
      <c r="F57"/>
      <c r="H57"/>
      <c r="I57"/>
    </row>
    <row r="58" spans="1:9" x14ac:dyDescent="0.25">
      <c r="A58"/>
      <c r="B58"/>
      <c r="C58"/>
      <c r="D58"/>
      <c r="E58"/>
      <c r="F58"/>
      <c r="H58"/>
      <c r="I58"/>
    </row>
    <row r="59" spans="1:9" x14ac:dyDescent="0.25">
      <c r="A59"/>
      <c r="B59"/>
      <c r="C59"/>
      <c r="D59"/>
      <c r="E59"/>
      <c r="F59"/>
      <c r="H59"/>
      <c r="I59"/>
    </row>
    <row r="60" spans="1:9" x14ac:dyDescent="0.25">
      <c r="A60"/>
      <c r="B60"/>
      <c r="C60"/>
      <c r="D60"/>
      <c r="E60"/>
      <c r="F60"/>
      <c r="H60"/>
      <c r="I60"/>
    </row>
    <row r="61" spans="1:9" x14ac:dyDescent="0.25">
      <c r="A61"/>
      <c r="B61"/>
      <c r="C61"/>
      <c r="D61"/>
      <c r="E61"/>
      <c r="F61"/>
      <c r="H61"/>
      <c r="I61"/>
    </row>
    <row r="62" spans="1:9" x14ac:dyDescent="0.25">
      <c r="A62"/>
      <c r="B62"/>
      <c r="C62"/>
      <c r="D62"/>
      <c r="E62"/>
      <c r="F62"/>
      <c r="H62"/>
      <c r="I62"/>
    </row>
    <row r="63" spans="1:9" x14ac:dyDescent="0.25">
      <c r="A63"/>
      <c r="B63"/>
      <c r="C63"/>
      <c r="D63"/>
      <c r="E63"/>
      <c r="F63"/>
      <c r="H63"/>
      <c r="I63"/>
    </row>
    <row r="64" spans="1:9" x14ac:dyDescent="0.25">
      <c r="A64"/>
      <c r="B64"/>
      <c r="C64"/>
      <c r="D64"/>
      <c r="E64"/>
      <c r="F64"/>
      <c r="H64"/>
      <c r="I64"/>
    </row>
    <row r="65" spans="1:9" x14ac:dyDescent="0.25">
      <c r="A65"/>
      <c r="B65"/>
      <c r="C65"/>
      <c r="D65"/>
      <c r="E65"/>
      <c r="F65"/>
      <c r="H65"/>
      <c r="I65"/>
    </row>
    <row r="66" spans="1:9" x14ac:dyDescent="0.25">
      <c r="A66"/>
      <c r="B66"/>
      <c r="C66"/>
      <c r="D66"/>
      <c r="E66"/>
      <c r="F66"/>
      <c r="H66"/>
      <c r="I66"/>
    </row>
    <row r="67" spans="1:9" x14ac:dyDescent="0.25">
      <c r="A67"/>
      <c r="B67"/>
      <c r="C67"/>
      <c r="D67"/>
      <c r="E67"/>
      <c r="F67"/>
      <c r="H67"/>
      <c r="I67"/>
    </row>
    <row r="68" spans="1:9" x14ac:dyDescent="0.25">
      <c r="A68"/>
      <c r="B68"/>
      <c r="C68"/>
      <c r="D68"/>
      <c r="E68"/>
      <c r="F68"/>
      <c r="H68"/>
      <c r="I68"/>
    </row>
    <row r="69" spans="1:9" x14ac:dyDescent="0.25">
      <c r="A69"/>
      <c r="B69"/>
      <c r="C69"/>
      <c r="D69"/>
      <c r="E69"/>
      <c r="F69"/>
      <c r="H69"/>
      <c r="I69"/>
    </row>
    <row r="70" spans="1:9" x14ac:dyDescent="0.25">
      <c r="A70"/>
      <c r="B70"/>
      <c r="C70"/>
      <c r="D70"/>
      <c r="E70"/>
      <c r="F70"/>
      <c r="H70"/>
      <c r="I70"/>
    </row>
    <row r="71" spans="1:9" x14ac:dyDescent="0.25">
      <c r="A71"/>
      <c r="B71"/>
      <c r="C71"/>
      <c r="D71"/>
      <c r="E71"/>
      <c r="F71"/>
      <c r="H71"/>
      <c r="I71"/>
    </row>
    <row r="72" spans="1:9" x14ac:dyDescent="0.25">
      <c r="A72"/>
      <c r="B72"/>
      <c r="C72"/>
      <c r="D72"/>
      <c r="E72"/>
      <c r="F72"/>
      <c r="H72"/>
      <c r="I72"/>
    </row>
    <row r="73" spans="1:9" x14ac:dyDescent="0.25">
      <c r="A73"/>
      <c r="B73"/>
      <c r="C73"/>
      <c r="D73"/>
      <c r="E73"/>
      <c r="F73"/>
      <c r="H73"/>
      <c r="I73"/>
    </row>
    <row r="74" spans="1:9" x14ac:dyDescent="0.25">
      <c r="A74"/>
      <c r="B74"/>
      <c r="C74"/>
      <c r="D74"/>
      <c r="E74"/>
      <c r="F74"/>
      <c r="H74"/>
      <c r="I74"/>
    </row>
    <row r="75" spans="1:9" x14ac:dyDescent="0.25">
      <c r="A75"/>
      <c r="B75"/>
      <c r="C75"/>
      <c r="D75"/>
      <c r="E75"/>
      <c r="F75"/>
      <c r="H75"/>
      <c r="I75"/>
    </row>
    <row r="76" spans="1:9" x14ac:dyDescent="0.25">
      <c r="A76"/>
      <c r="B76"/>
      <c r="C76"/>
      <c r="D76"/>
      <c r="E76"/>
      <c r="F76"/>
      <c r="H76"/>
      <c r="I76"/>
    </row>
    <row r="77" spans="1:9" x14ac:dyDescent="0.25">
      <c r="A77"/>
      <c r="B77"/>
      <c r="C77"/>
      <c r="D77"/>
      <c r="E77"/>
      <c r="F77"/>
      <c r="H77"/>
      <c r="I77"/>
    </row>
    <row r="78" spans="1:9" x14ac:dyDescent="0.25">
      <c r="A78"/>
      <c r="B78"/>
      <c r="C78"/>
      <c r="D78"/>
      <c r="E78"/>
      <c r="F78"/>
      <c r="H78"/>
      <c r="I78"/>
    </row>
    <row r="79" spans="1:9" x14ac:dyDescent="0.25">
      <c r="A79"/>
      <c r="B79"/>
      <c r="C79"/>
      <c r="D79"/>
      <c r="E79"/>
      <c r="F79"/>
      <c r="H79"/>
      <c r="I79"/>
    </row>
    <row r="80" spans="1:9" x14ac:dyDescent="0.25">
      <c r="A80"/>
      <c r="B80"/>
      <c r="C80"/>
      <c r="D80"/>
      <c r="E80"/>
      <c r="F80"/>
      <c r="H80"/>
      <c r="I80"/>
    </row>
    <row r="81" spans="1:9" x14ac:dyDescent="0.25">
      <c r="A81"/>
      <c r="B81"/>
      <c r="C81"/>
      <c r="D81"/>
      <c r="E81"/>
      <c r="F81"/>
      <c r="H81"/>
      <c r="I81"/>
    </row>
    <row r="82" spans="1:9" x14ac:dyDescent="0.25">
      <c r="A82"/>
      <c r="B82"/>
      <c r="C82"/>
      <c r="D82"/>
      <c r="E82"/>
      <c r="F82"/>
      <c r="H82"/>
      <c r="I82"/>
    </row>
    <row r="83" spans="1:9" x14ac:dyDescent="0.25">
      <c r="A83"/>
      <c r="B83"/>
      <c r="C83"/>
      <c r="D83"/>
      <c r="E83"/>
      <c r="F83"/>
      <c r="H83"/>
      <c r="I83"/>
    </row>
    <row r="84" spans="1:9" x14ac:dyDescent="0.25">
      <c r="A84"/>
      <c r="B84"/>
      <c r="C84"/>
      <c r="D84"/>
      <c r="E84"/>
      <c r="F84"/>
      <c r="H84"/>
      <c r="I84"/>
    </row>
    <row r="85" spans="1:9" x14ac:dyDescent="0.25">
      <c r="A85"/>
      <c r="B85"/>
      <c r="C85"/>
      <c r="D85"/>
      <c r="E85"/>
      <c r="F85"/>
      <c r="H85"/>
      <c r="I85"/>
    </row>
    <row r="86" spans="1:9" x14ac:dyDescent="0.25">
      <c r="A86"/>
      <c r="B86"/>
      <c r="C86"/>
      <c r="D86"/>
      <c r="E86"/>
      <c r="F86"/>
      <c r="H86"/>
      <c r="I86"/>
    </row>
    <row r="87" spans="1:9" x14ac:dyDescent="0.25">
      <c r="A87"/>
      <c r="B87"/>
      <c r="C87"/>
      <c r="D87"/>
      <c r="E87"/>
      <c r="F87"/>
      <c r="H87"/>
      <c r="I87"/>
    </row>
    <row r="88" spans="1:9" x14ac:dyDescent="0.25">
      <c r="A88"/>
      <c r="B88"/>
      <c r="C88"/>
      <c r="D88"/>
      <c r="E88"/>
      <c r="F88"/>
      <c r="H88"/>
      <c r="I88"/>
    </row>
    <row r="89" spans="1:9" x14ac:dyDescent="0.25">
      <c r="A89"/>
      <c r="B89"/>
      <c r="C89"/>
      <c r="D89"/>
      <c r="E89"/>
      <c r="F89"/>
      <c r="H89"/>
      <c r="I89"/>
    </row>
    <row r="90" spans="1:9" x14ac:dyDescent="0.25">
      <c r="A90"/>
      <c r="B90"/>
      <c r="C90"/>
      <c r="D90"/>
      <c r="E90"/>
      <c r="F90"/>
      <c r="H90"/>
      <c r="I90"/>
    </row>
    <row r="91" spans="1:9" x14ac:dyDescent="0.25">
      <c r="A91"/>
      <c r="B91"/>
      <c r="C91"/>
      <c r="D91"/>
      <c r="E91"/>
      <c r="F91"/>
      <c r="H91"/>
      <c r="I91"/>
    </row>
    <row r="92" spans="1:9" x14ac:dyDescent="0.25">
      <c r="A92"/>
      <c r="B92"/>
      <c r="C92"/>
      <c r="D92"/>
      <c r="E92"/>
      <c r="F92"/>
      <c r="H92"/>
      <c r="I92"/>
    </row>
    <row r="93" spans="1:9" x14ac:dyDescent="0.25">
      <c r="A93"/>
      <c r="B93"/>
      <c r="C93"/>
      <c r="D93"/>
      <c r="E93"/>
      <c r="F93"/>
      <c r="H93"/>
      <c r="I93"/>
    </row>
    <row r="94" spans="1:9" x14ac:dyDescent="0.25">
      <c r="A94"/>
      <c r="B94"/>
      <c r="C94"/>
      <c r="D94"/>
      <c r="E94"/>
      <c r="F94"/>
      <c r="H94"/>
      <c r="I94"/>
    </row>
    <row r="95" spans="1:9" x14ac:dyDescent="0.25">
      <c r="A95"/>
      <c r="B95"/>
      <c r="C95"/>
      <c r="D95"/>
      <c r="E95"/>
      <c r="F95"/>
      <c r="H95"/>
      <c r="I95"/>
    </row>
    <row r="96" spans="1:9" x14ac:dyDescent="0.25">
      <c r="A96"/>
      <c r="B96"/>
      <c r="C96"/>
      <c r="D96"/>
      <c r="E96"/>
      <c r="F96"/>
      <c r="H96"/>
      <c r="I96"/>
    </row>
    <row r="97" spans="1:9" x14ac:dyDescent="0.25">
      <c r="A97"/>
      <c r="B97"/>
      <c r="C97"/>
      <c r="D97"/>
      <c r="E97"/>
      <c r="F97"/>
      <c r="H97"/>
      <c r="I97"/>
    </row>
    <row r="98" spans="1:9" x14ac:dyDescent="0.25">
      <c r="A98"/>
      <c r="B98"/>
      <c r="C98"/>
      <c r="D98"/>
      <c r="E98"/>
      <c r="F98"/>
      <c r="H98"/>
      <c r="I98"/>
    </row>
    <row r="99" spans="1:9" x14ac:dyDescent="0.25">
      <c r="A99"/>
      <c r="B99"/>
      <c r="C99"/>
      <c r="D99"/>
      <c r="E99"/>
      <c r="F99"/>
      <c r="H99"/>
      <c r="I99"/>
    </row>
    <row r="100" spans="1:9" x14ac:dyDescent="0.25">
      <c r="A100"/>
      <c r="B100"/>
      <c r="C100"/>
      <c r="D100"/>
      <c r="E100"/>
      <c r="F100"/>
      <c r="H100"/>
      <c r="I100"/>
    </row>
    <row r="101" spans="1:9" x14ac:dyDescent="0.25">
      <c r="A101"/>
      <c r="B101"/>
      <c r="C101"/>
      <c r="D101"/>
      <c r="E101"/>
      <c r="F101"/>
      <c r="H101"/>
      <c r="I101"/>
    </row>
    <row r="102" spans="1:9" x14ac:dyDescent="0.25">
      <c r="A102"/>
      <c r="B102"/>
      <c r="C102"/>
      <c r="D102"/>
      <c r="E102"/>
      <c r="F102"/>
      <c r="H102"/>
      <c r="I102"/>
    </row>
    <row r="103" spans="1:9" x14ac:dyDescent="0.25">
      <c r="A103"/>
      <c r="B103"/>
      <c r="C103"/>
      <c r="D103"/>
      <c r="E103"/>
      <c r="F103"/>
      <c r="H103"/>
      <c r="I103"/>
    </row>
    <row r="104" spans="1:9" x14ac:dyDescent="0.25">
      <c r="A104"/>
      <c r="B104"/>
      <c r="C104"/>
      <c r="D104"/>
      <c r="E104"/>
      <c r="F104"/>
      <c r="H104"/>
      <c r="I104"/>
    </row>
    <row r="105" spans="1:9" x14ac:dyDescent="0.25">
      <c r="A105"/>
      <c r="B105"/>
      <c r="C105"/>
      <c r="D105"/>
      <c r="E105"/>
      <c r="F105"/>
      <c r="H105"/>
      <c r="I105"/>
    </row>
    <row r="106" spans="1:9" x14ac:dyDescent="0.25">
      <c r="A106"/>
      <c r="B106"/>
      <c r="C106"/>
      <c r="D106"/>
      <c r="E106"/>
      <c r="F106"/>
      <c r="H106"/>
      <c r="I106"/>
    </row>
    <row r="107" spans="1:9" x14ac:dyDescent="0.25">
      <c r="A107"/>
      <c r="B107"/>
      <c r="C107"/>
      <c r="D107"/>
      <c r="E107"/>
      <c r="F107"/>
      <c r="H107"/>
      <c r="I107"/>
    </row>
    <row r="108" spans="1:9" x14ac:dyDescent="0.25">
      <c r="A108"/>
      <c r="B108"/>
      <c r="C108"/>
      <c r="D108"/>
      <c r="E108"/>
      <c r="F108"/>
      <c r="H108"/>
      <c r="I108"/>
    </row>
    <row r="109" spans="1:9" x14ac:dyDescent="0.25">
      <c r="A109"/>
      <c r="B109"/>
      <c r="C109"/>
      <c r="D109"/>
      <c r="E109"/>
      <c r="F109"/>
      <c r="H109"/>
      <c r="I109"/>
    </row>
    <row r="110" spans="1:9" x14ac:dyDescent="0.25">
      <c r="A110"/>
      <c r="B110"/>
      <c r="C110"/>
      <c r="D110"/>
      <c r="E110"/>
      <c r="F110"/>
      <c r="H110"/>
      <c r="I110"/>
    </row>
    <row r="111" spans="1:9" x14ac:dyDescent="0.25">
      <c r="A111"/>
      <c r="B111"/>
      <c r="C111"/>
      <c r="D111"/>
      <c r="E111"/>
      <c r="F111"/>
      <c r="H111"/>
      <c r="I111"/>
    </row>
    <row r="112" spans="1:9" x14ac:dyDescent="0.25">
      <c r="A112"/>
      <c r="B112"/>
      <c r="C112"/>
      <c r="D112"/>
      <c r="E112"/>
      <c r="F112"/>
      <c r="H112"/>
      <c r="I112"/>
    </row>
    <row r="113" spans="1:9" x14ac:dyDescent="0.25">
      <c r="A113"/>
      <c r="B113"/>
      <c r="C113"/>
      <c r="D113"/>
      <c r="E113"/>
      <c r="F113"/>
      <c r="H113"/>
      <c r="I113"/>
    </row>
    <row r="114" spans="1:9" x14ac:dyDescent="0.25">
      <c r="A114"/>
      <c r="B114"/>
      <c r="C114"/>
      <c r="D114"/>
      <c r="E114"/>
      <c r="F114"/>
      <c r="H114"/>
      <c r="I114"/>
    </row>
    <row r="115" spans="1:9" x14ac:dyDescent="0.25">
      <c r="A115"/>
      <c r="B115"/>
      <c r="C115"/>
      <c r="D115"/>
      <c r="E115"/>
      <c r="F115"/>
      <c r="H115"/>
      <c r="I115"/>
    </row>
    <row r="116" spans="1:9" x14ac:dyDescent="0.25">
      <c r="A116"/>
      <c r="B116"/>
      <c r="C116"/>
      <c r="D116"/>
      <c r="E116"/>
      <c r="F116"/>
      <c r="H116"/>
      <c r="I116"/>
    </row>
    <row r="117" spans="1:9" x14ac:dyDescent="0.25">
      <c r="A117"/>
      <c r="B117"/>
      <c r="C117"/>
      <c r="D117"/>
      <c r="E117"/>
      <c r="F117"/>
      <c r="H117"/>
      <c r="I117"/>
    </row>
    <row r="118" spans="1:9" x14ac:dyDescent="0.25">
      <c r="A118"/>
      <c r="B118"/>
      <c r="C118"/>
      <c r="D118"/>
      <c r="E118"/>
      <c r="F118"/>
      <c r="H118"/>
      <c r="I118"/>
    </row>
    <row r="119" spans="1:9" x14ac:dyDescent="0.25">
      <c r="A119"/>
      <c r="B119"/>
      <c r="C119"/>
      <c r="D119"/>
      <c r="E119"/>
      <c r="F119"/>
      <c r="H119"/>
      <c r="I119"/>
    </row>
    <row r="120" spans="1:9" x14ac:dyDescent="0.25">
      <c r="A120"/>
      <c r="B120"/>
      <c r="C120"/>
      <c r="D120"/>
      <c r="E120"/>
      <c r="F120"/>
      <c r="H120"/>
      <c r="I120"/>
    </row>
    <row r="121" spans="1:9" x14ac:dyDescent="0.25">
      <c r="A121"/>
      <c r="B121"/>
      <c r="C121"/>
      <c r="D121"/>
      <c r="E121"/>
      <c r="F121"/>
      <c r="H121"/>
      <c r="I121"/>
    </row>
    <row r="122" spans="1:9" x14ac:dyDescent="0.25">
      <c r="A122"/>
      <c r="B122"/>
      <c r="C122"/>
      <c r="D122"/>
      <c r="E122"/>
      <c r="F122"/>
      <c r="H122"/>
      <c r="I122"/>
    </row>
    <row r="123" spans="1:9" x14ac:dyDescent="0.25">
      <c r="A123"/>
      <c r="B123"/>
      <c r="C123"/>
      <c r="D123"/>
      <c r="E123"/>
      <c r="F123"/>
      <c r="H123"/>
      <c r="I123"/>
    </row>
    <row r="124" spans="1:9" x14ac:dyDescent="0.25">
      <c r="A124"/>
      <c r="B124"/>
      <c r="C124"/>
      <c r="D124"/>
      <c r="E124"/>
      <c r="F124"/>
      <c r="H124"/>
      <c r="I124"/>
    </row>
    <row r="125" spans="1:9" x14ac:dyDescent="0.25">
      <c r="A125"/>
      <c r="B125"/>
      <c r="C125"/>
      <c r="D125"/>
      <c r="E125"/>
      <c r="F125"/>
      <c r="H125"/>
      <c r="I125"/>
    </row>
    <row r="126" spans="1:9" x14ac:dyDescent="0.25">
      <c r="A126"/>
      <c r="B126"/>
      <c r="C126"/>
      <c r="D126"/>
      <c r="E126"/>
      <c r="F126"/>
      <c r="H126"/>
      <c r="I126"/>
    </row>
    <row r="127" spans="1:9" x14ac:dyDescent="0.25">
      <c r="A127"/>
      <c r="B127"/>
      <c r="C127"/>
      <c r="D127"/>
      <c r="E127"/>
      <c r="F127"/>
      <c r="H127"/>
      <c r="I127"/>
    </row>
    <row r="128" spans="1:9" x14ac:dyDescent="0.25">
      <c r="A128"/>
      <c r="B128"/>
      <c r="C128"/>
      <c r="D128"/>
      <c r="E128"/>
      <c r="F128"/>
      <c r="H128"/>
      <c r="I128"/>
    </row>
    <row r="129" spans="1:9" x14ac:dyDescent="0.25">
      <c r="A129"/>
      <c r="B129"/>
      <c r="C129"/>
      <c r="D129"/>
      <c r="E129"/>
      <c r="F129"/>
      <c r="H129"/>
      <c r="I129"/>
    </row>
    <row r="130" spans="1:9" x14ac:dyDescent="0.25">
      <c r="A130"/>
      <c r="B130"/>
      <c r="C130"/>
      <c r="D130"/>
      <c r="E130"/>
      <c r="F130"/>
      <c r="H130"/>
      <c r="I130"/>
    </row>
    <row r="131" spans="1:9" x14ac:dyDescent="0.25">
      <c r="A131"/>
      <c r="B131"/>
      <c r="C131"/>
      <c r="D131"/>
      <c r="E131"/>
      <c r="F131"/>
      <c r="H131"/>
      <c r="I131"/>
    </row>
    <row r="132" spans="1:9" x14ac:dyDescent="0.25">
      <c r="A132"/>
      <c r="B132"/>
      <c r="C132"/>
      <c r="D132"/>
      <c r="E132"/>
      <c r="F132"/>
      <c r="H132"/>
      <c r="I132"/>
    </row>
    <row r="133" spans="1:9" x14ac:dyDescent="0.25">
      <c r="A133"/>
      <c r="B133"/>
      <c r="C133"/>
      <c r="D133"/>
      <c r="E133"/>
      <c r="F133"/>
      <c r="H133"/>
      <c r="I133"/>
    </row>
    <row r="134" spans="1:9" x14ac:dyDescent="0.25">
      <c r="A134"/>
      <c r="B134"/>
      <c r="C134"/>
      <c r="D134"/>
      <c r="E134"/>
      <c r="F134"/>
      <c r="H134"/>
      <c r="I134"/>
    </row>
    <row r="135" spans="1:9" x14ac:dyDescent="0.25">
      <c r="A135"/>
      <c r="B135"/>
      <c r="C135"/>
      <c r="D135"/>
      <c r="E135"/>
      <c r="F135"/>
      <c r="H135"/>
      <c r="I135"/>
    </row>
    <row r="136" spans="1:9" x14ac:dyDescent="0.25">
      <c r="A136"/>
      <c r="B136"/>
      <c r="C136"/>
      <c r="D136"/>
      <c r="E136"/>
      <c r="F136"/>
      <c r="H136"/>
      <c r="I136"/>
    </row>
    <row r="137" spans="1:9" x14ac:dyDescent="0.25">
      <c r="A137"/>
      <c r="B137"/>
      <c r="C137"/>
      <c r="D137"/>
      <c r="E137"/>
      <c r="F137"/>
      <c r="H137"/>
      <c r="I137"/>
    </row>
    <row r="138" spans="1:9" x14ac:dyDescent="0.25">
      <c r="A138"/>
      <c r="B138"/>
      <c r="C138"/>
      <c r="D138"/>
      <c r="E138"/>
      <c r="F138"/>
      <c r="H138"/>
      <c r="I138"/>
    </row>
    <row r="139" spans="1:9" x14ac:dyDescent="0.25">
      <c r="A139"/>
      <c r="B139"/>
      <c r="C139"/>
      <c r="D139"/>
      <c r="E139"/>
      <c r="F139"/>
      <c r="H139"/>
      <c r="I139"/>
    </row>
    <row r="140" spans="1:9" x14ac:dyDescent="0.25">
      <c r="A140"/>
      <c r="B140"/>
      <c r="C140"/>
      <c r="D140"/>
      <c r="E140"/>
      <c r="F140"/>
      <c r="H140"/>
      <c r="I140"/>
    </row>
    <row r="141" spans="1:9" x14ac:dyDescent="0.25">
      <c r="A141"/>
      <c r="B141"/>
      <c r="C141"/>
      <c r="D141"/>
      <c r="E141"/>
      <c r="F141"/>
      <c r="H141"/>
      <c r="I141"/>
    </row>
    <row r="142" spans="1:9" x14ac:dyDescent="0.25">
      <c r="A142"/>
      <c r="B142"/>
      <c r="C142"/>
      <c r="D142"/>
      <c r="E142"/>
      <c r="F142"/>
      <c r="H142"/>
      <c r="I142"/>
    </row>
    <row r="143" spans="1:9" x14ac:dyDescent="0.25">
      <c r="A143"/>
      <c r="B143"/>
      <c r="C143"/>
      <c r="D143"/>
      <c r="E143"/>
      <c r="F143"/>
      <c r="H143"/>
      <c r="I143"/>
    </row>
    <row r="144" spans="1:9" x14ac:dyDescent="0.25">
      <c r="A144"/>
      <c r="B144"/>
      <c r="C144"/>
      <c r="D144"/>
      <c r="E144"/>
      <c r="F144"/>
      <c r="H144"/>
      <c r="I144"/>
    </row>
    <row r="145" spans="1:9" x14ac:dyDescent="0.25">
      <c r="A145"/>
      <c r="B145"/>
      <c r="C145"/>
      <c r="D145"/>
      <c r="E145"/>
      <c r="F145"/>
      <c r="H145"/>
      <c r="I145"/>
    </row>
    <row r="146" spans="1:9" x14ac:dyDescent="0.25">
      <c r="A146"/>
      <c r="B146"/>
      <c r="C146"/>
      <c r="D146"/>
      <c r="E146"/>
      <c r="F146"/>
      <c r="H146"/>
      <c r="I146"/>
    </row>
    <row r="147" spans="1:9" x14ac:dyDescent="0.25">
      <c r="A147"/>
      <c r="B147"/>
      <c r="C147"/>
      <c r="D147"/>
      <c r="E147"/>
      <c r="F147"/>
      <c r="H147"/>
      <c r="I147"/>
    </row>
    <row r="148" spans="1:9" x14ac:dyDescent="0.25">
      <c r="A148"/>
      <c r="B148"/>
      <c r="C148"/>
      <c r="D148"/>
      <c r="E148"/>
      <c r="F148"/>
      <c r="H148"/>
      <c r="I148"/>
    </row>
    <row r="149" spans="1:9" x14ac:dyDescent="0.25">
      <c r="A149"/>
      <c r="B149"/>
      <c r="C149"/>
      <c r="D149"/>
      <c r="E149"/>
      <c r="F149"/>
      <c r="H149"/>
      <c r="I149"/>
    </row>
    <row r="150" spans="1:9" x14ac:dyDescent="0.25">
      <c r="A150"/>
      <c r="B150"/>
      <c r="C150"/>
      <c r="D150"/>
      <c r="E150"/>
      <c r="F150"/>
      <c r="H150"/>
      <c r="I150"/>
    </row>
    <row r="151" spans="1:9" x14ac:dyDescent="0.25">
      <c r="A151"/>
      <c r="B151"/>
      <c r="C151"/>
      <c r="D151"/>
      <c r="E151"/>
      <c r="F151"/>
      <c r="H151"/>
      <c r="I151"/>
    </row>
    <row r="152" spans="1:9" x14ac:dyDescent="0.25">
      <c r="A152"/>
      <c r="B152"/>
      <c r="C152"/>
      <c r="D152"/>
      <c r="E152"/>
      <c r="F152"/>
      <c r="H152"/>
      <c r="I152"/>
    </row>
    <row r="153" spans="1:9" x14ac:dyDescent="0.25">
      <c r="A153"/>
      <c r="B153"/>
      <c r="C153"/>
      <c r="D153"/>
      <c r="E153"/>
      <c r="F153"/>
      <c r="H153"/>
      <c r="I153"/>
    </row>
    <row r="154" spans="1:9" x14ac:dyDescent="0.25">
      <c r="A154"/>
      <c r="B154"/>
      <c r="C154"/>
      <c r="D154"/>
      <c r="E154"/>
      <c r="F154"/>
      <c r="H154"/>
      <c r="I154"/>
    </row>
    <row r="155" spans="1:9" x14ac:dyDescent="0.25">
      <c r="A155"/>
      <c r="B155"/>
      <c r="C155"/>
      <c r="D155"/>
      <c r="E155"/>
      <c r="F155"/>
      <c r="H155"/>
      <c r="I155"/>
    </row>
    <row r="156" spans="1:9" x14ac:dyDescent="0.25">
      <c r="A156"/>
      <c r="B156"/>
      <c r="C156"/>
      <c r="D156"/>
      <c r="E156"/>
      <c r="F156"/>
      <c r="H156"/>
      <c r="I156"/>
    </row>
    <row r="157" spans="1:9" x14ac:dyDescent="0.25">
      <c r="A157"/>
      <c r="B157"/>
      <c r="C157"/>
      <c r="D157"/>
      <c r="E157"/>
      <c r="F157"/>
      <c r="H157"/>
      <c r="I157"/>
    </row>
    <row r="158" spans="1:9" x14ac:dyDescent="0.25">
      <c r="A158"/>
      <c r="B158"/>
      <c r="C158"/>
      <c r="D158"/>
      <c r="E158"/>
      <c r="F158"/>
      <c r="H158"/>
      <c r="I158"/>
    </row>
    <row r="159" spans="1:9" x14ac:dyDescent="0.25">
      <c r="A159"/>
      <c r="B159"/>
      <c r="C159"/>
      <c r="D159"/>
      <c r="E159"/>
      <c r="F159"/>
      <c r="H159"/>
      <c r="I159"/>
    </row>
    <row r="160" spans="1:9" x14ac:dyDescent="0.25">
      <c r="A160"/>
      <c r="B160"/>
      <c r="C160"/>
      <c r="D160"/>
      <c r="E160"/>
      <c r="F160"/>
      <c r="H160"/>
      <c r="I160"/>
    </row>
    <row r="161" spans="1:9" x14ac:dyDescent="0.25">
      <c r="A161"/>
      <c r="B161"/>
      <c r="C161"/>
      <c r="D161"/>
      <c r="E161"/>
      <c r="F161"/>
      <c r="H161"/>
      <c r="I161"/>
    </row>
    <row r="162" spans="1:9" x14ac:dyDescent="0.25">
      <c r="A162"/>
      <c r="B162"/>
      <c r="C162"/>
      <c r="D162"/>
      <c r="E162"/>
      <c r="F162"/>
      <c r="H162"/>
      <c r="I162"/>
    </row>
    <row r="163" spans="1:9" x14ac:dyDescent="0.25">
      <c r="A163"/>
      <c r="B163"/>
      <c r="C163"/>
      <c r="D163"/>
      <c r="E163"/>
      <c r="F163"/>
      <c r="H163"/>
      <c r="I163"/>
    </row>
    <row r="164" spans="1:9" x14ac:dyDescent="0.25">
      <c r="A164"/>
      <c r="B164"/>
      <c r="C164"/>
      <c r="D164"/>
      <c r="E164"/>
      <c r="F164"/>
      <c r="H164"/>
      <c r="I164"/>
    </row>
    <row r="165" spans="1:9" x14ac:dyDescent="0.25">
      <c r="A165"/>
      <c r="B165"/>
      <c r="C165"/>
      <c r="D165"/>
      <c r="E165"/>
      <c r="F165"/>
      <c r="H165"/>
      <c r="I165"/>
    </row>
    <row r="166" spans="1:9" x14ac:dyDescent="0.25">
      <c r="A166"/>
      <c r="B166"/>
      <c r="C166"/>
      <c r="D166"/>
      <c r="E166"/>
      <c r="F166"/>
      <c r="H166"/>
      <c r="I166"/>
    </row>
    <row r="167" spans="1:9" x14ac:dyDescent="0.25">
      <c r="A167"/>
      <c r="B167"/>
      <c r="C167"/>
      <c r="D167"/>
      <c r="E167"/>
      <c r="F167"/>
      <c r="H167"/>
      <c r="I167"/>
    </row>
    <row r="168" spans="1:9" x14ac:dyDescent="0.25">
      <c r="A168"/>
      <c r="B168"/>
      <c r="C168"/>
      <c r="D168"/>
      <c r="E168"/>
      <c r="F168"/>
      <c r="H168"/>
      <c r="I168"/>
    </row>
    <row r="169" spans="1:9" x14ac:dyDescent="0.25">
      <c r="A169"/>
      <c r="B169"/>
      <c r="C169"/>
      <c r="D169"/>
      <c r="E169"/>
      <c r="F169"/>
      <c r="H169"/>
      <c r="I169"/>
    </row>
    <row r="170" spans="1:9" x14ac:dyDescent="0.25">
      <c r="A170"/>
      <c r="B170"/>
      <c r="C170"/>
      <c r="D170"/>
      <c r="E170"/>
      <c r="F170"/>
      <c r="H170"/>
      <c r="I170"/>
    </row>
    <row r="171" spans="1:9" x14ac:dyDescent="0.25">
      <c r="A171"/>
      <c r="B171"/>
      <c r="C171"/>
      <c r="D171"/>
      <c r="E171"/>
      <c r="F171"/>
      <c r="H171"/>
      <c r="I171"/>
    </row>
    <row r="172" spans="1:9" x14ac:dyDescent="0.25">
      <c r="A172"/>
      <c r="B172"/>
      <c r="C172"/>
      <c r="D172"/>
      <c r="E172"/>
      <c r="F172"/>
      <c r="H172"/>
      <c r="I172"/>
    </row>
    <row r="173" spans="1:9" x14ac:dyDescent="0.25">
      <c r="A173"/>
      <c r="B173"/>
      <c r="C173"/>
      <c r="D173"/>
      <c r="E173"/>
      <c r="F173"/>
      <c r="H173"/>
      <c r="I173"/>
    </row>
    <row r="174" spans="1:9" x14ac:dyDescent="0.25">
      <c r="A174"/>
      <c r="B174"/>
      <c r="C174"/>
      <c r="D174"/>
      <c r="E174"/>
      <c r="F174"/>
      <c r="H174"/>
      <c r="I174"/>
    </row>
    <row r="175" spans="1:9" x14ac:dyDescent="0.25">
      <c r="A175"/>
      <c r="B175"/>
      <c r="C175"/>
      <c r="D175"/>
      <c r="E175"/>
      <c r="F175"/>
      <c r="H175"/>
      <c r="I175"/>
    </row>
    <row r="176" spans="1:9" x14ac:dyDescent="0.25">
      <c r="A176"/>
      <c r="B176"/>
      <c r="C176"/>
      <c r="D176"/>
      <c r="E176"/>
      <c r="F176"/>
      <c r="H176"/>
      <c r="I176"/>
    </row>
    <row r="177" spans="1:9" x14ac:dyDescent="0.25">
      <c r="A177"/>
      <c r="B177"/>
      <c r="C177"/>
      <c r="D177"/>
      <c r="E177"/>
      <c r="F177"/>
      <c r="H177"/>
      <c r="I177"/>
    </row>
    <row r="178" spans="1:9" x14ac:dyDescent="0.25">
      <c r="A178"/>
      <c r="B178"/>
      <c r="C178"/>
      <c r="D178"/>
      <c r="E178"/>
      <c r="F178"/>
      <c r="H178"/>
      <c r="I178"/>
    </row>
    <row r="179" spans="1:9" x14ac:dyDescent="0.25">
      <c r="A179"/>
      <c r="B179"/>
      <c r="C179"/>
      <c r="D179"/>
      <c r="E179"/>
      <c r="F179"/>
      <c r="H179"/>
      <c r="I179"/>
    </row>
    <row r="180" spans="1:9" x14ac:dyDescent="0.25">
      <c r="A180"/>
      <c r="B180"/>
      <c r="C180"/>
      <c r="D180"/>
      <c r="E180"/>
      <c r="F180"/>
      <c r="H180"/>
      <c r="I180"/>
    </row>
    <row r="181" spans="1:9" x14ac:dyDescent="0.25">
      <c r="A181"/>
      <c r="B181"/>
      <c r="C181"/>
      <c r="D181"/>
      <c r="E181"/>
      <c r="F181"/>
      <c r="H181"/>
      <c r="I181"/>
    </row>
    <row r="182" spans="1:9" x14ac:dyDescent="0.25">
      <c r="A182"/>
      <c r="B182"/>
      <c r="C182"/>
      <c r="D182"/>
      <c r="E182"/>
      <c r="F182"/>
      <c r="H182"/>
      <c r="I182"/>
    </row>
    <row r="183" spans="1:9" x14ac:dyDescent="0.25">
      <c r="A183"/>
      <c r="B183"/>
      <c r="C183"/>
      <c r="D183"/>
      <c r="E183"/>
      <c r="F183"/>
      <c r="H183"/>
      <c r="I183"/>
    </row>
    <row r="184" spans="1:9" x14ac:dyDescent="0.25">
      <c r="A184"/>
      <c r="B184"/>
      <c r="C184"/>
      <c r="D184"/>
      <c r="E184"/>
      <c r="F184"/>
      <c r="H184"/>
      <c r="I184"/>
    </row>
    <row r="185" spans="1:9" x14ac:dyDescent="0.25">
      <c r="A185"/>
      <c r="B185"/>
      <c r="C185"/>
      <c r="D185"/>
      <c r="E185"/>
      <c r="F185"/>
      <c r="H185"/>
      <c r="I185"/>
    </row>
    <row r="186" spans="1:9" x14ac:dyDescent="0.25">
      <c r="A186"/>
      <c r="B186"/>
      <c r="C186"/>
      <c r="D186"/>
      <c r="E186"/>
      <c r="F186"/>
      <c r="H186"/>
      <c r="I186"/>
    </row>
    <row r="187" spans="1:9" x14ac:dyDescent="0.25">
      <c r="A187"/>
      <c r="B187"/>
      <c r="C187"/>
      <c r="D187"/>
      <c r="E187"/>
      <c r="F187"/>
      <c r="H187"/>
      <c r="I187"/>
    </row>
    <row r="188" spans="1:9" x14ac:dyDescent="0.25">
      <c r="A188"/>
      <c r="B188"/>
      <c r="C188"/>
      <c r="D188"/>
      <c r="E188"/>
      <c r="F188"/>
      <c r="H188"/>
      <c r="I188"/>
    </row>
    <row r="189" spans="1:9" x14ac:dyDescent="0.25">
      <c r="A189"/>
      <c r="B189"/>
      <c r="C189"/>
      <c r="D189"/>
      <c r="E189"/>
      <c r="F189"/>
      <c r="H189"/>
      <c r="I189"/>
    </row>
    <row r="190" spans="1:9" x14ac:dyDescent="0.25">
      <c r="A190"/>
      <c r="B190"/>
      <c r="C190"/>
      <c r="D190"/>
      <c r="E190"/>
      <c r="F190"/>
      <c r="H190"/>
      <c r="I190"/>
    </row>
    <row r="191" spans="1:9" x14ac:dyDescent="0.25">
      <c r="A191"/>
      <c r="B191"/>
      <c r="C191"/>
      <c r="D191"/>
      <c r="E191"/>
      <c r="F191"/>
      <c r="H191"/>
      <c r="I191"/>
    </row>
    <row r="192" spans="1:9" x14ac:dyDescent="0.25">
      <c r="A192"/>
      <c r="B192"/>
      <c r="C192"/>
      <c r="D192"/>
      <c r="E192"/>
      <c r="F192"/>
      <c r="H192"/>
      <c r="I192"/>
    </row>
    <row r="193" spans="1:9" x14ac:dyDescent="0.25">
      <c r="A193"/>
      <c r="B193"/>
      <c r="C193"/>
      <c r="D193"/>
      <c r="E193"/>
      <c r="F193"/>
      <c r="H193"/>
      <c r="I193"/>
    </row>
    <row r="194" spans="1:9" x14ac:dyDescent="0.25">
      <c r="A194"/>
      <c r="B194"/>
      <c r="C194"/>
      <c r="D194"/>
      <c r="E194"/>
      <c r="F194"/>
      <c r="H194"/>
      <c r="I194"/>
    </row>
    <row r="195" spans="1:9" x14ac:dyDescent="0.25">
      <c r="A195"/>
      <c r="B195"/>
      <c r="C195"/>
      <c r="D195"/>
      <c r="E195"/>
      <c r="F195"/>
      <c r="H195"/>
      <c r="I195"/>
    </row>
    <row r="196" spans="1:9" x14ac:dyDescent="0.25">
      <c r="A196"/>
      <c r="B196"/>
      <c r="C196"/>
      <c r="D196"/>
      <c r="E196"/>
      <c r="F196"/>
      <c r="H196"/>
      <c r="I196"/>
    </row>
    <row r="197" spans="1:9" x14ac:dyDescent="0.25">
      <c r="A197"/>
      <c r="B197"/>
      <c r="C197"/>
      <c r="D197"/>
      <c r="E197"/>
      <c r="F197"/>
      <c r="H197"/>
      <c r="I197"/>
    </row>
    <row r="198" spans="1:9" x14ac:dyDescent="0.25">
      <c r="A198"/>
      <c r="B198"/>
      <c r="C198"/>
      <c r="D198"/>
      <c r="E198"/>
      <c r="F198"/>
      <c r="H198"/>
      <c r="I198"/>
    </row>
    <row r="199" spans="1:9" x14ac:dyDescent="0.25">
      <c r="A199"/>
      <c r="B199"/>
      <c r="C199"/>
      <c r="D199"/>
      <c r="E199"/>
      <c r="F199"/>
      <c r="H199"/>
      <c r="I199"/>
    </row>
    <row r="200" spans="1:9" x14ac:dyDescent="0.25">
      <c r="A200"/>
      <c r="B200"/>
      <c r="C200"/>
      <c r="D200"/>
      <c r="E200"/>
      <c r="F200"/>
      <c r="H200"/>
      <c r="I200"/>
    </row>
    <row r="201" spans="1:9" x14ac:dyDescent="0.25">
      <c r="A201"/>
      <c r="B201"/>
      <c r="C201"/>
      <c r="D201"/>
      <c r="E201"/>
      <c r="F201"/>
      <c r="H201"/>
      <c r="I201"/>
    </row>
    <row r="202" spans="1:9" x14ac:dyDescent="0.25">
      <c r="A202"/>
      <c r="B202"/>
      <c r="C202"/>
      <c r="D202"/>
      <c r="E202"/>
      <c r="F202"/>
      <c r="H202"/>
      <c r="I202"/>
    </row>
    <row r="203" spans="1:9" x14ac:dyDescent="0.25">
      <c r="A203"/>
      <c r="B203"/>
      <c r="C203"/>
      <c r="D203"/>
      <c r="E203"/>
      <c r="F203"/>
      <c r="H203"/>
      <c r="I203"/>
    </row>
    <row r="204" spans="1:9" x14ac:dyDescent="0.25">
      <c r="A204"/>
      <c r="B204"/>
      <c r="C204"/>
      <c r="D204"/>
      <c r="E204"/>
      <c r="F204"/>
      <c r="H204"/>
      <c r="I204"/>
    </row>
    <row r="205" spans="1:9" x14ac:dyDescent="0.25">
      <c r="A205"/>
      <c r="B205"/>
      <c r="C205"/>
      <c r="D205"/>
      <c r="E205"/>
      <c r="F205"/>
      <c r="H205"/>
      <c r="I205"/>
    </row>
    <row r="206" spans="1:9" x14ac:dyDescent="0.25">
      <c r="A206"/>
      <c r="B206"/>
      <c r="C206"/>
      <c r="D206"/>
      <c r="E206"/>
      <c r="F206"/>
      <c r="H206"/>
      <c r="I206"/>
    </row>
    <row r="207" spans="1:9" x14ac:dyDescent="0.25">
      <c r="A207"/>
      <c r="B207"/>
      <c r="C207"/>
      <c r="D207"/>
      <c r="E207"/>
      <c r="F207"/>
      <c r="H207"/>
      <c r="I207"/>
    </row>
    <row r="208" spans="1:9" x14ac:dyDescent="0.25">
      <c r="A208"/>
      <c r="B208"/>
      <c r="C208"/>
      <c r="D208"/>
      <c r="E208"/>
      <c r="F208"/>
      <c r="H208"/>
      <c r="I208"/>
    </row>
    <row r="209" spans="1:9" x14ac:dyDescent="0.25">
      <c r="A209"/>
      <c r="B209"/>
      <c r="C209"/>
      <c r="D209"/>
      <c r="E209"/>
      <c r="F209"/>
      <c r="H209"/>
      <c r="I209"/>
    </row>
    <row r="210" spans="1:9" x14ac:dyDescent="0.25">
      <c r="A210"/>
      <c r="B210"/>
      <c r="C210"/>
      <c r="D210"/>
      <c r="E210"/>
      <c r="F210"/>
      <c r="H210"/>
      <c r="I210"/>
    </row>
    <row r="211" spans="1:9" x14ac:dyDescent="0.25">
      <c r="A211"/>
      <c r="B211"/>
      <c r="C211"/>
      <c r="D211"/>
      <c r="E211"/>
      <c r="F211"/>
      <c r="H211"/>
      <c r="I211"/>
    </row>
    <row r="212" spans="1:9" x14ac:dyDescent="0.25">
      <c r="A212"/>
      <c r="B212"/>
      <c r="C212"/>
      <c r="D212"/>
      <c r="E212"/>
      <c r="F212"/>
      <c r="H212"/>
      <c r="I212"/>
    </row>
    <row r="213" spans="1:9" x14ac:dyDescent="0.25">
      <c r="A213"/>
      <c r="B213"/>
      <c r="C213"/>
      <c r="D213"/>
      <c r="E213"/>
      <c r="F213"/>
      <c r="H213"/>
      <c r="I213"/>
    </row>
    <row r="214" spans="1:9" x14ac:dyDescent="0.25">
      <c r="A214"/>
      <c r="B214"/>
      <c r="C214"/>
      <c r="D214"/>
      <c r="E214"/>
      <c r="F214"/>
      <c r="H214"/>
      <c r="I214"/>
    </row>
    <row r="215" spans="1:9" x14ac:dyDescent="0.25">
      <c r="A215"/>
      <c r="B215"/>
      <c r="C215"/>
      <c r="D215"/>
      <c r="E215"/>
      <c r="F215"/>
      <c r="H215"/>
      <c r="I215"/>
    </row>
    <row r="216" spans="1:9" x14ac:dyDescent="0.25">
      <c r="A216"/>
      <c r="B216"/>
      <c r="C216"/>
      <c r="D216"/>
      <c r="E216"/>
      <c r="F216"/>
      <c r="H216"/>
      <c r="I216"/>
    </row>
    <row r="217" spans="1:9" x14ac:dyDescent="0.25">
      <c r="A217"/>
      <c r="B217"/>
      <c r="C217"/>
      <c r="D217"/>
      <c r="E217"/>
      <c r="F217"/>
      <c r="H217"/>
      <c r="I217"/>
    </row>
    <row r="218" spans="1:9" x14ac:dyDescent="0.25">
      <c r="A218"/>
      <c r="B218"/>
      <c r="C218"/>
      <c r="D218"/>
      <c r="E218"/>
      <c r="F218"/>
      <c r="H218"/>
      <c r="I218"/>
    </row>
    <row r="219" spans="1:9" x14ac:dyDescent="0.25">
      <c r="A219"/>
      <c r="B219"/>
      <c r="C219"/>
      <c r="D219"/>
      <c r="E219"/>
      <c r="F219"/>
      <c r="H219"/>
      <c r="I219"/>
    </row>
    <row r="220" spans="1:9" x14ac:dyDescent="0.25">
      <c r="A220"/>
      <c r="B220"/>
      <c r="C220"/>
      <c r="D220"/>
      <c r="E220"/>
      <c r="F220"/>
      <c r="H220"/>
      <c r="I220"/>
    </row>
    <row r="221" spans="1:9" x14ac:dyDescent="0.25">
      <c r="A221"/>
      <c r="B221"/>
      <c r="C221"/>
      <c r="D221"/>
      <c r="E221"/>
      <c r="F221"/>
      <c r="H221"/>
      <c r="I221"/>
    </row>
    <row r="222" spans="1:9" x14ac:dyDescent="0.25">
      <c r="A222"/>
      <c r="B222"/>
      <c r="C222"/>
      <c r="D222"/>
      <c r="E222"/>
      <c r="F222"/>
      <c r="H222"/>
      <c r="I222"/>
    </row>
    <row r="223" spans="1:9" x14ac:dyDescent="0.25">
      <c r="A223"/>
      <c r="B223"/>
      <c r="C223"/>
      <c r="D223"/>
      <c r="E223"/>
      <c r="F223"/>
      <c r="H223"/>
      <c r="I223"/>
    </row>
    <row r="224" spans="1:9" x14ac:dyDescent="0.25">
      <c r="A224"/>
      <c r="B224"/>
      <c r="C224"/>
      <c r="D224"/>
      <c r="E224"/>
      <c r="F224"/>
      <c r="H224"/>
      <c r="I224"/>
    </row>
    <row r="225" spans="1:9" x14ac:dyDescent="0.25">
      <c r="A225"/>
      <c r="B225"/>
      <c r="C225"/>
      <c r="D225"/>
      <c r="E225"/>
      <c r="F225"/>
      <c r="H225"/>
      <c r="I225"/>
    </row>
    <row r="226" spans="1:9" x14ac:dyDescent="0.25">
      <c r="A226"/>
      <c r="B226"/>
      <c r="C226"/>
      <c r="D226"/>
      <c r="E226"/>
      <c r="F226"/>
      <c r="H226"/>
      <c r="I226"/>
    </row>
    <row r="227" spans="1:9" x14ac:dyDescent="0.25">
      <c r="A227"/>
      <c r="B227"/>
      <c r="C227"/>
      <c r="D227"/>
      <c r="E227"/>
      <c r="F227"/>
      <c r="H227"/>
      <c r="I227"/>
    </row>
    <row r="228" spans="1:9" x14ac:dyDescent="0.25">
      <c r="A228"/>
      <c r="B228"/>
      <c r="C228"/>
      <c r="D228"/>
      <c r="E228"/>
      <c r="F228"/>
      <c r="H228"/>
      <c r="I228"/>
    </row>
    <row r="229" spans="1:9" x14ac:dyDescent="0.25">
      <c r="A229"/>
      <c r="B229"/>
      <c r="C229"/>
      <c r="D229"/>
      <c r="E229"/>
      <c r="F229"/>
      <c r="H229"/>
      <c r="I229"/>
    </row>
    <row r="230" spans="1:9" x14ac:dyDescent="0.25">
      <c r="A230"/>
      <c r="B230"/>
      <c r="C230"/>
      <c r="D230"/>
      <c r="E230"/>
      <c r="F230"/>
      <c r="H230"/>
      <c r="I230"/>
    </row>
    <row r="231" spans="1:9" x14ac:dyDescent="0.25">
      <c r="A231"/>
      <c r="B231"/>
      <c r="C231"/>
      <c r="D231"/>
      <c r="E231"/>
      <c r="F231"/>
      <c r="H231"/>
      <c r="I231"/>
    </row>
    <row r="232" spans="1:9" x14ac:dyDescent="0.25">
      <c r="A232"/>
      <c r="B232"/>
      <c r="C232"/>
      <c r="D232"/>
      <c r="E232"/>
      <c r="F232"/>
      <c r="H232"/>
      <c r="I232"/>
    </row>
    <row r="233" spans="1:9" x14ac:dyDescent="0.25">
      <c r="A233"/>
      <c r="B233"/>
      <c r="C233"/>
      <c r="D233"/>
      <c r="E233"/>
      <c r="F233"/>
      <c r="H233"/>
      <c r="I233"/>
    </row>
    <row r="234" spans="1:9" x14ac:dyDescent="0.25">
      <c r="A234"/>
      <c r="B234"/>
      <c r="C234"/>
      <c r="D234"/>
      <c r="E234"/>
      <c r="F234"/>
      <c r="H234"/>
      <c r="I234"/>
    </row>
    <row r="235" spans="1:9" x14ac:dyDescent="0.25">
      <c r="A235"/>
      <c r="B235"/>
      <c r="C235"/>
      <c r="D235"/>
      <c r="E235"/>
      <c r="F235"/>
      <c r="H235"/>
      <c r="I235"/>
    </row>
    <row r="236" spans="1:9" x14ac:dyDescent="0.25">
      <c r="A236"/>
      <c r="B236"/>
      <c r="C236"/>
      <c r="D236"/>
      <c r="E236"/>
      <c r="F236"/>
      <c r="H236"/>
      <c r="I236"/>
    </row>
    <row r="237" spans="1:9" x14ac:dyDescent="0.25">
      <c r="A237"/>
      <c r="B237"/>
      <c r="C237"/>
      <c r="D237"/>
      <c r="E237"/>
      <c r="F237"/>
      <c r="H237"/>
      <c r="I237"/>
    </row>
    <row r="238" spans="1:9" x14ac:dyDescent="0.25">
      <c r="A238"/>
      <c r="B238"/>
      <c r="C238"/>
      <c r="D238"/>
      <c r="E238"/>
      <c r="F238"/>
      <c r="H238"/>
      <c r="I238"/>
    </row>
    <row r="239" spans="1:9" x14ac:dyDescent="0.25">
      <c r="A239"/>
      <c r="B239"/>
      <c r="C239"/>
      <c r="D239"/>
      <c r="E239"/>
      <c r="F239"/>
      <c r="H239"/>
      <c r="I239"/>
    </row>
    <row r="240" spans="1:9" x14ac:dyDescent="0.25">
      <c r="A240"/>
      <c r="B240"/>
      <c r="C240"/>
      <c r="D240"/>
      <c r="E240"/>
      <c r="F240"/>
      <c r="H240"/>
      <c r="I240"/>
    </row>
    <row r="241" spans="1:9" x14ac:dyDescent="0.25">
      <c r="A241"/>
      <c r="B241"/>
      <c r="C241"/>
      <c r="D241"/>
      <c r="E241"/>
      <c r="F241"/>
      <c r="H241"/>
      <c r="I241"/>
    </row>
    <row r="242" spans="1:9" x14ac:dyDescent="0.25">
      <c r="A242"/>
      <c r="B242"/>
      <c r="C242"/>
      <c r="D242"/>
      <c r="E242"/>
      <c r="F242"/>
      <c r="H242"/>
      <c r="I242"/>
    </row>
    <row r="243" spans="1:9" x14ac:dyDescent="0.25">
      <c r="A243"/>
      <c r="B243"/>
      <c r="C243"/>
      <c r="D243"/>
      <c r="E243"/>
      <c r="F243"/>
      <c r="H243"/>
      <c r="I243"/>
    </row>
    <row r="244" spans="1:9" x14ac:dyDescent="0.25">
      <c r="A244"/>
      <c r="B244"/>
      <c r="C244"/>
      <c r="D244"/>
      <c r="E244"/>
      <c r="F244"/>
      <c r="H244"/>
      <c r="I244"/>
    </row>
    <row r="245" spans="1:9" x14ac:dyDescent="0.25">
      <c r="A245"/>
      <c r="B245"/>
      <c r="C245"/>
      <c r="D245"/>
      <c r="E245"/>
      <c r="F245"/>
      <c r="H245"/>
      <c r="I245"/>
    </row>
    <row r="246" spans="1:9" x14ac:dyDescent="0.25">
      <c r="A246"/>
      <c r="B246"/>
      <c r="C246"/>
      <c r="D246"/>
      <c r="E246"/>
      <c r="F246"/>
      <c r="H246"/>
      <c r="I246"/>
    </row>
    <row r="247" spans="1:9" x14ac:dyDescent="0.25">
      <c r="A247"/>
      <c r="B247"/>
      <c r="C247"/>
      <c r="D247"/>
      <c r="E247"/>
      <c r="F247"/>
      <c r="H247"/>
      <c r="I247"/>
    </row>
    <row r="248" spans="1:9" x14ac:dyDescent="0.25">
      <c r="A248"/>
      <c r="B248"/>
      <c r="C248"/>
      <c r="D248"/>
      <c r="E248"/>
      <c r="F248"/>
      <c r="H248"/>
      <c r="I248"/>
    </row>
    <row r="249" spans="1:9" x14ac:dyDescent="0.25">
      <c r="A249"/>
      <c r="B249"/>
      <c r="C249"/>
      <c r="D249"/>
      <c r="E249"/>
      <c r="F249"/>
      <c r="H249"/>
      <c r="I249"/>
    </row>
    <row r="250" spans="1:9" x14ac:dyDescent="0.25">
      <c r="A250"/>
      <c r="B250"/>
      <c r="C250"/>
      <c r="D250"/>
      <c r="E250"/>
      <c r="F250"/>
      <c r="H250"/>
      <c r="I250"/>
    </row>
    <row r="251" spans="1:9" x14ac:dyDescent="0.25">
      <c r="A251"/>
      <c r="B251"/>
      <c r="C251"/>
      <c r="D251"/>
      <c r="E251"/>
      <c r="F251"/>
      <c r="H251"/>
      <c r="I251"/>
    </row>
    <row r="252" spans="1:9" x14ac:dyDescent="0.25">
      <c r="A252"/>
      <c r="B252"/>
      <c r="C252"/>
      <c r="D252"/>
      <c r="E252"/>
      <c r="F252"/>
      <c r="H252"/>
      <c r="I252"/>
    </row>
    <row r="253" spans="1:9" x14ac:dyDescent="0.25">
      <c r="A253"/>
      <c r="B253"/>
      <c r="C253"/>
      <c r="D253"/>
      <c r="E253"/>
      <c r="F253"/>
      <c r="H253"/>
      <c r="I253"/>
    </row>
    <row r="254" spans="1:9" x14ac:dyDescent="0.25">
      <c r="A254"/>
      <c r="B254"/>
      <c r="C254"/>
      <c r="D254"/>
      <c r="E254"/>
      <c r="F254"/>
      <c r="H254"/>
      <c r="I254"/>
    </row>
    <row r="255" spans="1:9" x14ac:dyDescent="0.25">
      <c r="A255"/>
      <c r="B255"/>
      <c r="C255"/>
      <c r="D255"/>
      <c r="E255"/>
      <c r="F255"/>
      <c r="H255"/>
      <c r="I255"/>
    </row>
    <row r="256" spans="1:9" x14ac:dyDescent="0.25">
      <c r="A256"/>
      <c r="B256"/>
      <c r="C256"/>
      <c r="D256"/>
      <c r="E256"/>
      <c r="F256"/>
      <c r="H256"/>
      <c r="I256"/>
    </row>
    <row r="257" spans="1:9" x14ac:dyDescent="0.25">
      <c r="A257"/>
      <c r="B257"/>
      <c r="C257"/>
      <c r="D257"/>
      <c r="E257"/>
      <c r="F257"/>
      <c r="H257"/>
      <c r="I257"/>
    </row>
    <row r="258" spans="1:9" x14ac:dyDescent="0.25">
      <c r="A258"/>
      <c r="B258"/>
      <c r="C258"/>
      <c r="D258"/>
      <c r="E258"/>
      <c r="F258"/>
      <c r="H258"/>
      <c r="I258"/>
    </row>
    <row r="259" spans="1:9" x14ac:dyDescent="0.25">
      <c r="A259"/>
      <c r="B259"/>
      <c r="C259"/>
      <c r="D259"/>
      <c r="E259"/>
      <c r="F259"/>
      <c r="H259"/>
      <c r="I259"/>
    </row>
    <row r="260" spans="1:9" x14ac:dyDescent="0.25">
      <c r="A260"/>
      <c r="B260"/>
      <c r="C260"/>
      <c r="D260"/>
      <c r="E260"/>
      <c r="F260"/>
      <c r="H260"/>
      <c r="I260"/>
    </row>
    <row r="261" spans="1:9" x14ac:dyDescent="0.25">
      <c r="A261"/>
      <c r="B261"/>
      <c r="C261"/>
      <c r="D261"/>
      <c r="E261"/>
      <c r="F261"/>
      <c r="H261"/>
      <c r="I261"/>
    </row>
    <row r="262" spans="1:9" x14ac:dyDescent="0.25">
      <c r="A262"/>
      <c r="B262"/>
      <c r="C262"/>
      <c r="D262"/>
      <c r="E262"/>
      <c r="F262"/>
      <c r="H262"/>
      <c r="I262"/>
    </row>
    <row r="263" spans="1:9" x14ac:dyDescent="0.25">
      <c r="A263"/>
      <c r="B263"/>
      <c r="C263"/>
      <c r="D263"/>
      <c r="E263"/>
      <c r="F263"/>
      <c r="H263"/>
      <c r="I263"/>
    </row>
    <row r="264" spans="1:9" x14ac:dyDescent="0.25">
      <c r="A264"/>
      <c r="B264"/>
      <c r="C264"/>
      <c r="D264"/>
      <c r="E264"/>
      <c r="F264"/>
      <c r="H264"/>
      <c r="I264"/>
    </row>
    <row r="265" spans="1:9" x14ac:dyDescent="0.25">
      <c r="A265"/>
      <c r="B265"/>
      <c r="C265"/>
      <c r="D265"/>
      <c r="E265"/>
      <c r="F265"/>
      <c r="H265"/>
      <c r="I265"/>
    </row>
    <row r="266" spans="1:9" x14ac:dyDescent="0.25">
      <c r="A266"/>
      <c r="B266"/>
      <c r="C266"/>
      <c r="D266"/>
      <c r="E266"/>
      <c r="F266"/>
      <c r="H266"/>
      <c r="I266"/>
    </row>
    <row r="267" spans="1:9" x14ac:dyDescent="0.25">
      <c r="A267"/>
      <c r="B267"/>
      <c r="C267"/>
      <c r="D267"/>
      <c r="E267"/>
      <c r="F267"/>
      <c r="H267"/>
      <c r="I267"/>
    </row>
    <row r="268" spans="1:9" x14ac:dyDescent="0.25">
      <c r="A268"/>
      <c r="B268"/>
      <c r="C268"/>
      <c r="D268"/>
      <c r="E268"/>
      <c r="F268"/>
      <c r="H268"/>
      <c r="I268"/>
    </row>
    <row r="269" spans="1:9" x14ac:dyDescent="0.25">
      <c r="A269"/>
      <c r="B269"/>
      <c r="C269"/>
      <c r="D269"/>
      <c r="E269"/>
      <c r="F269"/>
      <c r="H269"/>
      <c r="I269"/>
    </row>
    <row r="270" spans="1:9" x14ac:dyDescent="0.25">
      <c r="A270"/>
      <c r="B270"/>
      <c r="C270"/>
      <c r="D270"/>
      <c r="E270"/>
      <c r="F270"/>
      <c r="H270"/>
      <c r="I270"/>
    </row>
    <row r="271" spans="1:9" x14ac:dyDescent="0.25">
      <c r="A271"/>
      <c r="B271"/>
      <c r="C271"/>
      <c r="D271"/>
      <c r="E271"/>
      <c r="F271"/>
      <c r="H271"/>
      <c r="I271"/>
    </row>
    <row r="272" spans="1:9" x14ac:dyDescent="0.25">
      <c r="A272"/>
      <c r="B272"/>
      <c r="C272"/>
      <c r="D272"/>
      <c r="E272"/>
      <c r="F272"/>
      <c r="H272"/>
      <c r="I272"/>
    </row>
    <row r="273" spans="1:9" x14ac:dyDescent="0.25">
      <c r="A273"/>
      <c r="B273"/>
      <c r="C273"/>
      <c r="D273"/>
      <c r="E273"/>
      <c r="F273"/>
      <c r="H273"/>
      <c r="I273"/>
    </row>
    <row r="274" spans="1:9" x14ac:dyDescent="0.25">
      <c r="A274"/>
      <c r="B274"/>
      <c r="C274"/>
      <c r="D274"/>
      <c r="E274"/>
      <c r="F274"/>
      <c r="H274"/>
      <c r="I274"/>
    </row>
    <row r="275" spans="1:9" x14ac:dyDescent="0.25">
      <c r="A275"/>
      <c r="B275"/>
      <c r="C275"/>
      <c r="D275"/>
      <c r="E275"/>
      <c r="F275"/>
      <c r="H275"/>
      <c r="I275"/>
    </row>
    <row r="276" spans="1:9" x14ac:dyDescent="0.25">
      <c r="A276"/>
      <c r="B276"/>
      <c r="C276"/>
      <c r="D276"/>
      <c r="E276"/>
      <c r="F276"/>
      <c r="H276"/>
      <c r="I276"/>
    </row>
    <row r="277" spans="1:9" x14ac:dyDescent="0.25">
      <c r="A277"/>
      <c r="B277"/>
      <c r="C277"/>
      <c r="D277"/>
      <c r="E277"/>
      <c r="F277"/>
      <c r="H277"/>
      <c r="I277"/>
    </row>
    <row r="278" spans="1:9" x14ac:dyDescent="0.25">
      <c r="A278"/>
      <c r="B278"/>
      <c r="C278"/>
      <c r="D278"/>
      <c r="E278"/>
      <c r="F278"/>
      <c r="H278"/>
      <c r="I278"/>
    </row>
    <row r="279" spans="1:9" x14ac:dyDescent="0.25">
      <c r="A279"/>
      <c r="B279"/>
      <c r="C279"/>
      <c r="D279"/>
      <c r="E279"/>
      <c r="F279"/>
      <c r="H279"/>
      <c r="I279"/>
    </row>
    <row r="280" spans="1:9" x14ac:dyDescent="0.25">
      <c r="A280"/>
      <c r="B280"/>
      <c r="C280"/>
      <c r="D280"/>
      <c r="E280"/>
      <c r="F280"/>
      <c r="H280"/>
      <c r="I280"/>
    </row>
    <row r="281" spans="1:9" x14ac:dyDescent="0.25">
      <c r="A281"/>
      <c r="B281"/>
      <c r="C281"/>
      <c r="D281"/>
      <c r="E281"/>
      <c r="F281"/>
      <c r="H281"/>
      <c r="I281"/>
    </row>
    <row r="282" spans="1:9" x14ac:dyDescent="0.25">
      <c r="A282"/>
      <c r="B282"/>
      <c r="C282"/>
      <c r="D282"/>
      <c r="E282"/>
      <c r="F282"/>
      <c r="H282"/>
      <c r="I282"/>
    </row>
    <row r="283" spans="1:9" x14ac:dyDescent="0.25">
      <c r="A283"/>
      <c r="B283"/>
      <c r="C283"/>
      <c r="D283"/>
      <c r="E283"/>
      <c r="F283"/>
      <c r="H283"/>
      <c r="I283"/>
    </row>
    <row r="284" spans="1:9" x14ac:dyDescent="0.25">
      <c r="A284"/>
      <c r="B284"/>
      <c r="C284"/>
      <c r="D284"/>
      <c r="E284"/>
      <c r="F284"/>
      <c r="H284"/>
      <c r="I284"/>
    </row>
    <row r="285" spans="1:9" x14ac:dyDescent="0.25">
      <c r="A285"/>
      <c r="B285"/>
      <c r="C285"/>
      <c r="D285"/>
      <c r="E285"/>
      <c r="F285"/>
      <c r="H285"/>
      <c r="I285"/>
    </row>
    <row r="286" spans="1:9" x14ac:dyDescent="0.25">
      <c r="A286"/>
      <c r="B286"/>
      <c r="C286"/>
      <c r="D286"/>
      <c r="E286"/>
      <c r="F286"/>
      <c r="H286"/>
      <c r="I286"/>
    </row>
    <row r="287" spans="1:9" x14ac:dyDescent="0.25">
      <c r="A287"/>
      <c r="B287"/>
      <c r="C287"/>
      <c r="D287"/>
      <c r="E287"/>
      <c r="F287"/>
      <c r="H287"/>
      <c r="I287"/>
    </row>
    <row r="288" spans="1:9" x14ac:dyDescent="0.25">
      <c r="A288"/>
      <c r="B288"/>
      <c r="C288"/>
      <c r="D288"/>
      <c r="E288"/>
      <c r="F288"/>
      <c r="H288"/>
      <c r="I288"/>
    </row>
    <row r="289" spans="1:9" x14ac:dyDescent="0.25">
      <c r="A289"/>
      <c r="B289"/>
      <c r="C289"/>
      <c r="D289"/>
      <c r="E289"/>
      <c r="F289"/>
      <c r="H289"/>
      <c r="I289"/>
    </row>
    <row r="290" spans="1:9" x14ac:dyDescent="0.25">
      <c r="A290"/>
      <c r="B290"/>
      <c r="C290"/>
      <c r="D290"/>
      <c r="E290"/>
      <c r="F290"/>
      <c r="H290"/>
      <c r="I290"/>
    </row>
    <row r="291" spans="1:9" x14ac:dyDescent="0.25">
      <c r="A291"/>
      <c r="B291"/>
      <c r="C291"/>
      <c r="D291"/>
      <c r="E291"/>
      <c r="F291"/>
      <c r="H291"/>
      <c r="I291"/>
    </row>
    <row r="292" spans="1:9" x14ac:dyDescent="0.25">
      <c r="A292"/>
      <c r="B292"/>
      <c r="C292"/>
      <c r="D292"/>
      <c r="E292"/>
      <c r="F292"/>
      <c r="H292"/>
      <c r="I292"/>
    </row>
    <row r="293" spans="1:9" x14ac:dyDescent="0.25">
      <c r="A293"/>
      <c r="B293"/>
      <c r="C293"/>
      <c r="D293"/>
      <c r="E293"/>
      <c r="F293"/>
      <c r="H293"/>
      <c r="I293"/>
    </row>
    <row r="294" spans="1:9" x14ac:dyDescent="0.25">
      <c r="A294"/>
      <c r="B294"/>
      <c r="C294"/>
      <c r="D294"/>
      <c r="E294"/>
      <c r="F294"/>
      <c r="H294"/>
      <c r="I294"/>
    </row>
    <row r="295" spans="1:9" x14ac:dyDescent="0.25">
      <c r="A295"/>
      <c r="B295"/>
      <c r="C295"/>
      <c r="D295"/>
      <c r="E295"/>
      <c r="F295"/>
      <c r="H295"/>
      <c r="I295"/>
    </row>
    <row r="296" spans="1:9" x14ac:dyDescent="0.25">
      <c r="A296"/>
      <c r="B296"/>
      <c r="C296"/>
      <c r="D296"/>
      <c r="E296"/>
      <c r="F296"/>
      <c r="H296"/>
      <c r="I296"/>
    </row>
    <row r="297" spans="1:9" x14ac:dyDescent="0.25">
      <c r="A297"/>
      <c r="B297"/>
      <c r="C297"/>
      <c r="D297"/>
      <c r="E297"/>
      <c r="F297"/>
      <c r="H297"/>
      <c r="I297"/>
    </row>
    <row r="298" spans="1:9" x14ac:dyDescent="0.25">
      <c r="A298"/>
      <c r="B298"/>
      <c r="C298"/>
      <c r="D298"/>
      <c r="E298"/>
      <c r="F298"/>
      <c r="H298"/>
      <c r="I298"/>
    </row>
    <row r="299" spans="1:9" x14ac:dyDescent="0.25">
      <c r="A299"/>
      <c r="B299"/>
      <c r="C299"/>
      <c r="D299"/>
      <c r="E299"/>
      <c r="F299"/>
      <c r="H299"/>
      <c r="I299"/>
    </row>
    <row r="300" spans="1:9" x14ac:dyDescent="0.25">
      <c r="A300"/>
      <c r="B300"/>
      <c r="C300"/>
      <c r="D300"/>
      <c r="E300"/>
      <c r="F300"/>
      <c r="H300"/>
      <c r="I300"/>
    </row>
    <row r="301" spans="1:9" x14ac:dyDescent="0.25">
      <c r="A301"/>
      <c r="B301"/>
      <c r="C301"/>
      <c r="D301"/>
      <c r="E301"/>
      <c r="F301"/>
      <c r="H301"/>
      <c r="I301"/>
    </row>
    <row r="302" spans="1:9" x14ac:dyDescent="0.25">
      <c r="A302"/>
      <c r="B302"/>
      <c r="C302"/>
      <c r="D302"/>
      <c r="E302"/>
      <c r="F302"/>
      <c r="H302"/>
      <c r="I302"/>
    </row>
    <row r="303" spans="1:9" x14ac:dyDescent="0.25">
      <c r="A303"/>
      <c r="B303"/>
      <c r="C303"/>
      <c r="D303"/>
      <c r="E303"/>
      <c r="F303"/>
      <c r="H303"/>
      <c r="I303"/>
    </row>
    <row r="304" spans="1:9" x14ac:dyDescent="0.25">
      <c r="A304"/>
      <c r="B304"/>
      <c r="C304"/>
      <c r="D304"/>
      <c r="E304"/>
      <c r="F304"/>
      <c r="H304"/>
      <c r="I304"/>
    </row>
    <row r="305" spans="1:9" x14ac:dyDescent="0.25">
      <c r="A305"/>
      <c r="B305"/>
      <c r="C305"/>
      <c r="D305"/>
      <c r="E305"/>
      <c r="F305"/>
      <c r="H305"/>
      <c r="I305"/>
    </row>
    <row r="306" spans="1:9" x14ac:dyDescent="0.25">
      <c r="A306"/>
      <c r="B306"/>
      <c r="C306"/>
      <c r="D306"/>
      <c r="E306"/>
      <c r="F306"/>
      <c r="H306"/>
      <c r="I306"/>
    </row>
    <row r="307" spans="1:9" x14ac:dyDescent="0.25">
      <c r="A307"/>
      <c r="B307"/>
      <c r="C307"/>
      <c r="D307"/>
      <c r="E307"/>
      <c r="F307"/>
      <c r="H307"/>
      <c r="I307"/>
    </row>
    <row r="308" spans="1:9" x14ac:dyDescent="0.25">
      <c r="A308"/>
      <c r="B308"/>
      <c r="C308"/>
      <c r="D308"/>
      <c r="E308"/>
      <c r="F308"/>
      <c r="H308"/>
      <c r="I308"/>
    </row>
    <row r="309" spans="1:9" x14ac:dyDescent="0.25">
      <c r="A309"/>
      <c r="B309"/>
      <c r="C309"/>
      <c r="D309"/>
      <c r="E309"/>
      <c r="F309"/>
      <c r="H309"/>
      <c r="I309"/>
    </row>
    <row r="310" spans="1:9" x14ac:dyDescent="0.25">
      <c r="A310"/>
      <c r="B310"/>
      <c r="C310"/>
      <c r="D310"/>
      <c r="E310"/>
      <c r="F310"/>
      <c r="H310"/>
      <c r="I310"/>
    </row>
    <row r="311" spans="1:9" x14ac:dyDescent="0.25">
      <c r="A311"/>
      <c r="B311"/>
      <c r="C311"/>
      <c r="D311"/>
      <c r="E311"/>
      <c r="F311"/>
      <c r="H311"/>
      <c r="I311"/>
    </row>
    <row r="312" spans="1:9" x14ac:dyDescent="0.25">
      <c r="A312"/>
      <c r="B312"/>
      <c r="C312"/>
      <c r="D312"/>
      <c r="E312"/>
      <c r="F312"/>
      <c r="H312"/>
      <c r="I312"/>
    </row>
    <row r="313" spans="1:9" x14ac:dyDescent="0.25">
      <c r="A313"/>
      <c r="B313"/>
      <c r="C313"/>
      <c r="D313"/>
      <c r="E313"/>
      <c r="F313"/>
      <c r="H313"/>
      <c r="I313"/>
    </row>
    <row r="314" spans="1:9" x14ac:dyDescent="0.25">
      <c r="A314"/>
      <c r="B314"/>
      <c r="C314"/>
      <c r="D314"/>
      <c r="E314"/>
      <c r="F314"/>
      <c r="H314"/>
      <c r="I314"/>
    </row>
    <row r="315" spans="1:9" x14ac:dyDescent="0.25">
      <c r="A315"/>
      <c r="B315"/>
      <c r="C315"/>
      <c r="D315"/>
      <c r="E315"/>
      <c r="F315"/>
      <c r="H315"/>
      <c r="I315"/>
    </row>
    <row r="316" spans="1:9" x14ac:dyDescent="0.25">
      <c r="A316"/>
      <c r="B316"/>
      <c r="C316"/>
      <c r="D316"/>
      <c r="E316"/>
      <c r="F316"/>
      <c r="H316"/>
      <c r="I316"/>
    </row>
    <row r="317" spans="1:9" x14ac:dyDescent="0.25">
      <c r="A317"/>
      <c r="B317"/>
      <c r="C317"/>
      <c r="D317"/>
      <c r="E317"/>
      <c r="F317"/>
      <c r="H317"/>
      <c r="I317"/>
    </row>
    <row r="318" spans="1:9" x14ac:dyDescent="0.25">
      <c r="A318"/>
      <c r="B318"/>
      <c r="C318"/>
      <c r="D318"/>
      <c r="E318"/>
      <c r="F318"/>
      <c r="H318"/>
      <c r="I318"/>
    </row>
    <row r="319" spans="1:9" x14ac:dyDescent="0.25">
      <c r="A319"/>
      <c r="B319"/>
      <c r="C319"/>
      <c r="D319"/>
      <c r="E319"/>
      <c r="F319"/>
      <c r="H319"/>
      <c r="I319"/>
    </row>
    <row r="320" spans="1:9" x14ac:dyDescent="0.25">
      <c r="A320"/>
      <c r="B320"/>
      <c r="C320"/>
      <c r="D320"/>
      <c r="E320"/>
      <c r="F320"/>
      <c r="H320"/>
      <c r="I320"/>
    </row>
    <row r="321" spans="1:9" x14ac:dyDescent="0.25">
      <c r="A321"/>
      <c r="B321"/>
      <c r="C321"/>
      <c r="D321"/>
      <c r="E321"/>
      <c r="F321"/>
      <c r="H321"/>
      <c r="I321"/>
    </row>
    <row r="322" spans="1:9" x14ac:dyDescent="0.25">
      <c r="A322"/>
      <c r="B322"/>
      <c r="C322"/>
      <c r="D322"/>
      <c r="E322"/>
      <c r="F322"/>
      <c r="H322"/>
      <c r="I322"/>
    </row>
    <row r="323" spans="1:9" x14ac:dyDescent="0.25">
      <c r="A323"/>
      <c r="B323"/>
      <c r="C323"/>
      <c r="D323"/>
      <c r="E323"/>
      <c r="F323"/>
      <c r="H323"/>
      <c r="I323"/>
    </row>
    <row r="324" spans="1:9" x14ac:dyDescent="0.25">
      <c r="A324"/>
      <c r="B324"/>
      <c r="C324"/>
      <c r="D324"/>
      <c r="E324"/>
      <c r="F324"/>
      <c r="H324"/>
      <c r="I324"/>
    </row>
    <row r="325" spans="1:9" x14ac:dyDescent="0.25">
      <c r="A325"/>
      <c r="B325"/>
      <c r="C325"/>
      <c r="D325"/>
      <c r="E325"/>
      <c r="F325"/>
      <c r="H325"/>
      <c r="I325"/>
    </row>
    <row r="326" spans="1:9" x14ac:dyDescent="0.25">
      <c r="A326"/>
      <c r="B326"/>
      <c r="C326"/>
      <c r="D326"/>
      <c r="E326"/>
      <c r="F326"/>
      <c r="H326"/>
      <c r="I326"/>
    </row>
    <row r="327" spans="1:9" x14ac:dyDescent="0.25">
      <c r="A327"/>
      <c r="B327"/>
      <c r="C327"/>
      <c r="D327"/>
      <c r="E327"/>
      <c r="F327"/>
      <c r="H327"/>
      <c r="I327"/>
    </row>
    <row r="328" spans="1:9" x14ac:dyDescent="0.25">
      <c r="A328"/>
      <c r="B328"/>
      <c r="C328"/>
      <c r="D328"/>
      <c r="E328"/>
      <c r="F328"/>
      <c r="H328"/>
      <c r="I328"/>
    </row>
    <row r="329" spans="1:9" x14ac:dyDescent="0.25">
      <c r="A329"/>
      <c r="B329"/>
      <c r="C329"/>
      <c r="D329"/>
      <c r="E329"/>
      <c r="F329"/>
      <c r="H329"/>
      <c r="I329"/>
    </row>
    <row r="330" spans="1:9" x14ac:dyDescent="0.25">
      <c r="A330"/>
      <c r="B330"/>
      <c r="C330"/>
      <c r="D330"/>
      <c r="E330"/>
      <c r="F330"/>
      <c r="H330"/>
      <c r="I330"/>
    </row>
    <row r="331" spans="1:9" x14ac:dyDescent="0.25">
      <c r="A331"/>
      <c r="B331"/>
      <c r="C331"/>
      <c r="D331"/>
      <c r="E331"/>
      <c r="F331"/>
      <c r="H331"/>
      <c r="I331"/>
    </row>
    <row r="332" spans="1:9" x14ac:dyDescent="0.25">
      <c r="A332"/>
      <c r="B332"/>
      <c r="C332"/>
      <c r="D332"/>
      <c r="E332"/>
      <c r="F332"/>
      <c r="H332"/>
      <c r="I332"/>
    </row>
    <row r="333" spans="1:9" x14ac:dyDescent="0.25">
      <c r="A333"/>
      <c r="B333"/>
      <c r="C333"/>
      <c r="D333"/>
      <c r="E333"/>
      <c r="F333"/>
      <c r="H333"/>
      <c r="I333"/>
    </row>
    <row r="334" spans="1:9" x14ac:dyDescent="0.25">
      <c r="A334"/>
      <c r="B334"/>
      <c r="C334"/>
      <c r="D334"/>
      <c r="E334"/>
      <c r="F334"/>
      <c r="H334"/>
      <c r="I334"/>
    </row>
    <row r="335" spans="1:9" x14ac:dyDescent="0.25">
      <c r="A335"/>
      <c r="B335"/>
      <c r="C335"/>
      <c r="D335"/>
      <c r="E335"/>
      <c r="F335"/>
      <c r="H335"/>
      <c r="I335"/>
    </row>
    <row r="336" spans="1:9" x14ac:dyDescent="0.25">
      <c r="A336"/>
      <c r="B336"/>
      <c r="C336"/>
      <c r="D336"/>
      <c r="E336"/>
      <c r="F336"/>
      <c r="H336"/>
      <c r="I336"/>
    </row>
    <row r="337" spans="1:9" x14ac:dyDescent="0.25">
      <c r="A337"/>
      <c r="B337"/>
      <c r="C337"/>
      <c r="D337"/>
      <c r="E337"/>
      <c r="F337"/>
      <c r="H337"/>
      <c r="I337"/>
    </row>
    <row r="338" spans="1:9" x14ac:dyDescent="0.25">
      <c r="A338"/>
      <c r="B338"/>
      <c r="C338"/>
      <c r="D338"/>
      <c r="E338"/>
      <c r="F338"/>
      <c r="H338"/>
      <c r="I338"/>
    </row>
    <row r="339" spans="1:9" x14ac:dyDescent="0.25">
      <c r="A339"/>
      <c r="B339"/>
      <c r="C339"/>
      <c r="D339"/>
      <c r="E339"/>
      <c r="F339"/>
      <c r="H339"/>
      <c r="I339"/>
    </row>
    <row r="340" spans="1:9" x14ac:dyDescent="0.25">
      <c r="A340"/>
      <c r="B340"/>
      <c r="C340"/>
      <c r="D340"/>
      <c r="E340"/>
      <c r="F340"/>
      <c r="H340"/>
      <c r="I340"/>
    </row>
    <row r="341" spans="1:9" x14ac:dyDescent="0.25">
      <c r="A341"/>
      <c r="B341"/>
      <c r="C341"/>
      <c r="D341"/>
      <c r="E341"/>
      <c r="F341"/>
      <c r="H341"/>
      <c r="I341"/>
    </row>
    <row r="342" spans="1:9" x14ac:dyDescent="0.25">
      <c r="A342"/>
      <c r="B342"/>
      <c r="C342"/>
      <c r="D342"/>
      <c r="E342"/>
      <c r="F342"/>
      <c r="H342"/>
      <c r="I342"/>
    </row>
    <row r="343" spans="1:9" x14ac:dyDescent="0.25">
      <c r="A343"/>
      <c r="B343"/>
      <c r="C343"/>
      <c r="D343"/>
      <c r="E343"/>
      <c r="F343"/>
      <c r="H343"/>
      <c r="I343"/>
    </row>
    <row r="344" spans="1:9" x14ac:dyDescent="0.25">
      <c r="A344"/>
      <c r="B344"/>
      <c r="C344"/>
      <c r="D344"/>
      <c r="E344"/>
      <c r="F344"/>
      <c r="H344"/>
      <c r="I344"/>
    </row>
    <row r="345" spans="1:9" x14ac:dyDescent="0.25">
      <c r="A345"/>
      <c r="B345"/>
      <c r="C345"/>
      <c r="D345"/>
      <c r="E345"/>
      <c r="F345"/>
      <c r="H345"/>
      <c r="I345"/>
    </row>
    <row r="346" spans="1:9" x14ac:dyDescent="0.25">
      <c r="A346"/>
      <c r="B346"/>
      <c r="C346"/>
      <c r="D346"/>
      <c r="E346"/>
      <c r="F346"/>
      <c r="H346"/>
      <c r="I346"/>
    </row>
    <row r="347" spans="1:9" x14ac:dyDescent="0.25">
      <c r="A347"/>
      <c r="B347"/>
      <c r="C347"/>
      <c r="D347"/>
      <c r="E347"/>
      <c r="F347"/>
      <c r="H347"/>
      <c r="I347"/>
    </row>
    <row r="348" spans="1:9" x14ac:dyDescent="0.25">
      <c r="A348"/>
      <c r="B348"/>
      <c r="C348"/>
      <c r="D348"/>
      <c r="E348"/>
      <c r="F348"/>
      <c r="H348"/>
      <c r="I348"/>
    </row>
    <row r="349" spans="1:9" x14ac:dyDescent="0.25">
      <c r="A349"/>
      <c r="B349"/>
      <c r="C349"/>
      <c r="D349"/>
      <c r="E349"/>
      <c r="F349"/>
      <c r="H349"/>
      <c r="I349"/>
    </row>
    <row r="350" spans="1:9" x14ac:dyDescent="0.25">
      <c r="A350"/>
      <c r="B350"/>
      <c r="C350"/>
      <c r="D350"/>
      <c r="E350"/>
      <c r="F350"/>
      <c r="H350"/>
      <c r="I350"/>
    </row>
    <row r="351" spans="1:9" x14ac:dyDescent="0.25">
      <c r="A351"/>
      <c r="B351"/>
      <c r="C351"/>
      <c r="D351"/>
      <c r="E351"/>
      <c r="F351"/>
      <c r="H351"/>
      <c r="I351"/>
    </row>
    <row r="352" spans="1:9" x14ac:dyDescent="0.25">
      <c r="A352"/>
      <c r="B352"/>
      <c r="C352"/>
      <c r="D352"/>
      <c r="E352"/>
      <c r="F352"/>
      <c r="H352"/>
      <c r="I352"/>
    </row>
    <row r="353" spans="1:9" x14ac:dyDescent="0.25">
      <c r="A353"/>
      <c r="B353"/>
      <c r="C353"/>
      <c r="D353"/>
      <c r="E353"/>
      <c r="F353"/>
      <c r="H353"/>
      <c r="I353"/>
    </row>
    <row r="354" spans="1:9" x14ac:dyDescent="0.25">
      <c r="A354"/>
      <c r="B354"/>
      <c r="C354"/>
      <c r="D354"/>
      <c r="E354"/>
      <c r="F354"/>
      <c r="H354"/>
      <c r="I354"/>
    </row>
    <row r="355" spans="1:9" x14ac:dyDescent="0.25">
      <c r="A355"/>
      <c r="B355"/>
      <c r="C355"/>
      <c r="D355"/>
      <c r="E355"/>
      <c r="F355"/>
      <c r="H355"/>
      <c r="I355"/>
    </row>
    <row r="356" spans="1:9" x14ac:dyDescent="0.25">
      <c r="A356"/>
      <c r="B356"/>
      <c r="C356"/>
      <c r="D356"/>
      <c r="E356"/>
      <c r="F356"/>
      <c r="H356"/>
      <c r="I356"/>
    </row>
    <row r="357" spans="1:9" x14ac:dyDescent="0.25">
      <c r="A357"/>
      <c r="B357"/>
      <c r="C357"/>
      <c r="D357"/>
      <c r="E357"/>
      <c r="F357"/>
      <c r="H357"/>
      <c r="I357"/>
    </row>
    <row r="358" spans="1:9" x14ac:dyDescent="0.25">
      <c r="A358"/>
      <c r="B358"/>
      <c r="C358"/>
      <c r="D358"/>
      <c r="E358"/>
      <c r="F358"/>
      <c r="H358"/>
      <c r="I358"/>
    </row>
    <row r="359" spans="1:9" x14ac:dyDescent="0.25">
      <c r="A359"/>
      <c r="B359"/>
      <c r="C359"/>
      <c r="D359"/>
      <c r="E359"/>
      <c r="F359"/>
      <c r="H359"/>
      <c r="I359"/>
    </row>
    <row r="360" spans="1:9" x14ac:dyDescent="0.25">
      <c r="A360"/>
      <c r="B360"/>
      <c r="C360"/>
      <c r="D360"/>
      <c r="E360"/>
      <c r="F360"/>
      <c r="H360"/>
      <c r="I360"/>
    </row>
    <row r="361" spans="1:9" x14ac:dyDescent="0.25">
      <c r="A361"/>
      <c r="B361"/>
      <c r="C361"/>
      <c r="D361"/>
      <c r="E361"/>
      <c r="F361"/>
      <c r="H361"/>
      <c r="I361"/>
    </row>
    <row r="362" spans="1:9" x14ac:dyDescent="0.25">
      <c r="A362"/>
      <c r="B362"/>
      <c r="C362"/>
      <c r="D362"/>
      <c r="E362"/>
      <c r="F362"/>
      <c r="H362"/>
      <c r="I362"/>
    </row>
    <row r="363" spans="1:9" x14ac:dyDescent="0.25">
      <c r="A363"/>
      <c r="B363"/>
      <c r="C363"/>
      <c r="D363"/>
      <c r="E363"/>
      <c r="F363"/>
      <c r="H363"/>
      <c r="I363"/>
    </row>
    <row r="364" spans="1:9" x14ac:dyDescent="0.25">
      <c r="A364"/>
      <c r="B364"/>
      <c r="C364"/>
      <c r="D364"/>
      <c r="E364"/>
      <c r="F364"/>
      <c r="H364"/>
      <c r="I364"/>
    </row>
    <row r="365" spans="1:9" x14ac:dyDescent="0.25">
      <c r="A365"/>
      <c r="B365"/>
      <c r="C365"/>
      <c r="D365"/>
      <c r="E365"/>
      <c r="F365"/>
      <c r="H365"/>
      <c r="I365"/>
    </row>
    <row r="366" spans="1:9" x14ac:dyDescent="0.25">
      <c r="A366"/>
      <c r="B366"/>
      <c r="C366"/>
      <c r="D366"/>
      <c r="E366"/>
      <c r="F366"/>
      <c r="H366"/>
      <c r="I366"/>
    </row>
    <row r="367" spans="1:9" x14ac:dyDescent="0.25">
      <c r="A367"/>
      <c r="B367"/>
      <c r="C367"/>
      <c r="D367"/>
      <c r="E367"/>
      <c r="F367"/>
      <c r="H367"/>
      <c r="I367"/>
    </row>
    <row r="368" spans="1:9" x14ac:dyDescent="0.25">
      <c r="A368"/>
      <c r="B368"/>
      <c r="C368"/>
      <c r="D368"/>
      <c r="E368"/>
      <c r="F368"/>
      <c r="H368"/>
      <c r="I368"/>
    </row>
    <row r="369" spans="1:9" x14ac:dyDescent="0.25">
      <c r="A369"/>
      <c r="B369"/>
      <c r="C369"/>
      <c r="D369"/>
      <c r="E369"/>
      <c r="F369"/>
      <c r="H369"/>
      <c r="I369"/>
    </row>
    <row r="370" spans="1:9" x14ac:dyDescent="0.25">
      <c r="A370"/>
      <c r="B370"/>
      <c r="C370"/>
      <c r="D370"/>
      <c r="E370"/>
      <c r="F370"/>
      <c r="H370"/>
      <c r="I370"/>
    </row>
    <row r="371" spans="1:9" x14ac:dyDescent="0.25">
      <c r="A371"/>
      <c r="B371"/>
      <c r="C371"/>
      <c r="D371"/>
      <c r="E371"/>
      <c r="F371"/>
      <c r="H371"/>
      <c r="I371"/>
    </row>
    <row r="372" spans="1:9" x14ac:dyDescent="0.25">
      <c r="A372"/>
      <c r="B372"/>
      <c r="C372"/>
      <c r="D372"/>
      <c r="E372"/>
      <c r="F372"/>
      <c r="H372"/>
      <c r="I372"/>
    </row>
    <row r="373" spans="1:9" x14ac:dyDescent="0.25">
      <c r="A373"/>
      <c r="B373"/>
      <c r="C373"/>
      <c r="D373"/>
      <c r="E373"/>
      <c r="F373"/>
      <c r="H373"/>
      <c r="I373"/>
    </row>
    <row r="374" spans="1:9" x14ac:dyDescent="0.25">
      <c r="A374"/>
      <c r="B374"/>
      <c r="C374"/>
      <c r="D374"/>
      <c r="E374"/>
      <c r="F374"/>
      <c r="H374"/>
      <c r="I374"/>
    </row>
    <row r="375" spans="1:9" x14ac:dyDescent="0.25">
      <c r="A375"/>
      <c r="B375"/>
      <c r="C375"/>
      <c r="D375"/>
      <c r="E375"/>
      <c r="F375"/>
      <c r="H375"/>
      <c r="I375"/>
    </row>
    <row r="376" spans="1:9" x14ac:dyDescent="0.25">
      <c r="A376"/>
      <c r="B376"/>
      <c r="C376"/>
      <c r="D376"/>
      <c r="E376"/>
      <c r="F376"/>
      <c r="H376"/>
      <c r="I376"/>
    </row>
    <row r="377" spans="1:9" x14ac:dyDescent="0.25">
      <c r="A377"/>
      <c r="B377"/>
      <c r="C377"/>
      <c r="D377"/>
      <c r="E377"/>
      <c r="F377"/>
      <c r="H377"/>
      <c r="I377"/>
    </row>
    <row r="378" spans="1:9" x14ac:dyDescent="0.25">
      <c r="A378"/>
      <c r="B378"/>
      <c r="C378"/>
      <c r="D378"/>
      <c r="E378"/>
      <c r="F378"/>
      <c r="H378"/>
      <c r="I378"/>
    </row>
    <row r="379" spans="1:9" x14ac:dyDescent="0.25">
      <c r="A379"/>
      <c r="B379"/>
      <c r="C379"/>
      <c r="D379"/>
      <c r="E379"/>
      <c r="F379"/>
      <c r="H379"/>
      <c r="I379"/>
    </row>
    <row r="380" spans="1:9" x14ac:dyDescent="0.25">
      <c r="A380"/>
      <c r="B380"/>
      <c r="C380"/>
      <c r="D380"/>
      <c r="E380"/>
      <c r="F380"/>
      <c r="H380"/>
      <c r="I380"/>
    </row>
    <row r="381" spans="1:9" x14ac:dyDescent="0.25">
      <c r="A381"/>
      <c r="B381"/>
      <c r="C381"/>
      <c r="D381"/>
      <c r="E381"/>
      <c r="F381"/>
      <c r="H381"/>
      <c r="I381"/>
    </row>
    <row r="382" spans="1:9" x14ac:dyDescent="0.25">
      <c r="A382"/>
      <c r="B382"/>
      <c r="C382"/>
      <c r="D382"/>
      <c r="E382"/>
      <c r="F382"/>
      <c r="H382"/>
      <c r="I382"/>
    </row>
    <row r="383" spans="1:9" x14ac:dyDescent="0.25">
      <c r="A383"/>
      <c r="B383"/>
      <c r="C383"/>
      <c r="D383"/>
      <c r="E383"/>
      <c r="F383"/>
      <c r="H383"/>
      <c r="I383"/>
    </row>
    <row r="384" spans="1:9" x14ac:dyDescent="0.25">
      <c r="A384"/>
      <c r="B384"/>
      <c r="C384"/>
      <c r="D384"/>
      <c r="E384"/>
      <c r="F384"/>
      <c r="H384"/>
      <c r="I384"/>
    </row>
    <row r="385" spans="1:9" x14ac:dyDescent="0.25">
      <c r="A385"/>
      <c r="B385"/>
      <c r="C385"/>
      <c r="D385"/>
      <c r="E385"/>
      <c r="F385"/>
      <c r="H385"/>
      <c r="I385"/>
    </row>
    <row r="386" spans="1:9" x14ac:dyDescent="0.25">
      <c r="A386"/>
      <c r="B386"/>
      <c r="C386"/>
      <c r="D386"/>
      <c r="E386"/>
      <c r="F386"/>
      <c r="H386"/>
      <c r="I386"/>
    </row>
    <row r="387" spans="1:9" x14ac:dyDescent="0.25">
      <c r="A387"/>
      <c r="B387"/>
      <c r="C387"/>
      <c r="D387"/>
      <c r="E387"/>
      <c r="F387"/>
      <c r="H387"/>
      <c r="I387"/>
    </row>
    <row r="388" spans="1:9" x14ac:dyDescent="0.25">
      <c r="A388"/>
      <c r="B388"/>
      <c r="C388"/>
      <c r="D388"/>
      <c r="E388"/>
      <c r="F388"/>
      <c r="H388"/>
      <c r="I388"/>
    </row>
    <row r="389" spans="1:9" x14ac:dyDescent="0.25">
      <c r="A389"/>
      <c r="B389"/>
      <c r="C389"/>
      <c r="D389"/>
      <c r="E389"/>
      <c r="F389"/>
      <c r="H389"/>
      <c r="I389"/>
    </row>
    <row r="390" spans="1:9" x14ac:dyDescent="0.25">
      <c r="A390"/>
      <c r="B390"/>
      <c r="C390"/>
      <c r="D390"/>
      <c r="E390"/>
      <c r="F390"/>
      <c r="H390"/>
      <c r="I390"/>
    </row>
    <row r="391" spans="1:9" x14ac:dyDescent="0.25">
      <c r="A391"/>
      <c r="B391"/>
      <c r="C391"/>
      <c r="D391"/>
      <c r="E391"/>
      <c r="F391"/>
      <c r="H391"/>
      <c r="I391"/>
    </row>
    <row r="392" spans="1:9" x14ac:dyDescent="0.25">
      <c r="A392"/>
      <c r="B392"/>
      <c r="C392"/>
      <c r="D392"/>
      <c r="E392"/>
      <c r="F392"/>
      <c r="H392"/>
      <c r="I392"/>
    </row>
    <row r="393" spans="1:9" x14ac:dyDescent="0.25">
      <c r="A393"/>
      <c r="B393"/>
      <c r="C393"/>
      <c r="D393"/>
      <c r="E393"/>
      <c r="F393"/>
      <c r="H393"/>
      <c r="I393"/>
    </row>
    <row r="394" spans="1:9" x14ac:dyDescent="0.25">
      <c r="A394"/>
      <c r="B394"/>
      <c r="C394"/>
      <c r="D394"/>
      <c r="E394"/>
      <c r="F394"/>
      <c r="H394"/>
      <c r="I394"/>
    </row>
    <row r="395" spans="1:9" x14ac:dyDescent="0.25">
      <c r="A395"/>
      <c r="B395"/>
      <c r="C395"/>
      <c r="D395"/>
      <c r="E395"/>
      <c r="F395"/>
      <c r="H395"/>
      <c r="I395"/>
    </row>
    <row r="396" spans="1:9" x14ac:dyDescent="0.25">
      <c r="A396"/>
      <c r="B396"/>
      <c r="C396"/>
      <c r="D396"/>
      <c r="E396"/>
      <c r="F396"/>
      <c r="H396"/>
      <c r="I396"/>
    </row>
    <row r="397" spans="1:9" x14ac:dyDescent="0.25">
      <c r="A397"/>
      <c r="B397"/>
      <c r="C397"/>
      <c r="D397"/>
      <c r="E397"/>
      <c r="F397"/>
      <c r="H397"/>
      <c r="I397"/>
    </row>
    <row r="398" spans="1:9" x14ac:dyDescent="0.25">
      <c r="A398"/>
      <c r="B398"/>
      <c r="C398"/>
      <c r="D398"/>
      <c r="E398"/>
      <c r="F398"/>
      <c r="H398"/>
      <c r="I398"/>
    </row>
    <row r="399" spans="1:9" x14ac:dyDescent="0.25">
      <c r="A399"/>
      <c r="B399"/>
      <c r="C399"/>
      <c r="D399"/>
      <c r="E399"/>
      <c r="F399"/>
      <c r="H399"/>
      <c r="I399"/>
    </row>
    <row r="400" spans="1:9" x14ac:dyDescent="0.25">
      <c r="A400"/>
      <c r="B400"/>
      <c r="C400"/>
      <c r="D400"/>
      <c r="E400"/>
      <c r="F400"/>
      <c r="H400"/>
      <c r="I400"/>
    </row>
    <row r="401" spans="1:9" x14ac:dyDescent="0.25">
      <c r="A401"/>
      <c r="B401"/>
      <c r="C401"/>
      <c r="D401"/>
      <c r="E401"/>
      <c r="F401"/>
      <c r="H401"/>
      <c r="I401"/>
    </row>
    <row r="402" spans="1:9" x14ac:dyDescent="0.25">
      <c r="A402"/>
      <c r="B402"/>
      <c r="C402"/>
      <c r="D402"/>
      <c r="E402"/>
      <c r="F402"/>
      <c r="H402"/>
      <c r="I402"/>
    </row>
    <row r="403" spans="1:9" x14ac:dyDescent="0.25">
      <c r="A403"/>
      <c r="B403"/>
      <c r="C403"/>
      <c r="D403"/>
      <c r="E403"/>
      <c r="F403"/>
      <c r="H403"/>
      <c r="I403"/>
    </row>
    <row r="404" spans="1:9" x14ac:dyDescent="0.25">
      <c r="A404"/>
      <c r="B404"/>
      <c r="C404"/>
      <c r="D404"/>
      <c r="E404"/>
      <c r="F404"/>
      <c r="H404"/>
      <c r="I404"/>
    </row>
    <row r="405" spans="1:9" x14ac:dyDescent="0.25">
      <c r="A405"/>
      <c r="B405"/>
      <c r="C405"/>
      <c r="D405"/>
      <c r="E405"/>
      <c r="F405"/>
      <c r="H405"/>
      <c r="I405"/>
    </row>
    <row r="406" spans="1:9" x14ac:dyDescent="0.25">
      <c r="A406"/>
      <c r="B406"/>
      <c r="C406"/>
      <c r="D406"/>
      <c r="E406"/>
      <c r="F406"/>
      <c r="H406"/>
      <c r="I406"/>
    </row>
    <row r="407" spans="1:9" x14ac:dyDescent="0.25">
      <c r="A407"/>
      <c r="B407"/>
      <c r="C407"/>
      <c r="D407"/>
      <c r="E407"/>
      <c r="F407"/>
      <c r="H407"/>
      <c r="I407"/>
    </row>
    <row r="408" spans="1:9" x14ac:dyDescent="0.25">
      <c r="A408"/>
      <c r="B408"/>
      <c r="C408"/>
      <c r="D408"/>
      <c r="E408"/>
      <c r="F408"/>
      <c r="H408"/>
      <c r="I408"/>
    </row>
    <row r="409" spans="1:9" x14ac:dyDescent="0.25">
      <c r="A409"/>
      <c r="B409"/>
      <c r="C409"/>
      <c r="D409"/>
      <c r="E409"/>
      <c r="F409"/>
      <c r="H409"/>
      <c r="I409"/>
    </row>
    <row r="410" spans="1:9" x14ac:dyDescent="0.25">
      <c r="A410"/>
      <c r="B410"/>
      <c r="C410"/>
      <c r="D410"/>
      <c r="E410"/>
      <c r="F410"/>
      <c r="H410"/>
      <c r="I410"/>
    </row>
    <row r="411" spans="1:9" x14ac:dyDescent="0.25">
      <c r="A411"/>
      <c r="B411"/>
      <c r="C411"/>
      <c r="D411"/>
      <c r="E411"/>
      <c r="F411"/>
      <c r="H411"/>
      <c r="I411"/>
    </row>
    <row r="412" spans="1:9" x14ac:dyDescent="0.25">
      <c r="A412"/>
      <c r="B412"/>
      <c r="C412"/>
      <c r="D412"/>
      <c r="E412"/>
      <c r="F412"/>
      <c r="H412"/>
      <c r="I412"/>
    </row>
    <row r="413" spans="1:9" x14ac:dyDescent="0.25">
      <c r="A413"/>
      <c r="B413"/>
      <c r="C413"/>
      <c r="D413"/>
      <c r="E413"/>
      <c r="F413"/>
      <c r="H413"/>
      <c r="I413"/>
    </row>
    <row r="414" spans="1:9" x14ac:dyDescent="0.25">
      <c r="A414"/>
      <c r="B414"/>
      <c r="C414"/>
      <c r="D414"/>
      <c r="E414"/>
      <c r="F414"/>
      <c r="H414"/>
      <c r="I414"/>
    </row>
    <row r="415" spans="1:9" x14ac:dyDescent="0.25">
      <c r="A415"/>
      <c r="B415"/>
      <c r="C415"/>
      <c r="D415"/>
      <c r="E415"/>
      <c r="F415"/>
      <c r="H415"/>
      <c r="I415"/>
    </row>
    <row r="416" spans="1:9" x14ac:dyDescent="0.25">
      <c r="A416"/>
      <c r="B416"/>
      <c r="C416"/>
      <c r="D416"/>
      <c r="E416"/>
      <c r="F416"/>
      <c r="H416"/>
      <c r="I416"/>
    </row>
    <row r="417" spans="1:9" x14ac:dyDescent="0.25">
      <c r="A417"/>
      <c r="B417"/>
      <c r="C417"/>
      <c r="D417"/>
      <c r="E417"/>
      <c r="F417"/>
      <c r="H417"/>
      <c r="I417"/>
    </row>
    <row r="418" spans="1:9" x14ac:dyDescent="0.25">
      <c r="A418"/>
      <c r="B418"/>
      <c r="C418"/>
      <c r="D418"/>
      <c r="E418"/>
      <c r="F418"/>
      <c r="H418"/>
      <c r="I418"/>
    </row>
    <row r="419" spans="1:9" x14ac:dyDescent="0.25">
      <c r="A419"/>
      <c r="B419"/>
      <c r="C419"/>
      <c r="D419"/>
      <c r="E419"/>
      <c r="F419"/>
      <c r="H419"/>
      <c r="I419"/>
    </row>
    <row r="420" spans="1:9" x14ac:dyDescent="0.25">
      <c r="A420"/>
      <c r="B420"/>
      <c r="C420"/>
      <c r="D420"/>
      <c r="E420"/>
      <c r="F420"/>
      <c r="H420"/>
      <c r="I420"/>
    </row>
    <row r="421" spans="1:9" x14ac:dyDescent="0.25">
      <c r="A421"/>
      <c r="B421"/>
      <c r="C421"/>
      <c r="D421"/>
      <c r="E421"/>
      <c r="F421"/>
      <c r="H421"/>
      <c r="I421"/>
    </row>
    <row r="422" spans="1:9" x14ac:dyDescent="0.25">
      <c r="A422"/>
      <c r="B422"/>
      <c r="C422"/>
      <c r="D422"/>
      <c r="E422"/>
      <c r="F422"/>
      <c r="H422"/>
      <c r="I422"/>
    </row>
    <row r="423" spans="1:9" x14ac:dyDescent="0.25">
      <c r="A423"/>
      <c r="B423"/>
      <c r="C423"/>
      <c r="D423"/>
      <c r="E423"/>
      <c r="F423"/>
      <c r="H423"/>
      <c r="I423"/>
    </row>
    <row r="424" spans="1:9" x14ac:dyDescent="0.25">
      <c r="A424"/>
      <c r="B424"/>
      <c r="C424"/>
      <c r="D424"/>
      <c r="E424"/>
      <c r="F424"/>
      <c r="H424"/>
      <c r="I424"/>
    </row>
    <row r="425" spans="1:9" x14ac:dyDescent="0.25">
      <c r="A425"/>
      <c r="B425"/>
      <c r="C425"/>
      <c r="D425"/>
      <c r="E425"/>
      <c r="F425"/>
      <c r="H425"/>
      <c r="I425"/>
    </row>
    <row r="426" spans="1:9" x14ac:dyDescent="0.25">
      <c r="A426"/>
      <c r="B426"/>
      <c r="C426"/>
      <c r="D426"/>
      <c r="E426"/>
      <c r="F426"/>
      <c r="H426"/>
      <c r="I426"/>
    </row>
    <row r="427" spans="1:9" x14ac:dyDescent="0.25">
      <c r="A427"/>
      <c r="B427"/>
      <c r="C427"/>
      <c r="D427"/>
      <c r="E427"/>
      <c r="F427"/>
      <c r="H427"/>
      <c r="I427"/>
    </row>
    <row r="428" spans="1:9" x14ac:dyDescent="0.25">
      <c r="A428"/>
      <c r="B428"/>
      <c r="C428"/>
      <c r="D428"/>
      <c r="E428"/>
      <c r="F428"/>
      <c r="H428"/>
      <c r="I428"/>
    </row>
    <row r="429" spans="1:9" x14ac:dyDescent="0.25">
      <c r="A429"/>
      <c r="B429"/>
      <c r="C429"/>
      <c r="D429"/>
      <c r="E429"/>
      <c r="F429"/>
      <c r="H429"/>
      <c r="I429"/>
    </row>
    <row r="430" spans="1:9" x14ac:dyDescent="0.25">
      <c r="A430"/>
      <c r="B430"/>
      <c r="C430"/>
      <c r="D430"/>
      <c r="E430"/>
      <c r="F430"/>
      <c r="H430"/>
      <c r="I430"/>
    </row>
    <row r="431" spans="1:9" x14ac:dyDescent="0.25">
      <c r="A431"/>
      <c r="B431"/>
      <c r="C431"/>
      <c r="D431"/>
      <c r="E431"/>
      <c r="F431"/>
      <c r="H431"/>
      <c r="I431"/>
    </row>
    <row r="432" spans="1:9" x14ac:dyDescent="0.25">
      <c r="A432"/>
      <c r="B432"/>
      <c r="C432"/>
      <c r="D432"/>
      <c r="E432"/>
      <c r="F432"/>
      <c r="H432"/>
      <c r="I432"/>
    </row>
    <row r="433" spans="1:9" x14ac:dyDescent="0.25">
      <c r="A433"/>
      <c r="B433"/>
      <c r="C433"/>
      <c r="D433"/>
      <c r="E433"/>
      <c r="F433"/>
      <c r="H433"/>
      <c r="I433"/>
    </row>
    <row r="434" spans="1:9" x14ac:dyDescent="0.25">
      <c r="A434"/>
      <c r="B434"/>
      <c r="C434"/>
      <c r="D434"/>
      <c r="E434"/>
      <c r="F434"/>
      <c r="H434"/>
      <c r="I434"/>
    </row>
    <row r="435" spans="1:9" x14ac:dyDescent="0.25">
      <c r="A435"/>
      <c r="B435"/>
      <c r="C435"/>
      <c r="D435"/>
      <c r="E435"/>
      <c r="F435"/>
      <c r="H435"/>
      <c r="I435"/>
    </row>
    <row r="436" spans="1:9" x14ac:dyDescent="0.25">
      <c r="A436"/>
      <c r="B436"/>
      <c r="C436"/>
      <c r="D436"/>
      <c r="E436"/>
      <c r="F436"/>
      <c r="H436"/>
      <c r="I436"/>
    </row>
    <row r="437" spans="1:9" x14ac:dyDescent="0.25">
      <c r="A437"/>
      <c r="B437"/>
      <c r="C437"/>
      <c r="D437"/>
      <c r="E437"/>
      <c r="F437"/>
      <c r="H437"/>
      <c r="I437"/>
    </row>
    <row r="438" spans="1:9" x14ac:dyDescent="0.25">
      <c r="A438"/>
      <c r="B438"/>
      <c r="C438"/>
      <c r="D438"/>
      <c r="E438"/>
      <c r="F438"/>
      <c r="H438"/>
      <c r="I438"/>
    </row>
    <row r="439" spans="1:9" x14ac:dyDescent="0.25">
      <c r="A439"/>
      <c r="B439"/>
      <c r="C439"/>
      <c r="D439"/>
      <c r="E439"/>
      <c r="F439"/>
      <c r="H439"/>
      <c r="I439"/>
    </row>
    <row r="440" spans="1:9" x14ac:dyDescent="0.25">
      <c r="A440"/>
      <c r="B440"/>
      <c r="C440"/>
      <c r="D440"/>
      <c r="E440"/>
      <c r="F440"/>
      <c r="H440"/>
      <c r="I440"/>
    </row>
    <row r="441" spans="1:9" x14ac:dyDescent="0.25">
      <c r="A441"/>
      <c r="B441"/>
      <c r="C441"/>
      <c r="D441"/>
      <c r="E441"/>
      <c r="F441"/>
      <c r="H441"/>
      <c r="I441"/>
    </row>
    <row r="442" spans="1:9" x14ac:dyDescent="0.25">
      <c r="A442"/>
      <c r="B442"/>
      <c r="C442"/>
      <c r="D442"/>
      <c r="E442"/>
      <c r="F442"/>
      <c r="H442"/>
      <c r="I442"/>
    </row>
    <row r="443" spans="1:9" x14ac:dyDescent="0.25">
      <c r="A443"/>
      <c r="B443"/>
      <c r="C443"/>
      <c r="D443"/>
      <c r="E443"/>
      <c r="F443"/>
      <c r="H443"/>
      <c r="I443"/>
    </row>
    <row r="444" spans="1:9" x14ac:dyDescent="0.25">
      <c r="A444"/>
      <c r="B444"/>
      <c r="C444"/>
      <c r="D444"/>
      <c r="E444"/>
      <c r="F444"/>
      <c r="H444"/>
      <c r="I444"/>
    </row>
    <row r="445" spans="1:9" x14ac:dyDescent="0.25">
      <c r="A445"/>
      <c r="B445"/>
      <c r="C445"/>
      <c r="D445"/>
      <c r="E445"/>
      <c r="F445"/>
      <c r="H445"/>
      <c r="I445"/>
    </row>
    <row r="446" spans="1:9" x14ac:dyDescent="0.25">
      <c r="A446"/>
      <c r="B446"/>
      <c r="C446"/>
      <c r="D446"/>
      <c r="E446"/>
      <c r="F446"/>
      <c r="H446"/>
      <c r="I446"/>
    </row>
    <row r="447" spans="1:9" x14ac:dyDescent="0.25">
      <c r="A447"/>
      <c r="B447"/>
      <c r="C447"/>
      <c r="D447"/>
      <c r="E447"/>
      <c r="F447"/>
      <c r="H447"/>
      <c r="I447"/>
    </row>
    <row r="448" spans="1:9" x14ac:dyDescent="0.25">
      <c r="A448"/>
      <c r="B448"/>
      <c r="C448"/>
      <c r="D448"/>
      <c r="E448"/>
      <c r="F448"/>
      <c r="H448"/>
      <c r="I448"/>
    </row>
    <row r="449" spans="1:9" x14ac:dyDescent="0.25">
      <c r="A449"/>
      <c r="B449"/>
      <c r="C449"/>
      <c r="D449"/>
      <c r="E449"/>
      <c r="F449"/>
      <c r="H449"/>
      <c r="I449"/>
    </row>
    <row r="450" spans="1:9" x14ac:dyDescent="0.25">
      <c r="A450"/>
      <c r="B450"/>
      <c r="C450"/>
      <c r="D450"/>
      <c r="E450"/>
      <c r="F450"/>
      <c r="H450"/>
      <c r="I450"/>
    </row>
    <row r="451" spans="1:9" x14ac:dyDescent="0.25">
      <c r="A451"/>
      <c r="B451"/>
      <c r="C451"/>
      <c r="D451"/>
      <c r="E451"/>
      <c r="F451"/>
      <c r="H451"/>
      <c r="I451"/>
    </row>
    <row r="452" spans="1:9" x14ac:dyDescent="0.25">
      <c r="A452"/>
      <c r="B452"/>
      <c r="C452"/>
      <c r="D452"/>
      <c r="E452"/>
      <c r="F452"/>
      <c r="H452"/>
      <c r="I452"/>
    </row>
    <row r="453" spans="1:9" x14ac:dyDescent="0.25">
      <c r="A453"/>
      <c r="B453"/>
      <c r="C453"/>
      <c r="D453"/>
      <c r="E453"/>
      <c r="F453"/>
      <c r="H453"/>
      <c r="I453"/>
    </row>
    <row r="454" spans="1:9" x14ac:dyDescent="0.25">
      <c r="A454"/>
      <c r="B454"/>
      <c r="C454"/>
      <c r="D454"/>
      <c r="E454"/>
      <c r="F454"/>
      <c r="H454"/>
      <c r="I454"/>
    </row>
    <row r="455" spans="1:9" x14ac:dyDescent="0.25">
      <c r="A455"/>
      <c r="B455"/>
      <c r="C455"/>
      <c r="D455"/>
      <c r="E455"/>
      <c r="F455"/>
      <c r="H455"/>
      <c r="I455"/>
    </row>
    <row r="456" spans="1:9" x14ac:dyDescent="0.25">
      <c r="A456"/>
      <c r="B456"/>
      <c r="C456"/>
      <c r="D456"/>
      <c r="E456"/>
      <c r="F456"/>
      <c r="H456"/>
      <c r="I456"/>
    </row>
    <row r="457" spans="1:9" x14ac:dyDescent="0.25">
      <c r="A457"/>
      <c r="B457"/>
      <c r="C457"/>
      <c r="D457"/>
      <c r="E457"/>
      <c r="F457"/>
      <c r="H457"/>
      <c r="I457"/>
    </row>
    <row r="458" spans="1:9" x14ac:dyDescent="0.25">
      <c r="A458"/>
      <c r="B458"/>
      <c r="C458"/>
      <c r="D458"/>
      <c r="E458"/>
      <c r="F458"/>
      <c r="H458"/>
      <c r="I458"/>
    </row>
    <row r="459" spans="1:9" x14ac:dyDescent="0.25">
      <c r="A459"/>
      <c r="B459"/>
      <c r="C459"/>
      <c r="D459"/>
      <c r="E459"/>
      <c r="F459"/>
      <c r="H459"/>
      <c r="I459"/>
    </row>
    <row r="460" spans="1:9" x14ac:dyDescent="0.25">
      <c r="A460"/>
      <c r="B460"/>
      <c r="C460"/>
      <c r="D460"/>
      <c r="E460"/>
      <c r="F460"/>
      <c r="H460"/>
      <c r="I460"/>
    </row>
    <row r="461" spans="1:9" x14ac:dyDescent="0.25">
      <c r="A461"/>
      <c r="B461"/>
      <c r="C461"/>
      <c r="D461"/>
      <c r="E461"/>
      <c r="F461"/>
      <c r="H461"/>
      <c r="I461"/>
    </row>
    <row r="462" spans="1:9" x14ac:dyDescent="0.25">
      <c r="A462"/>
      <c r="B462"/>
      <c r="C462"/>
      <c r="D462"/>
      <c r="E462"/>
      <c r="F462"/>
      <c r="H462"/>
      <c r="I462"/>
    </row>
    <row r="463" spans="1:9" x14ac:dyDescent="0.25">
      <c r="A463"/>
      <c r="B463"/>
      <c r="C463"/>
      <c r="D463"/>
      <c r="E463"/>
      <c r="F463"/>
      <c r="H463"/>
      <c r="I463"/>
    </row>
    <row r="464" spans="1:9" x14ac:dyDescent="0.25">
      <c r="A464"/>
      <c r="B464"/>
      <c r="C464"/>
      <c r="D464"/>
      <c r="E464"/>
      <c r="F464"/>
      <c r="H464"/>
      <c r="I464"/>
    </row>
    <row r="465" spans="1:9" x14ac:dyDescent="0.25">
      <c r="A465"/>
      <c r="B465"/>
      <c r="C465"/>
      <c r="D465"/>
      <c r="E465"/>
      <c r="F465"/>
      <c r="H465"/>
      <c r="I465"/>
    </row>
    <row r="466" spans="1:9" x14ac:dyDescent="0.25">
      <c r="A466"/>
      <c r="B466"/>
      <c r="C466"/>
      <c r="D466"/>
      <c r="E466"/>
      <c r="F466"/>
      <c r="H466"/>
      <c r="I466"/>
    </row>
    <row r="467" spans="1:9" x14ac:dyDescent="0.25">
      <c r="A467"/>
      <c r="B467"/>
      <c r="C467"/>
      <c r="D467"/>
      <c r="E467"/>
      <c r="F467"/>
      <c r="H467"/>
      <c r="I467"/>
    </row>
    <row r="468" spans="1:9" x14ac:dyDescent="0.25">
      <c r="A468"/>
      <c r="B468"/>
      <c r="C468"/>
      <c r="D468"/>
      <c r="E468"/>
      <c r="F468"/>
      <c r="H468"/>
      <c r="I468"/>
    </row>
    <row r="469" spans="1:9" x14ac:dyDescent="0.25">
      <c r="A469"/>
      <c r="B469"/>
      <c r="C469"/>
      <c r="D469"/>
      <c r="E469"/>
      <c r="F469"/>
      <c r="H469"/>
      <c r="I469"/>
    </row>
    <row r="470" spans="1:9" x14ac:dyDescent="0.25">
      <c r="A470"/>
      <c r="B470"/>
      <c r="C470"/>
      <c r="D470"/>
      <c r="E470"/>
      <c r="F470"/>
      <c r="H470"/>
      <c r="I470"/>
    </row>
    <row r="471" spans="1:9" x14ac:dyDescent="0.25">
      <c r="A471"/>
      <c r="B471"/>
      <c r="C471"/>
      <c r="D471"/>
      <c r="E471"/>
      <c r="F471"/>
      <c r="H471"/>
      <c r="I471"/>
    </row>
    <row r="472" spans="1:9" x14ac:dyDescent="0.25">
      <c r="A472"/>
      <c r="B472"/>
      <c r="C472"/>
      <c r="D472"/>
      <c r="E472"/>
      <c r="F472"/>
      <c r="H472"/>
      <c r="I472"/>
    </row>
    <row r="473" spans="1:9" x14ac:dyDescent="0.25">
      <c r="A473"/>
      <c r="B473"/>
      <c r="C473"/>
      <c r="D473"/>
      <c r="E473"/>
      <c r="F473"/>
      <c r="H473"/>
      <c r="I473"/>
    </row>
    <row r="474" spans="1:9" x14ac:dyDescent="0.25">
      <c r="A474"/>
      <c r="B474"/>
      <c r="C474"/>
      <c r="D474"/>
      <c r="E474"/>
      <c r="F474"/>
      <c r="H474"/>
      <c r="I474"/>
    </row>
    <row r="475" spans="1:9" x14ac:dyDescent="0.25">
      <c r="A475"/>
      <c r="B475"/>
      <c r="C475"/>
      <c r="D475"/>
      <c r="E475"/>
      <c r="F475"/>
      <c r="H475"/>
      <c r="I475"/>
    </row>
    <row r="476" spans="1:9" x14ac:dyDescent="0.25">
      <c r="A476"/>
      <c r="B476"/>
      <c r="C476"/>
      <c r="D476"/>
      <c r="E476"/>
      <c r="F476"/>
      <c r="H476"/>
      <c r="I476"/>
    </row>
    <row r="477" spans="1:9" x14ac:dyDescent="0.25">
      <c r="A477"/>
      <c r="B477"/>
      <c r="C477"/>
      <c r="D477"/>
      <c r="E477"/>
      <c r="F477"/>
      <c r="H477"/>
      <c r="I477"/>
    </row>
    <row r="478" spans="1:9" x14ac:dyDescent="0.25">
      <c r="A478"/>
      <c r="B478"/>
      <c r="C478"/>
      <c r="D478"/>
      <c r="E478"/>
      <c r="F478"/>
      <c r="H478"/>
      <c r="I478"/>
    </row>
    <row r="479" spans="1:9" x14ac:dyDescent="0.25">
      <c r="A479"/>
      <c r="B479"/>
      <c r="C479"/>
      <c r="D479"/>
      <c r="E479"/>
      <c r="F479"/>
      <c r="H479"/>
      <c r="I479"/>
    </row>
    <row r="480" spans="1:9" x14ac:dyDescent="0.25">
      <c r="A480"/>
      <c r="B480"/>
      <c r="C480"/>
      <c r="D480"/>
      <c r="E480"/>
      <c r="F480"/>
      <c r="H480"/>
      <c r="I480"/>
    </row>
    <row r="481" spans="1:9" x14ac:dyDescent="0.25">
      <c r="A481"/>
      <c r="B481"/>
      <c r="C481"/>
      <c r="D481"/>
      <c r="E481"/>
      <c r="F481"/>
      <c r="H481"/>
      <c r="I481"/>
    </row>
    <row r="482" spans="1:9" x14ac:dyDescent="0.25">
      <c r="A482"/>
      <c r="B482"/>
      <c r="C482"/>
      <c r="D482"/>
      <c r="E482"/>
      <c r="F482"/>
      <c r="H482"/>
      <c r="I482"/>
    </row>
    <row r="483" spans="1:9" x14ac:dyDescent="0.25">
      <c r="A483"/>
      <c r="B483"/>
      <c r="C483"/>
      <c r="D483"/>
      <c r="E483"/>
      <c r="F483"/>
      <c r="H483"/>
      <c r="I483"/>
    </row>
    <row r="484" spans="1:9" x14ac:dyDescent="0.25">
      <c r="A484"/>
      <c r="B484"/>
      <c r="C484"/>
      <c r="D484"/>
      <c r="E484"/>
      <c r="F484"/>
      <c r="H484"/>
      <c r="I484"/>
    </row>
    <row r="485" spans="1:9" x14ac:dyDescent="0.25">
      <c r="A485"/>
      <c r="B485"/>
      <c r="C485"/>
      <c r="D485"/>
      <c r="E485"/>
      <c r="F485"/>
      <c r="H485"/>
      <c r="I485"/>
    </row>
    <row r="486" spans="1:9" x14ac:dyDescent="0.25">
      <c r="A486"/>
      <c r="B486"/>
      <c r="C486"/>
      <c r="D486"/>
      <c r="E486"/>
      <c r="F486"/>
      <c r="H486"/>
      <c r="I486"/>
    </row>
    <row r="487" spans="1:9" x14ac:dyDescent="0.25">
      <c r="A487"/>
      <c r="B487"/>
      <c r="C487"/>
      <c r="D487"/>
      <c r="E487"/>
      <c r="F487"/>
      <c r="H487"/>
      <c r="I487"/>
    </row>
    <row r="488" spans="1:9" x14ac:dyDescent="0.25">
      <c r="A488"/>
      <c r="B488"/>
      <c r="C488"/>
      <c r="D488"/>
      <c r="E488"/>
      <c r="F488"/>
      <c r="H488"/>
      <c r="I488"/>
    </row>
    <row r="489" spans="1:9" x14ac:dyDescent="0.25">
      <c r="A489"/>
      <c r="B489"/>
      <c r="C489"/>
      <c r="D489"/>
      <c r="E489"/>
      <c r="F489"/>
      <c r="H489"/>
      <c r="I489"/>
    </row>
    <row r="490" spans="1:9" x14ac:dyDescent="0.25">
      <c r="A490"/>
      <c r="B490"/>
      <c r="C490"/>
      <c r="D490"/>
      <c r="E490"/>
      <c r="F490"/>
      <c r="H490"/>
      <c r="I490"/>
    </row>
    <row r="491" spans="1:9" x14ac:dyDescent="0.25">
      <c r="A491"/>
      <c r="B491"/>
      <c r="C491"/>
      <c r="D491"/>
      <c r="E491"/>
      <c r="F491"/>
      <c r="H491"/>
      <c r="I491"/>
    </row>
    <row r="492" spans="1:9" x14ac:dyDescent="0.25">
      <c r="A492"/>
      <c r="B492"/>
      <c r="C492"/>
      <c r="D492"/>
      <c r="E492"/>
      <c r="F492"/>
      <c r="H492"/>
      <c r="I492"/>
    </row>
    <row r="493" spans="1:9" x14ac:dyDescent="0.25">
      <c r="A493"/>
      <c r="B493"/>
      <c r="C493"/>
      <c r="D493"/>
      <c r="E493"/>
      <c r="F493"/>
      <c r="H493"/>
      <c r="I493"/>
    </row>
    <row r="494" spans="1:9" x14ac:dyDescent="0.25">
      <c r="A494"/>
      <c r="B494"/>
      <c r="C494"/>
      <c r="D494"/>
      <c r="E494"/>
      <c r="F494"/>
      <c r="H494"/>
      <c r="I494"/>
    </row>
    <row r="495" spans="1:9" x14ac:dyDescent="0.25">
      <c r="A495"/>
      <c r="B495"/>
      <c r="C495"/>
      <c r="D495"/>
      <c r="E495"/>
      <c r="F495"/>
      <c r="H495"/>
      <c r="I495"/>
    </row>
    <row r="496" spans="1:9" x14ac:dyDescent="0.25">
      <c r="A496"/>
      <c r="B496"/>
      <c r="C496"/>
      <c r="D496"/>
      <c r="E496"/>
      <c r="F496"/>
      <c r="H496"/>
      <c r="I496"/>
    </row>
    <row r="497" spans="1:9" x14ac:dyDescent="0.25">
      <c r="A497"/>
      <c r="B497"/>
      <c r="C497"/>
      <c r="D497"/>
      <c r="E497"/>
      <c r="F497"/>
      <c r="H497"/>
      <c r="I497"/>
    </row>
    <row r="498" spans="1:9" x14ac:dyDescent="0.25">
      <c r="A498"/>
      <c r="B498"/>
      <c r="C498"/>
      <c r="D498"/>
      <c r="E498"/>
      <c r="F498"/>
      <c r="H498"/>
      <c r="I498"/>
    </row>
    <row r="499" spans="1:9" x14ac:dyDescent="0.25">
      <c r="A499"/>
      <c r="B499"/>
      <c r="C499"/>
      <c r="D499"/>
      <c r="E499"/>
      <c r="F499"/>
      <c r="H499"/>
      <c r="I499"/>
    </row>
    <row r="500" spans="1:9" x14ac:dyDescent="0.25">
      <c r="A500"/>
      <c r="B500"/>
      <c r="C500"/>
      <c r="D500"/>
      <c r="E500"/>
      <c r="F500"/>
      <c r="H500"/>
      <c r="I500"/>
    </row>
    <row r="501" spans="1:9" x14ac:dyDescent="0.25">
      <c r="A501"/>
      <c r="B501"/>
      <c r="C501"/>
      <c r="D501"/>
      <c r="E501"/>
      <c r="F501"/>
      <c r="H501"/>
      <c r="I501"/>
    </row>
    <row r="502" spans="1:9" x14ac:dyDescent="0.25">
      <c r="A502"/>
      <c r="B502"/>
      <c r="C502"/>
      <c r="D502"/>
      <c r="E502"/>
      <c r="F502"/>
      <c r="H502"/>
      <c r="I502"/>
    </row>
    <row r="503" spans="1:9" x14ac:dyDescent="0.25">
      <c r="A503"/>
      <c r="B503"/>
      <c r="C503"/>
      <c r="D503"/>
      <c r="E503"/>
      <c r="F503"/>
      <c r="H503"/>
      <c r="I503"/>
    </row>
    <row r="504" spans="1:9" x14ac:dyDescent="0.25">
      <c r="A504"/>
      <c r="B504"/>
      <c r="C504"/>
      <c r="D504"/>
      <c r="E504"/>
      <c r="F504"/>
      <c r="H504"/>
      <c r="I504"/>
    </row>
    <row r="505" spans="1:9" x14ac:dyDescent="0.25">
      <c r="A505"/>
      <c r="B505"/>
      <c r="C505"/>
      <c r="D505"/>
      <c r="E505"/>
      <c r="F505"/>
      <c r="H505"/>
      <c r="I505"/>
    </row>
    <row r="506" spans="1:9" x14ac:dyDescent="0.25">
      <c r="A506"/>
      <c r="B506"/>
      <c r="C506"/>
      <c r="D506"/>
      <c r="E506"/>
      <c r="F506"/>
      <c r="H506"/>
      <c r="I506"/>
    </row>
    <row r="507" spans="1:9" x14ac:dyDescent="0.25">
      <c r="A507"/>
      <c r="B507"/>
      <c r="C507"/>
      <c r="D507"/>
      <c r="E507"/>
      <c r="F507"/>
      <c r="H507"/>
      <c r="I507"/>
    </row>
    <row r="508" spans="1:9" x14ac:dyDescent="0.25">
      <c r="A508"/>
      <c r="B508"/>
      <c r="C508"/>
      <c r="D508"/>
      <c r="E508"/>
      <c r="F508"/>
      <c r="H508"/>
      <c r="I508"/>
    </row>
    <row r="509" spans="1:9" x14ac:dyDescent="0.25">
      <c r="A509"/>
      <c r="B509"/>
      <c r="C509"/>
      <c r="D509"/>
      <c r="E509"/>
      <c r="F509"/>
      <c r="H509"/>
      <c r="I509"/>
    </row>
    <row r="510" spans="1:9" x14ac:dyDescent="0.25">
      <c r="A510"/>
      <c r="B510"/>
      <c r="C510"/>
      <c r="D510"/>
      <c r="E510"/>
      <c r="F510"/>
      <c r="H510"/>
      <c r="I510"/>
    </row>
    <row r="511" spans="1:9" x14ac:dyDescent="0.25">
      <c r="A511"/>
      <c r="B511"/>
      <c r="C511"/>
      <c r="D511"/>
      <c r="E511"/>
      <c r="F511"/>
      <c r="H511"/>
      <c r="I511"/>
    </row>
    <row r="512" spans="1:9" x14ac:dyDescent="0.25">
      <c r="A512"/>
      <c r="B512"/>
      <c r="C512"/>
      <c r="D512"/>
      <c r="E512"/>
      <c r="F512"/>
      <c r="H512"/>
      <c r="I512"/>
    </row>
    <row r="513" spans="1:9" x14ac:dyDescent="0.25">
      <c r="A513"/>
      <c r="B513"/>
      <c r="C513"/>
      <c r="D513"/>
      <c r="E513"/>
      <c r="F513"/>
      <c r="H513"/>
      <c r="I513"/>
    </row>
    <row r="514" spans="1:9" x14ac:dyDescent="0.25">
      <c r="A514"/>
      <c r="B514"/>
      <c r="C514"/>
      <c r="D514"/>
      <c r="E514"/>
      <c r="F514"/>
      <c r="H514"/>
      <c r="I514"/>
    </row>
    <row r="515" spans="1:9" x14ac:dyDescent="0.25">
      <c r="A515"/>
      <c r="B515"/>
      <c r="C515"/>
      <c r="D515"/>
      <c r="E515"/>
      <c r="F515"/>
      <c r="H515"/>
      <c r="I515"/>
    </row>
    <row r="516" spans="1:9" x14ac:dyDescent="0.25">
      <c r="A516"/>
      <c r="B516"/>
      <c r="C516"/>
      <c r="D516"/>
      <c r="E516"/>
      <c r="F516"/>
      <c r="H516"/>
      <c r="I516"/>
    </row>
    <row r="517" spans="1:9" x14ac:dyDescent="0.25">
      <c r="A517"/>
      <c r="B517"/>
      <c r="C517"/>
      <c r="D517"/>
      <c r="E517"/>
      <c r="F517"/>
      <c r="H517"/>
      <c r="I517"/>
    </row>
    <row r="518" spans="1:9" x14ac:dyDescent="0.25">
      <c r="A518"/>
      <c r="B518"/>
      <c r="C518"/>
      <c r="D518"/>
      <c r="E518"/>
      <c r="F518"/>
      <c r="H518"/>
      <c r="I518"/>
    </row>
    <row r="519" spans="1:9" x14ac:dyDescent="0.25">
      <c r="A519"/>
      <c r="B519"/>
      <c r="C519"/>
      <c r="D519"/>
      <c r="E519"/>
      <c r="F519"/>
      <c r="H519"/>
      <c r="I519"/>
    </row>
    <row r="520" spans="1:9" x14ac:dyDescent="0.25">
      <c r="A520"/>
      <c r="B520"/>
      <c r="C520"/>
      <c r="D520"/>
      <c r="E520"/>
      <c r="F520"/>
      <c r="H520"/>
      <c r="I520"/>
    </row>
    <row r="521" spans="1:9" x14ac:dyDescent="0.25">
      <c r="A521"/>
      <c r="B521"/>
      <c r="C521"/>
      <c r="D521"/>
      <c r="E521"/>
      <c r="F521"/>
      <c r="H521"/>
      <c r="I521"/>
    </row>
    <row r="522" spans="1:9" x14ac:dyDescent="0.25">
      <c r="A522"/>
      <c r="B522"/>
      <c r="C522"/>
      <c r="D522"/>
      <c r="E522"/>
      <c r="F522"/>
      <c r="H522"/>
      <c r="I522"/>
    </row>
    <row r="523" spans="1:9" x14ac:dyDescent="0.25">
      <c r="A523"/>
      <c r="B523"/>
      <c r="C523"/>
      <c r="D523"/>
      <c r="E523"/>
      <c r="F523"/>
      <c r="H523"/>
      <c r="I523"/>
    </row>
    <row r="524" spans="1:9" x14ac:dyDescent="0.25">
      <c r="A524"/>
      <c r="B524"/>
      <c r="C524"/>
      <c r="D524"/>
      <c r="E524"/>
      <c r="F524"/>
      <c r="H524"/>
      <c r="I524"/>
    </row>
    <row r="525" spans="1:9" x14ac:dyDescent="0.25">
      <c r="A525"/>
      <c r="B525"/>
      <c r="C525"/>
      <c r="D525"/>
      <c r="E525"/>
      <c r="F525"/>
      <c r="H525"/>
      <c r="I525"/>
    </row>
    <row r="526" spans="1:9" x14ac:dyDescent="0.25">
      <c r="A526"/>
      <c r="B526"/>
      <c r="C526"/>
      <c r="D526"/>
      <c r="E526"/>
      <c r="F526"/>
      <c r="H526"/>
      <c r="I526"/>
    </row>
    <row r="527" spans="1:9" x14ac:dyDescent="0.25">
      <c r="A527"/>
      <c r="B527"/>
      <c r="C527"/>
      <c r="D527"/>
      <c r="E527"/>
      <c r="F527"/>
      <c r="H527"/>
      <c r="I527"/>
    </row>
    <row r="528" spans="1:9" x14ac:dyDescent="0.25">
      <c r="A528"/>
      <c r="B528"/>
      <c r="C528"/>
      <c r="D528"/>
      <c r="E528"/>
      <c r="F528"/>
      <c r="H528"/>
      <c r="I528"/>
    </row>
    <row r="529" spans="1:9" x14ac:dyDescent="0.25">
      <c r="A529"/>
      <c r="B529"/>
      <c r="C529"/>
      <c r="D529"/>
      <c r="E529"/>
      <c r="F529"/>
      <c r="H529"/>
      <c r="I529"/>
    </row>
    <row r="530" spans="1:9" x14ac:dyDescent="0.25">
      <c r="A530"/>
      <c r="B530"/>
      <c r="C530"/>
      <c r="D530"/>
      <c r="E530"/>
      <c r="F530"/>
      <c r="H530"/>
      <c r="I530"/>
    </row>
    <row r="531" spans="1:9" x14ac:dyDescent="0.25">
      <c r="A531"/>
      <c r="B531"/>
      <c r="C531"/>
      <c r="D531"/>
      <c r="E531"/>
      <c r="F531"/>
      <c r="H531"/>
      <c r="I531"/>
    </row>
    <row r="532" spans="1:9" x14ac:dyDescent="0.25">
      <c r="A532"/>
      <c r="B532"/>
      <c r="C532"/>
      <c r="D532"/>
      <c r="E532"/>
      <c r="F532"/>
      <c r="H532"/>
      <c r="I532"/>
    </row>
    <row r="533" spans="1:9" x14ac:dyDescent="0.25">
      <c r="A533"/>
      <c r="B533"/>
      <c r="C533"/>
      <c r="D533"/>
      <c r="E533"/>
      <c r="F533"/>
      <c r="H533"/>
      <c r="I533"/>
    </row>
    <row r="534" spans="1:9" x14ac:dyDescent="0.25">
      <c r="A534"/>
      <c r="B534"/>
      <c r="C534"/>
      <c r="D534"/>
      <c r="E534"/>
      <c r="F534"/>
      <c r="H534"/>
      <c r="I534"/>
    </row>
    <row r="535" spans="1:9" x14ac:dyDescent="0.25">
      <c r="A535"/>
      <c r="B535"/>
      <c r="C535"/>
      <c r="D535"/>
      <c r="E535"/>
      <c r="F535"/>
      <c r="H535"/>
      <c r="I535"/>
    </row>
    <row r="536" spans="1:9" x14ac:dyDescent="0.25">
      <c r="A536"/>
      <c r="B536"/>
      <c r="C536"/>
      <c r="D536"/>
      <c r="E536"/>
      <c r="F536"/>
      <c r="H536"/>
      <c r="I536"/>
    </row>
    <row r="537" spans="1:9" x14ac:dyDescent="0.25">
      <c r="A537"/>
      <c r="B537"/>
      <c r="C537"/>
      <c r="D537"/>
      <c r="E537"/>
      <c r="F537"/>
      <c r="H537"/>
      <c r="I537"/>
    </row>
    <row r="538" spans="1:9" x14ac:dyDescent="0.25">
      <c r="A538"/>
      <c r="B538"/>
      <c r="C538"/>
      <c r="D538"/>
      <c r="E538"/>
      <c r="F538"/>
      <c r="H538"/>
      <c r="I538"/>
    </row>
    <row r="539" spans="1:9" x14ac:dyDescent="0.25">
      <c r="A539"/>
      <c r="B539"/>
      <c r="C539"/>
      <c r="D539"/>
      <c r="E539"/>
      <c r="F539"/>
      <c r="H539"/>
      <c r="I539"/>
    </row>
    <row r="540" spans="1:9" x14ac:dyDescent="0.25">
      <c r="A540"/>
      <c r="B540"/>
      <c r="C540"/>
      <c r="D540"/>
      <c r="E540"/>
      <c r="F540"/>
      <c r="H540"/>
      <c r="I540"/>
    </row>
    <row r="541" spans="1:9" x14ac:dyDescent="0.25">
      <c r="A541"/>
      <c r="B541"/>
      <c r="C541"/>
      <c r="D541"/>
      <c r="E541"/>
      <c r="F541"/>
      <c r="H541"/>
      <c r="I541"/>
    </row>
    <row r="542" spans="1:9" x14ac:dyDescent="0.25">
      <c r="A542"/>
      <c r="B542"/>
      <c r="C542"/>
      <c r="D542"/>
      <c r="E542"/>
      <c r="F542"/>
      <c r="H542"/>
      <c r="I542"/>
    </row>
    <row r="543" spans="1:9" x14ac:dyDescent="0.25">
      <c r="A543"/>
      <c r="B543"/>
      <c r="C543"/>
      <c r="D543"/>
      <c r="E543"/>
      <c r="F543"/>
      <c r="H543"/>
      <c r="I543"/>
    </row>
    <row r="544" spans="1:9" x14ac:dyDescent="0.25">
      <c r="A544"/>
      <c r="B544"/>
      <c r="C544"/>
      <c r="D544"/>
      <c r="E544"/>
      <c r="F544"/>
      <c r="H544"/>
      <c r="I544"/>
    </row>
    <row r="545" spans="1:9" x14ac:dyDescent="0.25">
      <c r="A545"/>
      <c r="B545"/>
      <c r="C545"/>
      <c r="D545"/>
      <c r="E545"/>
      <c r="F545"/>
      <c r="H545"/>
      <c r="I545"/>
    </row>
    <row r="546" spans="1:9" x14ac:dyDescent="0.25">
      <c r="A546"/>
      <c r="B546"/>
      <c r="C546"/>
      <c r="D546"/>
      <c r="E546"/>
      <c r="F546"/>
      <c r="H546"/>
      <c r="I546"/>
    </row>
    <row r="547" spans="1:9" x14ac:dyDescent="0.25">
      <c r="A547"/>
      <c r="B547"/>
      <c r="C547"/>
      <c r="D547"/>
      <c r="E547"/>
      <c r="F547"/>
      <c r="H547"/>
      <c r="I547"/>
    </row>
    <row r="548" spans="1:9" x14ac:dyDescent="0.25">
      <c r="A548"/>
      <c r="B548"/>
      <c r="C548"/>
      <c r="D548"/>
      <c r="E548"/>
      <c r="F548"/>
      <c r="H548"/>
      <c r="I548"/>
    </row>
    <row r="549" spans="1:9" x14ac:dyDescent="0.25">
      <c r="A549"/>
      <c r="B549"/>
      <c r="C549"/>
      <c r="D549"/>
      <c r="E549"/>
      <c r="F549"/>
      <c r="H549"/>
      <c r="I549"/>
    </row>
    <row r="550" spans="1:9" x14ac:dyDescent="0.25">
      <c r="A550"/>
      <c r="B550"/>
      <c r="C550"/>
      <c r="D550"/>
      <c r="E550"/>
      <c r="F550"/>
      <c r="H550"/>
      <c r="I550"/>
    </row>
    <row r="551" spans="1:9" x14ac:dyDescent="0.25">
      <c r="A551"/>
      <c r="B551"/>
      <c r="C551"/>
      <c r="D551"/>
      <c r="E551"/>
      <c r="F551"/>
      <c r="H551"/>
      <c r="I551"/>
    </row>
    <row r="552" spans="1:9" x14ac:dyDescent="0.25">
      <c r="A552"/>
      <c r="B552"/>
      <c r="C552"/>
      <c r="D552"/>
      <c r="E552"/>
      <c r="F552"/>
      <c r="H552"/>
      <c r="I552"/>
    </row>
    <row r="553" spans="1:9" x14ac:dyDescent="0.25">
      <c r="A553"/>
      <c r="B553"/>
      <c r="C553"/>
      <c r="D553"/>
      <c r="E553"/>
      <c r="F553"/>
      <c r="H553"/>
      <c r="I553"/>
    </row>
    <row r="554" spans="1:9" x14ac:dyDescent="0.25">
      <c r="A554"/>
      <c r="B554"/>
      <c r="C554"/>
      <c r="D554"/>
      <c r="E554"/>
      <c r="F554"/>
      <c r="H554"/>
      <c r="I554"/>
    </row>
    <row r="555" spans="1:9" x14ac:dyDescent="0.25">
      <c r="A555"/>
      <c r="B555"/>
      <c r="C555"/>
      <c r="D555"/>
      <c r="E555"/>
      <c r="F555"/>
      <c r="H555"/>
      <c r="I555"/>
    </row>
    <row r="556" spans="1:9" x14ac:dyDescent="0.25">
      <c r="A556"/>
      <c r="B556"/>
      <c r="C556"/>
      <c r="D556"/>
      <c r="E556"/>
      <c r="F556"/>
      <c r="H556"/>
      <c r="I556"/>
    </row>
    <row r="557" spans="1:9" x14ac:dyDescent="0.25">
      <c r="A557"/>
      <c r="B557"/>
      <c r="C557"/>
      <c r="D557"/>
      <c r="E557"/>
      <c r="F557"/>
      <c r="H557"/>
      <c r="I557"/>
    </row>
    <row r="558" spans="1:9" x14ac:dyDescent="0.25">
      <c r="A558"/>
      <c r="B558"/>
      <c r="C558"/>
      <c r="D558"/>
      <c r="E558"/>
      <c r="F558"/>
      <c r="H558"/>
      <c r="I558"/>
    </row>
    <row r="559" spans="1:9" x14ac:dyDescent="0.25">
      <c r="A559"/>
      <c r="B559"/>
      <c r="C559"/>
      <c r="D559"/>
      <c r="E559"/>
      <c r="F559"/>
      <c r="H559"/>
      <c r="I559"/>
    </row>
    <row r="560" spans="1:9" x14ac:dyDescent="0.25">
      <c r="A560"/>
      <c r="B560"/>
      <c r="C560"/>
      <c r="D560"/>
      <c r="E560"/>
      <c r="F560"/>
      <c r="H560"/>
      <c r="I560"/>
    </row>
    <row r="561" spans="1:9" x14ac:dyDescent="0.25">
      <c r="A561"/>
      <c r="B561"/>
      <c r="C561"/>
      <c r="D561"/>
      <c r="E561"/>
      <c r="F561"/>
      <c r="H561"/>
      <c r="I561"/>
    </row>
    <row r="562" spans="1:9" x14ac:dyDescent="0.25">
      <c r="A562"/>
      <c r="B562"/>
      <c r="C562"/>
      <c r="D562"/>
      <c r="E562"/>
      <c r="F562"/>
      <c r="H562"/>
      <c r="I562"/>
    </row>
    <row r="563" spans="1:9" x14ac:dyDescent="0.25">
      <c r="A563"/>
      <c r="B563"/>
      <c r="C563"/>
      <c r="D563"/>
      <c r="E563"/>
      <c r="F563"/>
      <c r="H563"/>
      <c r="I563"/>
    </row>
    <row r="564" spans="1:9" x14ac:dyDescent="0.25">
      <c r="A564"/>
      <c r="B564"/>
      <c r="C564"/>
      <c r="D564"/>
      <c r="E564"/>
      <c r="F564"/>
      <c r="H564"/>
      <c r="I564"/>
    </row>
    <row r="565" spans="1:9" x14ac:dyDescent="0.25">
      <c r="A565"/>
      <c r="B565"/>
      <c r="C565"/>
      <c r="D565"/>
      <c r="E565"/>
      <c r="F565"/>
      <c r="H565"/>
      <c r="I565"/>
    </row>
    <row r="566" spans="1:9" x14ac:dyDescent="0.25">
      <c r="A566"/>
      <c r="B566"/>
      <c r="C566"/>
      <c r="D566"/>
      <c r="E566"/>
      <c r="F566"/>
      <c r="H566"/>
      <c r="I566"/>
    </row>
    <row r="567" spans="1:9" x14ac:dyDescent="0.25">
      <c r="A567"/>
      <c r="B567"/>
      <c r="C567"/>
      <c r="D567"/>
      <c r="E567"/>
      <c r="F567"/>
      <c r="H567"/>
      <c r="I567"/>
    </row>
    <row r="568" spans="1:9" x14ac:dyDescent="0.25">
      <c r="A568"/>
      <c r="B568"/>
      <c r="C568"/>
      <c r="D568"/>
      <c r="E568"/>
      <c r="F568"/>
      <c r="H568"/>
      <c r="I568"/>
    </row>
    <row r="569" spans="1:9" x14ac:dyDescent="0.25">
      <c r="A569"/>
      <c r="B569"/>
      <c r="C569"/>
      <c r="D569"/>
      <c r="E569"/>
      <c r="F569"/>
      <c r="H569"/>
      <c r="I569"/>
    </row>
    <row r="570" spans="1:9" x14ac:dyDescent="0.25">
      <c r="A570"/>
      <c r="B570"/>
      <c r="C570"/>
      <c r="D570"/>
      <c r="E570"/>
      <c r="F570"/>
      <c r="H570"/>
      <c r="I570"/>
    </row>
    <row r="571" spans="1:9" x14ac:dyDescent="0.25">
      <c r="A571"/>
      <c r="B571"/>
      <c r="C571"/>
      <c r="D571"/>
      <c r="E571"/>
      <c r="F571"/>
      <c r="H571"/>
      <c r="I571"/>
    </row>
    <row r="572" spans="1:9" x14ac:dyDescent="0.25">
      <c r="A572"/>
      <c r="B572"/>
      <c r="C572"/>
      <c r="D572"/>
      <c r="E572"/>
      <c r="F572"/>
      <c r="H572"/>
      <c r="I572"/>
    </row>
    <row r="573" spans="1:9" x14ac:dyDescent="0.25">
      <c r="A573"/>
      <c r="B573"/>
      <c r="C573"/>
      <c r="D573"/>
      <c r="E573"/>
      <c r="F573"/>
      <c r="H573"/>
      <c r="I573"/>
    </row>
    <row r="574" spans="1:9" x14ac:dyDescent="0.25">
      <c r="A574"/>
      <c r="B574"/>
      <c r="C574"/>
      <c r="D574"/>
      <c r="E574"/>
      <c r="F574"/>
      <c r="H574"/>
      <c r="I574"/>
    </row>
    <row r="575" spans="1:9" x14ac:dyDescent="0.25">
      <c r="A575"/>
      <c r="B575"/>
      <c r="C575"/>
      <c r="D575"/>
      <c r="E575"/>
      <c r="F575"/>
      <c r="H575"/>
      <c r="I575"/>
    </row>
    <row r="576" spans="1:9" x14ac:dyDescent="0.25">
      <c r="A576"/>
      <c r="B576"/>
      <c r="C576"/>
      <c r="D576"/>
      <c r="E576"/>
      <c r="F576"/>
      <c r="H576"/>
      <c r="I576"/>
    </row>
    <row r="577" spans="1:9" x14ac:dyDescent="0.25">
      <c r="A577"/>
      <c r="B577"/>
      <c r="C577"/>
      <c r="D577"/>
      <c r="E577"/>
      <c r="F577"/>
      <c r="H577"/>
      <c r="I577"/>
    </row>
    <row r="578" spans="1:9" x14ac:dyDescent="0.25">
      <c r="A578"/>
      <c r="B578"/>
      <c r="C578"/>
      <c r="D578"/>
      <c r="E578"/>
      <c r="F578"/>
      <c r="H578"/>
      <c r="I578"/>
    </row>
    <row r="579" spans="1:9" x14ac:dyDescent="0.25">
      <c r="A579"/>
      <c r="B579"/>
      <c r="C579"/>
      <c r="D579"/>
      <c r="E579"/>
      <c r="F579"/>
      <c r="H579"/>
      <c r="I579"/>
    </row>
    <row r="580" spans="1:9" x14ac:dyDescent="0.25">
      <c r="A580"/>
      <c r="B580"/>
      <c r="C580"/>
      <c r="D580"/>
      <c r="E580"/>
      <c r="F580"/>
      <c r="H580"/>
      <c r="I580"/>
    </row>
    <row r="581" spans="1:9" x14ac:dyDescent="0.25">
      <c r="A581"/>
      <c r="B581"/>
      <c r="C581"/>
      <c r="D581"/>
      <c r="E581"/>
      <c r="F581"/>
      <c r="H581"/>
      <c r="I581"/>
    </row>
    <row r="582" spans="1:9" x14ac:dyDescent="0.25">
      <c r="A582"/>
      <c r="B582"/>
      <c r="C582"/>
      <c r="D582"/>
      <c r="E582"/>
      <c r="F582"/>
      <c r="H582"/>
      <c r="I582"/>
    </row>
    <row r="583" spans="1:9" x14ac:dyDescent="0.25">
      <c r="A583"/>
      <c r="B583"/>
      <c r="C583"/>
      <c r="D583"/>
      <c r="E583"/>
      <c r="F583"/>
      <c r="H583"/>
      <c r="I583"/>
    </row>
    <row r="584" spans="1:9" x14ac:dyDescent="0.25">
      <c r="A584"/>
      <c r="B584"/>
      <c r="C584"/>
      <c r="D584"/>
      <c r="E584"/>
      <c r="F584"/>
      <c r="H584"/>
      <c r="I584"/>
    </row>
    <row r="585" spans="1:9" x14ac:dyDescent="0.25">
      <c r="A585"/>
      <c r="B585"/>
      <c r="C585"/>
      <c r="D585"/>
      <c r="E585"/>
      <c r="F585"/>
      <c r="H585"/>
      <c r="I585"/>
    </row>
    <row r="586" spans="1:9" x14ac:dyDescent="0.25">
      <c r="A586"/>
      <c r="B586"/>
      <c r="C586"/>
      <c r="D586"/>
      <c r="E586"/>
      <c r="F586"/>
      <c r="H586"/>
      <c r="I586"/>
    </row>
    <row r="587" spans="1:9" x14ac:dyDescent="0.25">
      <c r="A587"/>
      <c r="B587"/>
      <c r="C587"/>
      <c r="D587"/>
      <c r="E587"/>
      <c r="F587"/>
      <c r="H587"/>
      <c r="I587"/>
    </row>
    <row r="588" spans="1:9" x14ac:dyDescent="0.25">
      <c r="A588"/>
      <c r="B588"/>
      <c r="C588"/>
      <c r="D588"/>
      <c r="E588"/>
      <c r="F588"/>
      <c r="H588"/>
      <c r="I588"/>
    </row>
    <row r="589" spans="1:9" x14ac:dyDescent="0.25">
      <c r="A589"/>
      <c r="B589"/>
      <c r="C589"/>
      <c r="D589"/>
      <c r="E589"/>
      <c r="F589"/>
      <c r="H589"/>
      <c r="I589"/>
    </row>
    <row r="590" spans="1:9" x14ac:dyDescent="0.25">
      <c r="A590"/>
      <c r="B590"/>
      <c r="C590"/>
      <c r="D590"/>
      <c r="E590"/>
      <c r="F590"/>
      <c r="H590"/>
      <c r="I590"/>
    </row>
    <row r="591" spans="1:9" x14ac:dyDescent="0.25">
      <c r="A591"/>
      <c r="B591"/>
      <c r="C591"/>
      <c r="D591"/>
      <c r="E591"/>
      <c r="F591"/>
      <c r="H591"/>
      <c r="I591"/>
    </row>
    <row r="592" spans="1:9" x14ac:dyDescent="0.25">
      <c r="A592"/>
      <c r="B592"/>
      <c r="C592"/>
      <c r="D592"/>
      <c r="E592"/>
      <c r="F592"/>
      <c r="H592"/>
      <c r="I592"/>
    </row>
    <row r="593" spans="1:9" x14ac:dyDescent="0.25">
      <c r="A593"/>
      <c r="B593"/>
      <c r="C593"/>
      <c r="D593"/>
      <c r="E593"/>
      <c r="F593"/>
      <c r="H593"/>
      <c r="I593"/>
    </row>
    <row r="594" spans="1:9" x14ac:dyDescent="0.25">
      <c r="A594"/>
      <c r="B594"/>
      <c r="C594"/>
      <c r="D594"/>
      <c r="E594"/>
      <c r="F594"/>
      <c r="H594"/>
      <c r="I594"/>
    </row>
    <row r="595" spans="1:9" x14ac:dyDescent="0.25">
      <c r="A595"/>
      <c r="B595"/>
      <c r="C595"/>
      <c r="D595"/>
      <c r="E595"/>
      <c r="F595"/>
      <c r="H595"/>
      <c r="I595"/>
    </row>
    <row r="596" spans="1:9" x14ac:dyDescent="0.25">
      <c r="A596"/>
      <c r="B596"/>
      <c r="C596"/>
      <c r="D596"/>
      <c r="E596"/>
      <c r="F596"/>
      <c r="H596"/>
      <c r="I596"/>
    </row>
    <row r="597" spans="1:9" x14ac:dyDescent="0.25">
      <c r="A597"/>
      <c r="B597"/>
      <c r="C597"/>
      <c r="D597"/>
      <c r="E597"/>
      <c r="F597"/>
      <c r="H597"/>
      <c r="I597"/>
    </row>
    <row r="598" spans="1:9" x14ac:dyDescent="0.25">
      <c r="A598"/>
      <c r="B598"/>
      <c r="C598"/>
      <c r="D598"/>
      <c r="E598"/>
      <c r="F598"/>
      <c r="H598"/>
      <c r="I598"/>
    </row>
    <row r="599" spans="1:9" x14ac:dyDescent="0.25">
      <c r="A599"/>
      <c r="B599"/>
      <c r="C599"/>
      <c r="D599"/>
      <c r="E599"/>
      <c r="F599"/>
      <c r="H599"/>
      <c r="I599"/>
    </row>
    <row r="600" spans="1:9" x14ac:dyDescent="0.25">
      <c r="A600"/>
      <c r="B600"/>
      <c r="C600"/>
      <c r="D600"/>
      <c r="E600"/>
      <c r="F600"/>
      <c r="H600"/>
      <c r="I600"/>
    </row>
    <row r="601" spans="1:9" x14ac:dyDescent="0.25">
      <c r="A601"/>
      <c r="B601"/>
      <c r="C601"/>
      <c r="D601"/>
      <c r="E601"/>
      <c r="F601"/>
      <c r="H601"/>
      <c r="I601"/>
    </row>
    <row r="602" spans="1:9" x14ac:dyDescent="0.25">
      <c r="A602"/>
      <c r="B602"/>
      <c r="C602"/>
      <c r="D602"/>
      <c r="E602"/>
      <c r="F602"/>
      <c r="H602"/>
      <c r="I602"/>
    </row>
    <row r="603" spans="1:9" x14ac:dyDescent="0.25">
      <c r="A603"/>
      <c r="B603"/>
      <c r="C603"/>
      <c r="D603"/>
      <c r="E603"/>
      <c r="F603"/>
      <c r="H603"/>
      <c r="I603"/>
    </row>
    <row r="604" spans="1:9" x14ac:dyDescent="0.25">
      <c r="A604"/>
      <c r="B604"/>
      <c r="C604"/>
      <c r="D604"/>
      <c r="E604"/>
      <c r="F604"/>
      <c r="H604"/>
      <c r="I604"/>
    </row>
    <row r="605" spans="1:9" x14ac:dyDescent="0.25">
      <c r="A605"/>
      <c r="B605"/>
      <c r="C605"/>
      <c r="D605"/>
      <c r="E605"/>
      <c r="F605"/>
      <c r="H605"/>
      <c r="I605"/>
    </row>
    <row r="606" spans="1:9" x14ac:dyDescent="0.25">
      <c r="A606"/>
      <c r="B606"/>
      <c r="C606"/>
      <c r="D606"/>
      <c r="E606"/>
      <c r="F606"/>
      <c r="H606"/>
      <c r="I606"/>
    </row>
    <row r="607" spans="1:9" x14ac:dyDescent="0.25">
      <c r="A607"/>
      <c r="B607"/>
      <c r="C607"/>
      <c r="D607"/>
      <c r="E607"/>
      <c r="F607"/>
      <c r="H607"/>
      <c r="I607"/>
    </row>
    <row r="608" spans="1:9" x14ac:dyDescent="0.25">
      <c r="A608"/>
      <c r="B608"/>
      <c r="C608"/>
      <c r="D608"/>
      <c r="E608"/>
      <c r="F608"/>
      <c r="H608"/>
      <c r="I608"/>
    </row>
    <row r="609" spans="1:9" x14ac:dyDescent="0.25">
      <c r="A609"/>
      <c r="B609"/>
      <c r="C609"/>
      <c r="D609"/>
      <c r="E609"/>
      <c r="F609"/>
      <c r="H609"/>
      <c r="I609"/>
    </row>
    <row r="610" spans="1:9" x14ac:dyDescent="0.25">
      <c r="A610"/>
      <c r="B610"/>
      <c r="C610"/>
      <c r="D610"/>
      <c r="E610"/>
      <c r="F610"/>
      <c r="H610"/>
      <c r="I610"/>
    </row>
    <row r="611" spans="1:9" x14ac:dyDescent="0.25">
      <c r="A611"/>
      <c r="B611"/>
      <c r="C611"/>
      <c r="D611"/>
      <c r="E611"/>
      <c r="F611"/>
      <c r="H611"/>
      <c r="I611"/>
    </row>
    <row r="612" spans="1:9" x14ac:dyDescent="0.25">
      <c r="A612"/>
      <c r="B612"/>
      <c r="C612"/>
      <c r="D612"/>
      <c r="E612"/>
      <c r="F612"/>
      <c r="H612"/>
      <c r="I612"/>
    </row>
    <row r="613" spans="1:9" x14ac:dyDescent="0.25">
      <c r="A613"/>
      <c r="B613"/>
      <c r="C613"/>
      <c r="D613"/>
      <c r="E613"/>
      <c r="F613"/>
      <c r="H613"/>
      <c r="I613"/>
    </row>
    <row r="614" spans="1:9" x14ac:dyDescent="0.25">
      <c r="A614"/>
      <c r="B614"/>
      <c r="C614"/>
      <c r="D614"/>
      <c r="E614"/>
      <c r="F614"/>
      <c r="H614"/>
      <c r="I614"/>
    </row>
    <row r="615" spans="1:9" x14ac:dyDescent="0.25">
      <c r="A615"/>
      <c r="B615"/>
      <c r="C615"/>
      <c r="D615"/>
      <c r="E615"/>
      <c r="F615"/>
      <c r="H615"/>
      <c r="I615"/>
    </row>
    <row r="616" spans="1:9" x14ac:dyDescent="0.25">
      <c r="A616"/>
      <c r="B616"/>
      <c r="C616"/>
      <c r="D616"/>
      <c r="E616"/>
      <c r="F616"/>
      <c r="H616"/>
      <c r="I616"/>
    </row>
    <row r="617" spans="1:9" x14ac:dyDescent="0.25">
      <c r="A617"/>
      <c r="B617"/>
      <c r="C617"/>
      <c r="D617"/>
      <c r="E617"/>
      <c r="F617"/>
      <c r="H617"/>
      <c r="I617"/>
    </row>
    <row r="618" spans="1:9" x14ac:dyDescent="0.25">
      <c r="A618"/>
      <c r="B618"/>
      <c r="C618"/>
      <c r="D618"/>
      <c r="E618"/>
      <c r="F618"/>
      <c r="H618"/>
      <c r="I618"/>
    </row>
    <row r="619" spans="1:9" x14ac:dyDescent="0.25">
      <c r="A619"/>
      <c r="B619"/>
      <c r="C619"/>
      <c r="D619"/>
      <c r="E619"/>
      <c r="F619"/>
      <c r="H619"/>
      <c r="I619"/>
    </row>
    <row r="620" spans="1:9" x14ac:dyDescent="0.25">
      <c r="A620"/>
      <c r="B620"/>
      <c r="C620"/>
      <c r="D620"/>
      <c r="E620"/>
      <c r="F620"/>
      <c r="H620"/>
      <c r="I620"/>
    </row>
    <row r="621" spans="1:9" x14ac:dyDescent="0.25">
      <c r="A621"/>
      <c r="B621"/>
      <c r="C621"/>
      <c r="D621"/>
      <c r="E621"/>
      <c r="F621"/>
      <c r="H621"/>
      <c r="I621"/>
    </row>
    <row r="622" spans="1:9" x14ac:dyDescent="0.25">
      <c r="A622"/>
      <c r="B622"/>
      <c r="C622"/>
      <c r="D622"/>
      <c r="E622"/>
      <c r="F622"/>
      <c r="H622"/>
      <c r="I622"/>
    </row>
    <row r="623" spans="1:9" x14ac:dyDescent="0.25">
      <c r="A623"/>
      <c r="B623"/>
      <c r="C623"/>
      <c r="D623"/>
      <c r="E623"/>
      <c r="F623"/>
      <c r="H623"/>
      <c r="I623"/>
    </row>
    <row r="624" spans="1:9" x14ac:dyDescent="0.25">
      <c r="A624"/>
      <c r="B624"/>
      <c r="C624"/>
      <c r="D624"/>
      <c r="E624"/>
      <c r="F624"/>
      <c r="H624"/>
      <c r="I624"/>
    </row>
    <row r="625" spans="1:9" x14ac:dyDescent="0.25">
      <c r="A625"/>
      <c r="B625"/>
      <c r="C625"/>
      <c r="D625"/>
      <c r="E625"/>
      <c r="F625"/>
      <c r="H625"/>
      <c r="I625"/>
    </row>
    <row r="626" spans="1:9" x14ac:dyDescent="0.25">
      <c r="A626"/>
      <c r="B626"/>
      <c r="C626"/>
      <c r="D626"/>
      <c r="E626"/>
      <c r="F626"/>
      <c r="H626"/>
      <c r="I626"/>
    </row>
    <row r="627" spans="1:9" x14ac:dyDescent="0.25">
      <c r="A627"/>
      <c r="B627"/>
      <c r="C627"/>
      <c r="D627"/>
      <c r="E627"/>
      <c r="F627"/>
      <c r="H627"/>
      <c r="I627"/>
    </row>
    <row r="628" spans="1:9" x14ac:dyDescent="0.25">
      <c r="A628"/>
      <c r="B628"/>
      <c r="C628"/>
      <c r="D628"/>
      <c r="E628"/>
      <c r="F628"/>
      <c r="H628"/>
      <c r="I628"/>
    </row>
    <row r="629" spans="1:9" x14ac:dyDescent="0.25">
      <c r="A629"/>
      <c r="B629"/>
      <c r="C629"/>
      <c r="D629"/>
      <c r="E629"/>
      <c r="F629"/>
      <c r="H629"/>
      <c r="I629"/>
    </row>
    <row r="630" spans="1:9" x14ac:dyDescent="0.25">
      <c r="A630"/>
      <c r="B630"/>
      <c r="C630"/>
      <c r="D630"/>
      <c r="E630"/>
      <c r="F630"/>
      <c r="H630"/>
      <c r="I630"/>
    </row>
    <row r="631" spans="1:9" x14ac:dyDescent="0.25">
      <c r="A631"/>
      <c r="B631"/>
      <c r="C631"/>
      <c r="D631"/>
      <c r="E631"/>
      <c r="F631"/>
      <c r="H631"/>
      <c r="I631"/>
    </row>
    <row r="632" spans="1:9" x14ac:dyDescent="0.25">
      <c r="A632"/>
      <c r="B632"/>
      <c r="C632"/>
      <c r="D632"/>
      <c r="E632"/>
      <c r="F632"/>
      <c r="H632"/>
      <c r="I632"/>
    </row>
    <row r="633" spans="1:9" x14ac:dyDescent="0.25">
      <c r="A633"/>
      <c r="B633"/>
      <c r="C633"/>
      <c r="D633"/>
      <c r="E633"/>
      <c r="F633"/>
      <c r="H633"/>
      <c r="I633"/>
    </row>
    <row r="634" spans="1:9" x14ac:dyDescent="0.25">
      <c r="A634"/>
      <c r="B634"/>
      <c r="C634"/>
      <c r="D634"/>
      <c r="E634"/>
      <c r="F634"/>
      <c r="H634"/>
      <c r="I634"/>
    </row>
    <row r="635" spans="1:9" x14ac:dyDescent="0.25">
      <c r="A635"/>
      <c r="B635"/>
      <c r="C635"/>
      <c r="D635"/>
      <c r="E635"/>
      <c r="F635"/>
      <c r="H635"/>
      <c r="I635"/>
    </row>
    <row r="636" spans="1:9" x14ac:dyDescent="0.25">
      <c r="A636"/>
      <c r="B636"/>
      <c r="C636"/>
      <c r="D636"/>
      <c r="E636"/>
      <c r="F636"/>
      <c r="H636"/>
      <c r="I636"/>
    </row>
    <row r="637" spans="1:9" x14ac:dyDescent="0.25">
      <c r="A637"/>
      <c r="B637"/>
      <c r="C637"/>
      <c r="D637"/>
      <c r="E637"/>
      <c r="F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89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1059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1050</v>
      </c>
      <c r="E3" s="69" t="s">
        <v>868</v>
      </c>
      <c r="F3" s="75" t="s">
        <v>1070</v>
      </c>
      <c r="G3" s="75" t="s">
        <v>1072</v>
      </c>
      <c r="H3" s="4" t="s">
        <v>1092</v>
      </c>
      <c r="I3" s="103" t="s">
        <v>1057</v>
      </c>
      <c r="J3"/>
    </row>
    <row r="4" spans="1:10" x14ac:dyDescent="0.25">
      <c r="A4" s="107" t="s">
        <v>847</v>
      </c>
      <c r="B4" s="1" t="s">
        <v>852</v>
      </c>
      <c r="C4" s="1" t="s">
        <v>62</v>
      </c>
      <c r="D4" s="4">
        <v>1</v>
      </c>
      <c r="E4" s="1">
        <v>0</v>
      </c>
      <c r="F4" s="86">
        <v>43899</v>
      </c>
      <c r="G4" s="86">
        <v>43913</v>
      </c>
      <c r="H4" s="50">
        <v>78.48</v>
      </c>
      <c r="I4" s="50">
        <v>0</v>
      </c>
      <c r="J4"/>
    </row>
    <row r="5" spans="1:10" x14ac:dyDescent="0.25">
      <c r="A5" s="107"/>
      <c r="B5" s="1" t="s">
        <v>846</v>
      </c>
      <c r="C5" s="1" t="s">
        <v>60</v>
      </c>
      <c r="D5" s="4">
        <v>1</v>
      </c>
      <c r="E5" s="1">
        <v>0</v>
      </c>
      <c r="F5" s="86">
        <v>43899</v>
      </c>
      <c r="G5" s="86">
        <v>43913</v>
      </c>
      <c r="H5" s="50">
        <v>67.98</v>
      </c>
      <c r="I5" s="50">
        <v>0</v>
      </c>
      <c r="J5"/>
    </row>
    <row r="6" spans="1:10" x14ac:dyDescent="0.25">
      <c r="A6" s="73" t="s">
        <v>698</v>
      </c>
      <c r="B6" s="102" t="s">
        <v>685</v>
      </c>
      <c r="C6" s="1" t="s">
        <v>17</v>
      </c>
      <c r="D6" s="4">
        <v>2</v>
      </c>
      <c r="E6" s="1">
        <v>3</v>
      </c>
      <c r="F6" s="86">
        <v>43890</v>
      </c>
      <c r="G6" s="1" t="s">
        <v>1076</v>
      </c>
      <c r="H6" s="50">
        <v>47.96</v>
      </c>
      <c r="I6" s="50">
        <v>0</v>
      </c>
      <c r="J6"/>
    </row>
    <row r="7" spans="1:10" x14ac:dyDescent="0.25">
      <c r="A7" s="1" t="s">
        <v>648</v>
      </c>
      <c r="B7" s="1" t="s">
        <v>720</v>
      </c>
      <c r="C7" s="1" t="s">
        <v>7</v>
      </c>
      <c r="D7" s="4">
        <v>1</v>
      </c>
      <c r="E7" s="1">
        <v>0</v>
      </c>
      <c r="F7" s="86">
        <v>43899</v>
      </c>
      <c r="G7" s="86">
        <v>43913</v>
      </c>
      <c r="H7" s="50">
        <v>121.61499999999999</v>
      </c>
      <c r="I7" s="50">
        <v>0</v>
      </c>
      <c r="J7"/>
    </row>
    <row r="8" spans="1:10" x14ac:dyDescent="0.25">
      <c r="B8" s="1" t="s">
        <v>721</v>
      </c>
      <c r="C8" s="1" t="s">
        <v>8</v>
      </c>
      <c r="D8" s="4">
        <v>1</v>
      </c>
      <c r="E8" s="1">
        <v>0</v>
      </c>
      <c r="F8" s="86">
        <v>43899</v>
      </c>
      <c r="G8" s="86">
        <v>43913</v>
      </c>
      <c r="H8" s="50">
        <v>121.61499999999999</v>
      </c>
      <c r="I8" s="50">
        <v>0</v>
      </c>
      <c r="J8"/>
    </row>
    <row r="9" spans="1:10" x14ac:dyDescent="0.25">
      <c r="A9" s="2" t="s">
        <v>1055</v>
      </c>
      <c r="B9" s="2"/>
      <c r="C9" s="2"/>
      <c r="D9" s="2"/>
      <c r="H9" s="50">
        <v>437.65000000000003</v>
      </c>
      <c r="I9" s="50">
        <v>0</v>
      </c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ht="14.45" x14ac:dyDescent="0.3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 s="68"/>
      <c r="E38" s="68"/>
      <c r="F38" s="68"/>
      <c r="G38" s="68"/>
    </row>
    <row r="39" spans="1:10" x14ac:dyDescent="0.25">
      <c r="A39"/>
      <c r="B39"/>
      <c r="C39"/>
      <c r="D39" s="68"/>
      <c r="E39" s="68"/>
      <c r="F39" s="68"/>
      <c r="G39" s="68"/>
    </row>
    <row r="40" spans="1:10" x14ac:dyDescent="0.25">
      <c r="A40"/>
      <c r="B40"/>
      <c r="C40"/>
      <c r="D40" s="68"/>
      <c r="E40" s="68"/>
      <c r="F40" s="68"/>
      <c r="G40" s="68"/>
    </row>
    <row r="41" spans="1:10" x14ac:dyDescent="0.25">
      <c r="A41"/>
      <c r="B41"/>
      <c r="C41"/>
      <c r="D41" s="68"/>
      <c r="E41" s="68"/>
      <c r="F41" s="68"/>
      <c r="G41" s="68"/>
    </row>
    <row r="42" spans="1:10" x14ac:dyDescent="0.25">
      <c r="A42"/>
      <c r="B42"/>
      <c r="C42"/>
      <c r="D42" s="68"/>
      <c r="E42" s="68"/>
      <c r="F42" s="68"/>
      <c r="G42" s="68"/>
    </row>
    <row r="43" spans="1:10" x14ac:dyDescent="0.25">
      <c r="A43"/>
      <c r="B43"/>
      <c r="C43"/>
      <c r="D43" s="68"/>
      <c r="E43" s="68"/>
      <c r="F43" s="68"/>
      <c r="G43" s="68"/>
    </row>
    <row r="44" spans="1:10" x14ac:dyDescent="0.25">
      <c r="A44"/>
      <c r="B44"/>
      <c r="C44"/>
      <c r="D44" s="68"/>
      <c r="E44" s="68"/>
      <c r="F44" s="68"/>
      <c r="G44" s="68"/>
    </row>
    <row r="45" spans="1:10" x14ac:dyDescent="0.25">
      <c r="A45"/>
      <c r="B45"/>
      <c r="C45"/>
      <c r="D45" s="68"/>
      <c r="E45" s="68"/>
      <c r="F45" s="68"/>
      <c r="G45" s="68"/>
    </row>
    <row r="46" spans="1:10" x14ac:dyDescent="0.25">
      <c r="A46"/>
      <c r="B46"/>
      <c r="C46"/>
      <c r="D46" s="68"/>
      <c r="E46" s="68"/>
      <c r="F46" s="68"/>
      <c r="G46" s="68"/>
    </row>
    <row r="47" spans="1:10" x14ac:dyDescent="0.25">
      <c r="A47"/>
      <c r="B47"/>
      <c r="C47"/>
      <c r="D47" s="68"/>
      <c r="E47" s="68"/>
      <c r="F47" s="68"/>
      <c r="G47" s="68"/>
    </row>
    <row r="48" spans="1:10" x14ac:dyDescent="0.25">
      <c r="A48"/>
      <c r="B48"/>
      <c r="C48"/>
      <c r="D48" s="68"/>
      <c r="E48" s="68"/>
      <c r="F48" s="68"/>
      <c r="G48" s="68"/>
    </row>
    <row r="49" spans="1:7" x14ac:dyDescent="0.25">
      <c r="A49"/>
      <c r="B49"/>
      <c r="C49"/>
      <c r="D49" s="68"/>
      <c r="E49" s="68"/>
      <c r="F49" s="68"/>
      <c r="G49" s="68"/>
    </row>
    <row r="50" spans="1:7" x14ac:dyDescent="0.25">
      <c r="A50"/>
      <c r="B50"/>
      <c r="C50"/>
      <c r="D50" s="68"/>
      <c r="E50" s="68"/>
      <c r="F50" s="68"/>
      <c r="G50" s="68"/>
    </row>
    <row r="51" spans="1:7" x14ac:dyDescent="0.25">
      <c r="A51"/>
      <c r="B51"/>
      <c r="C51"/>
      <c r="D51" s="68"/>
      <c r="E51" s="68"/>
      <c r="F51" s="68"/>
      <c r="G51" s="68"/>
    </row>
    <row r="52" spans="1:7" x14ac:dyDescent="0.25">
      <c r="A52"/>
      <c r="B52"/>
      <c r="C52"/>
      <c r="D52" s="68"/>
      <c r="E52" s="68"/>
      <c r="F52" s="68"/>
      <c r="G52" s="68"/>
    </row>
    <row r="53" spans="1:7" x14ac:dyDescent="0.25">
      <c r="A53"/>
      <c r="B53"/>
      <c r="C53"/>
      <c r="D53" s="68"/>
      <c r="E53" s="68"/>
      <c r="F53" s="68"/>
      <c r="G53" s="68"/>
    </row>
    <row r="54" spans="1:7" x14ac:dyDescent="0.25">
      <c r="A54"/>
      <c r="B54"/>
      <c r="C54"/>
      <c r="D54" s="68"/>
      <c r="E54" s="68"/>
      <c r="F54" s="68"/>
      <c r="G54" s="68"/>
    </row>
    <row r="55" spans="1:7" x14ac:dyDescent="0.25">
      <c r="A55"/>
      <c r="B55"/>
      <c r="C55"/>
      <c r="D55" s="68"/>
      <c r="E55" s="68"/>
      <c r="F55" s="68"/>
      <c r="G55" s="68"/>
    </row>
    <row r="56" spans="1:7" x14ac:dyDescent="0.25">
      <c r="A56"/>
      <c r="B56"/>
      <c r="C56"/>
      <c r="D56" s="68"/>
      <c r="E56" s="68"/>
      <c r="F56" s="68"/>
      <c r="G56" s="68"/>
    </row>
    <row r="57" spans="1:7" x14ac:dyDescent="0.25">
      <c r="A57"/>
      <c r="B57"/>
      <c r="C57"/>
      <c r="D57" s="68"/>
      <c r="E57" s="68"/>
      <c r="F57" s="68"/>
      <c r="G57" s="68"/>
    </row>
    <row r="58" spans="1:7" x14ac:dyDescent="0.25">
      <c r="A58"/>
      <c r="B58"/>
      <c r="C58"/>
      <c r="D58" s="68"/>
      <c r="E58" s="68"/>
      <c r="F58" s="68"/>
      <c r="G58" s="68"/>
    </row>
    <row r="59" spans="1:7" x14ac:dyDescent="0.25">
      <c r="A59"/>
      <c r="B59"/>
      <c r="C59"/>
      <c r="D59" s="68"/>
      <c r="E59" s="68"/>
      <c r="F59" s="68"/>
      <c r="G59" s="68"/>
    </row>
    <row r="60" spans="1:7" x14ac:dyDescent="0.25">
      <c r="A60"/>
      <c r="B60"/>
      <c r="C60"/>
      <c r="D60" s="68"/>
      <c r="E60" s="68"/>
      <c r="F60" s="68"/>
      <c r="G60" s="68"/>
    </row>
    <row r="61" spans="1:7" x14ac:dyDescent="0.25">
      <c r="A61"/>
      <c r="B61"/>
      <c r="C61"/>
      <c r="D61" s="68"/>
      <c r="E61" s="68"/>
      <c r="F61" s="68"/>
      <c r="G61" s="68"/>
    </row>
    <row r="62" spans="1:7" x14ac:dyDescent="0.25">
      <c r="A62"/>
      <c r="B62"/>
      <c r="C62"/>
      <c r="D62" s="68"/>
      <c r="E62" s="68"/>
      <c r="F62" s="68"/>
      <c r="G62" s="68"/>
    </row>
    <row r="63" spans="1:7" x14ac:dyDescent="0.25">
      <c r="A63"/>
      <c r="B63"/>
      <c r="C63"/>
      <c r="D63" s="68"/>
      <c r="E63" s="68"/>
      <c r="F63" s="68"/>
      <c r="G63" s="68"/>
    </row>
    <row r="64" spans="1:7" x14ac:dyDescent="0.25">
      <c r="A64"/>
      <c r="B64"/>
      <c r="C64"/>
      <c r="D64" s="68"/>
      <c r="E64" s="68"/>
      <c r="F64" s="68"/>
      <c r="G64" s="68"/>
    </row>
    <row r="65" spans="1:7" x14ac:dyDescent="0.25">
      <c r="A65"/>
      <c r="B65"/>
      <c r="C65"/>
      <c r="D65" s="68"/>
      <c r="E65" s="68"/>
      <c r="F65" s="68"/>
      <c r="G65" s="68"/>
    </row>
    <row r="66" spans="1:7" x14ac:dyDescent="0.25">
      <c r="A66"/>
      <c r="B66"/>
      <c r="C66"/>
      <c r="D66" s="68"/>
      <c r="E66" s="68"/>
      <c r="F66" s="68"/>
      <c r="G66" s="68"/>
    </row>
    <row r="67" spans="1:7" x14ac:dyDescent="0.25">
      <c r="A67"/>
      <c r="B67"/>
      <c r="C67"/>
      <c r="D67" s="68"/>
      <c r="E67" s="68"/>
      <c r="F67" s="68"/>
      <c r="G67" s="68"/>
    </row>
    <row r="68" spans="1:7" x14ac:dyDescent="0.25">
      <c r="A68"/>
      <c r="B68"/>
      <c r="C68"/>
      <c r="D68" s="68"/>
      <c r="E68" s="68"/>
      <c r="F68" s="68"/>
      <c r="G68" s="68"/>
    </row>
    <row r="69" spans="1:7" x14ac:dyDescent="0.25">
      <c r="A69"/>
      <c r="B69"/>
      <c r="C69"/>
      <c r="D69" s="68"/>
      <c r="E69" s="68"/>
      <c r="F69" s="68"/>
      <c r="G69" s="68"/>
    </row>
    <row r="70" spans="1:7" x14ac:dyDescent="0.25">
      <c r="A70"/>
      <c r="B70"/>
      <c r="C70"/>
      <c r="D70" s="68"/>
      <c r="E70" s="68"/>
      <c r="F70" s="68"/>
      <c r="G70" s="68"/>
    </row>
    <row r="71" spans="1:7" x14ac:dyDescent="0.25">
      <c r="A71"/>
      <c r="B71"/>
      <c r="C71"/>
      <c r="D71" s="68"/>
      <c r="E71" s="68"/>
      <c r="F71" s="68"/>
      <c r="G71" s="68"/>
    </row>
    <row r="72" spans="1:7" x14ac:dyDescent="0.25">
      <c r="A72"/>
      <c r="B72"/>
      <c r="C72"/>
      <c r="D72" s="68"/>
      <c r="E72" s="68"/>
      <c r="F72" s="68"/>
      <c r="G72" s="68"/>
    </row>
    <row r="73" spans="1:7" x14ac:dyDescent="0.25">
      <c r="A73"/>
      <c r="B73"/>
      <c r="C73"/>
      <c r="D73" s="68"/>
      <c r="E73" s="68"/>
      <c r="F73" s="68"/>
      <c r="G73" s="68"/>
    </row>
    <row r="74" spans="1:7" x14ac:dyDescent="0.25">
      <c r="A74"/>
      <c r="B74"/>
      <c r="C74"/>
      <c r="D74" s="68"/>
      <c r="E74" s="68"/>
      <c r="F74" s="68"/>
      <c r="G74" s="68"/>
    </row>
    <row r="75" spans="1:7" x14ac:dyDescent="0.25">
      <c r="A75"/>
      <c r="B75"/>
      <c r="C75"/>
      <c r="D75" s="68"/>
      <c r="E75" s="68"/>
      <c r="F75" s="68"/>
      <c r="G75" s="68"/>
    </row>
    <row r="76" spans="1:7" x14ac:dyDescent="0.25">
      <c r="A76"/>
      <c r="B76"/>
      <c r="C76"/>
      <c r="D76" s="68"/>
      <c r="E76" s="68"/>
      <c r="F76" s="68"/>
      <c r="G76" s="68"/>
    </row>
    <row r="77" spans="1:7" x14ac:dyDescent="0.25">
      <c r="A77"/>
      <c r="B77"/>
      <c r="C77"/>
      <c r="D77" s="68"/>
      <c r="E77" s="68"/>
      <c r="F77" s="68"/>
      <c r="G77" s="68"/>
    </row>
    <row r="78" spans="1:7" x14ac:dyDescent="0.25">
      <c r="A78"/>
      <c r="B78"/>
      <c r="C78"/>
      <c r="D78" s="68"/>
      <c r="E78" s="68"/>
      <c r="F78" s="68"/>
      <c r="G78" s="68"/>
    </row>
    <row r="79" spans="1:7" x14ac:dyDescent="0.25">
      <c r="A79"/>
      <c r="B79"/>
      <c r="C79"/>
      <c r="D79" s="68"/>
      <c r="E79" s="68"/>
      <c r="F79" s="68"/>
      <c r="G79" s="68"/>
    </row>
    <row r="80" spans="1:7" x14ac:dyDescent="0.25">
      <c r="A80"/>
      <c r="B80"/>
      <c r="C80"/>
      <c r="D80" s="68"/>
      <c r="E80" s="68"/>
      <c r="F80" s="68"/>
      <c r="G80" s="68"/>
    </row>
    <row r="81" spans="1:7" x14ac:dyDescent="0.25">
      <c r="A81"/>
      <c r="B81"/>
      <c r="C81"/>
      <c r="D81" s="68"/>
      <c r="E81" s="68"/>
      <c r="F81" s="68"/>
      <c r="G81" s="68"/>
    </row>
    <row r="82" spans="1:7" x14ac:dyDescent="0.25">
      <c r="A82"/>
      <c r="B82"/>
      <c r="C82"/>
      <c r="D82" s="68"/>
      <c r="E82" s="68"/>
      <c r="F82" s="68"/>
      <c r="G82" s="68"/>
    </row>
    <row r="83" spans="1:7" x14ac:dyDescent="0.25">
      <c r="A83"/>
      <c r="B83"/>
      <c r="C83"/>
      <c r="D83" s="68"/>
      <c r="E83" s="68"/>
      <c r="F83" s="68"/>
      <c r="G83" s="68"/>
    </row>
    <row r="84" spans="1:7" x14ac:dyDescent="0.25">
      <c r="A84"/>
      <c r="B84"/>
      <c r="C84"/>
      <c r="D84" s="68"/>
      <c r="E84" s="68"/>
      <c r="F84" s="68"/>
      <c r="G84" s="68"/>
    </row>
    <row r="85" spans="1:7" x14ac:dyDescent="0.25">
      <c r="A85"/>
      <c r="B85"/>
      <c r="C85"/>
      <c r="D85" s="68"/>
      <c r="E85" s="68"/>
      <c r="F85" s="68"/>
      <c r="G85" s="68"/>
    </row>
    <row r="86" spans="1:7" x14ac:dyDescent="0.25">
      <c r="A86"/>
      <c r="B86"/>
      <c r="C86"/>
      <c r="D86" s="68"/>
      <c r="E86" s="68"/>
      <c r="F86" s="68"/>
      <c r="G86" s="68"/>
    </row>
    <row r="87" spans="1:7" x14ac:dyDescent="0.25">
      <c r="A87"/>
      <c r="B87"/>
      <c r="C87"/>
      <c r="D87" s="68"/>
      <c r="E87" s="68"/>
      <c r="F87" s="68"/>
      <c r="G87" s="68"/>
    </row>
    <row r="88" spans="1:7" x14ac:dyDescent="0.25">
      <c r="A88"/>
      <c r="B88"/>
      <c r="C88"/>
      <c r="D88" s="68"/>
      <c r="E88" s="68"/>
      <c r="F88" s="68"/>
      <c r="G88" s="68"/>
    </row>
    <row r="89" spans="1:7" x14ac:dyDescent="0.25">
      <c r="A89"/>
      <c r="B89"/>
      <c r="C89"/>
      <c r="D89" s="68"/>
      <c r="E89" s="68"/>
      <c r="F89" s="68"/>
      <c r="G89" s="68"/>
    </row>
    <row r="90" spans="1:7" x14ac:dyDescent="0.25">
      <c r="A90"/>
      <c r="B90"/>
      <c r="C90"/>
      <c r="D90" s="68"/>
      <c r="E90" s="68"/>
      <c r="F90" s="68"/>
      <c r="G90" s="68"/>
    </row>
    <row r="91" spans="1:7" x14ac:dyDescent="0.25">
      <c r="A91"/>
      <c r="B91"/>
      <c r="C91"/>
      <c r="D91" s="68"/>
      <c r="E91" s="68"/>
      <c r="F91" s="68"/>
      <c r="G91" s="68"/>
    </row>
    <row r="92" spans="1:7" x14ac:dyDescent="0.25">
      <c r="A92"/>
      <c r="B92"/>
      <c r="C92"/>
      <c r="D92" s="68"/>
      <c r="E92" s="68"/>
      <c r="F92" s="68"/>
      <c r="G92" s="68"/>
    </row>
    <row r="93" spans="1:7" x14ac:dyDescent="0.25">
      <c r="A93"/>
      <c r="B93"/>
      <c r="C93"/>
      <c r="D93" s="68"/>
      <c r="E93" s="68"/>
      <c r="F93" s="68"/>
      <c r="G93" s="68"/>
    </row>
    <row r="94" spans="1:7" x14ac:dyDescent="0.25">
      <c r="A94"/>
      <c r="B94"/>
      <c r="C94"/>
      <c r="D94" s="68"/>
      <c r="E94" s="68"/>
      <c r="F94" s="68"/>
      <c r="G94" s="68"/>
    </row>
    <row r="95" spans="1:7" x14ac:dyDescent="0.25">
      <c r="A95"/>
      <c r="B95"/>
      <c r="C95"/>
      <c r="D95" s="68"/>
      <c r="E95" s="68"/>
      <c r="F95" s="68"/>
      <c r="G95" s="68"/>
    </row>
    <row r="96" spans="1:7" x14ac:dyDescent="0.25">
      <c r="A96"/>
      <c r="B96"/>
      <c r="C96"/>
      <c r="D96" s="68"/>
      <c r="E96" s="68"/>
      <c r="F96" s="68"/>
      <c r="G96" s="68"/>
    </row>
    <row r="97" spans="1:7" x14ac:dyDescent="0.25">
      <c r="A97"/>
      <c r="B97"/>
      <c r="C97"/>
      <c r="D97" s="68"/>
      <c r="E97" s="68"/>
      <c r="F97" s="68"/>
      <c r="G97" s="68"/>
    </row>
    <row r="98" spans="1:7" x14ac:dyDescent="0.25">
      <c r="A98"/>
      <c r="B98"/>
      <c r="C98"/>
      <c r="D98" s="68"/>
      <c r="E98" s="68"/>
      <c r="F98" s="68"/>
      <c r="G98" s="68"/>
    </row>
    <row r="99" spans="1:7" x14ac:dyDescent="0.25">
      <c r="A99"/>
      <c r="B99"/>
      <c r="C99"/>
      <c r="D99" s="68"/>
      <c r="E99" s="68"/>
      <c r="F99" s="68"/>
      <c r="G99" s="68"/>
    </row>
    <row r="100" spans="1:7" x14ac:dyDescent="0.25">
      <c r="A100"/>
      <c r="B100"/>
      <c r="C100"/>
      <c r="D100" s="68"/>
      <c r="E100" s="68"/>
      <c r="F100" s="68"/>
      <c r="G100" s="68"/>
    </row>
    <row r="101" spans="1:7" x14ac:dyDescent="0.25">
      <c r="A101"/>
      <c r="B101"/>
      <c r="C101"/>
      <c r="D101" s="68"/>
      <c r="E101" s="68"/>
      <c r="F101" s="68"/>
      <c r="G101" s="68"/>
    </row>
    <row r="102" spans="1:7" x14ac:dyDescent="0.25">
      <c r="A102"/>
      <c r="B102"/>
      <c r="C102"/>
      <c r="D102" s="68"/>
      <c r="E102" s="68"/>
      <c r="F102" s="68"/>
      <c r="G102" s="68"/>
    </row>
    <row r="103" spans="1:7" x14ac:dyDescent="0.25">
      <c r="A103"/>
      <c r="B103"/>
      <c r="C103"/>
      <c r="D103" s="68"/>
      <c r="E103" s="68"/>
      <c r="F103" s="68"/>
      <c r="G103" s="68"/>
    </row>
    <row r="104" spans="1:7" x14ac:dyDescent="0.25">
      <c r="A104"/>
      <c r="B104"/>
      <c r="C104"/>
      <c r="D104" s="68"/>
      <c r="E104" s="68"/>
      <c r="F104" s="68"/>
      <c r="G104" s="68"/>
    </row>
    <row r="105" spans="1:7" x14ac:dyDescent="0.25">
      <c r="A105"/>
      <c r="B105"/>
      <c r="C105"/>
      <c r="D105" s="68"/>
      <c r="E105" s="68"/>
      <c r="F105" s="68"/>
      <c r="G105" s="68"/>
    </row>
    <row r="106" spans="1:7" x14ac:dyDescent="0.25">
      <c r="A106"/>
      <c r="B106"/>
      <c r="C106"/>
      <c r="D106" s="68"/>
      <c r="E106" s="68"/>
      <c r="F106" s="68"/>
      <c r="G106" s="68"/>
    </row>
    <row r="107" spans="1:7" x14ac:dyDescent="0.25">
      <c r="A107"/>
      <c r="B107"/>
      <c r="C107"/>
      <c r="D107" s="68"/>
      <c r="E107" s="68"/>
      <c r="F107" s="68"/>
      <c r="G107" s="68"/>
    </row>
    <row r="108" spans="1:7" x14ac:dyDescent="0.25">
      <c r="A108"/>
      <c r="B108"/>
      <c r="C108"/>
      <c r="D108" s="68"/>
      <c r="E108" s="68"/>
      <c r="F108" s="68"/>
      <c r="G108" s="68"/>
    </row>
    <row r="109" spans="1:7" x14ac:dyDescent="0.25">
      <c r="A109"/>
      <c r="B109"/>
      <c r="C109"/>
      <c r="D109" s="68"/>
      <c r="E109" s="68"/>
      <c r="F109" s="68"/>
      <c r="G109" s="68"/>
    </row>
    <row r="110" spans="1:7" x14ac:dyDescent="0.25">
      <c r="A110"/>
      <c r="B110"/>
      <c r="C110"/>
      <c r="D110" s="68"/>
      <c r="E110" s="68"/>
      <c r="F110" s="68"/>
      <c r="G110" s="68"/>
    </row>
    <row r="111" spans="1:7" x14ac:dyDescent="0.25">
      <c r="A111"/>
      <c r="B111"/>
      <c r="C111"/>
      <c r="D111" s="68"/>
      <c r="E111" s="68"/>
      <c r="F111" s="68"/>
      <c r="G111" s="68"/>
    </row>
    <row r="112" spans="1:7" x14ac:dyDescent="0.25">
      <c r="A112"/>
      <c r="B112"/>
      <c r="C112"/>
      <c r="D112" s="68"/>
      <c r="E112" s="68"/>
      <c r="F112" s="68"/>
      <c r="G112" s="68"/>
    </row>
    <row r="113" spans="1:7" x14ac:dyDescent="0.25">
      <c r="A113"/>
      <c r="B113"/>
      <c r="C113"/>
      <c r="D113" s="68"/>
      <c r="E113" s="68"/>
      <c r="F113" s="68"/>
      <c r="G113" s="68"/>
    </row>
    <row r="114" spans="1:7" x14ac:dyDescent="0.25">
      <c r="A114"/>
      <c r="B114"/>
      <c r="C114"/>
      <c r="D114" s="68"/>
      <c r="E114" s="68"/>
      <c r="F114" s="68"/>
      <c r="G114" s="68"/>
    </row>
    <row r="115" spans="1:7" x14ac:dyDescent="0.25">
      <c r="A115"/>
      <c r="B115"/>
      <c r="C115"/>
      <c r="D115" s="68"/>
      <c r="E115" s="68"/>
      <c r="F115" s="68"/>
      <c r="G115" s="68"/>
    </row>
    <row r="116" spans="1:7" x14ac:dyDescent="0.25">
      <c r="A116"/>
      <c r="B116"/>
      <c r="C116"/>
      <c r="D116" s="68"/>
      <c r="E116" s="68"/>
      <c r="F116" s="68"/>
      <c r="G116" s="68"/>
    </row>
    <row r="117" spans="1:7" x14ac:dyDescent="0.25">
      <c r="A117"/>
      <c r="B117"/>
      <c r="C117"/>
      <c r="D117" s="68"/>
      <c r="E117" s="68"/>
      <c r="F117" s="68"/>
      <c r="G117" s="68"/>
    </row>
    <row r="118" spans="1:7" x14ac:dyDescent="0.25">
      <c r="A118"/>
      <c r="B118"/>
      <c r="C118"/>
      <c r="D118" s="68"/>
      <c r="E118" s="68"/>
      <c r="F118" s="68"/>
      <c r="G118" s="68"/>
    </row>
    <row r="119" spans="1:7" x14ac:dyDescent="0.25">
      <c r="A119"/>
      <c r="B119"/>
      <c r="C119"/>
      <c r="D119" s="68"/>
      <c r="E119" s="68"/>
      <c r="F119" s="68"/>
      <c r="G119" s="68"/>
    </row>
    <row r="120" spans="1:7" x14ac:dyDescent="0.25">
      <c r="A120"/>
      <c r="B120"/>
      <c r="C120"/>
      <c r="D120" s="68"/>
      <c r="E120" s="68"/>
      <c r="F120" s="68"/>
      <c r="G120" s="68"/>
    </row>
    <row r="121" spans="1:7" x14ac:dyDescent="0.25">
      <c r="A121"/>
      <c r="B121"/>
      <c r="C121"/>
      <c r="D121" s="68"/>
      <c r="E121" s="68"/>
      <c r="F121" s="68"/>
      <c r="G121" s="68"/>
    </row>
    <row r="122" spans="1:7" x14ac:dyDescent="0.25">
      <c r="A122"/>
      <c r="B122"/>
      <c r="C122"/>
      <c r="D122" s="68"/>
      <c r="E122" s="68"/>
      <c r="F122" s="68"/>
      <c r="G122" s="68"/>
    </row>
    <row r="123" spans="1:7" x14ac:dyDescent="0.25">
      <c r="A123"/>
      <c r="B123"/>
      <c r="C123"/>
      <c r="D123" s="68"/>
      <c r="E123" s="68"/>
      <c r="F123" s="68"/>
      <c r="G123" s="68"/>
    </row>
    <row r="124" spans="1:7" x14ac:dyDescent="0.25">
      <c r="A124"/>
      <c r="B124"/>
      <c r="C124"/>
      <c r="D124" s="68"/>
      <c r="E124" s="68"/>
      <c r="F124" s="68"/>
      <c r="G124" s="68"/>
    </row>
    <row r="125" spans="1:7" x14ac:dyDescent="0.25">
      <c r="A125"/>
      <c r="B125"/>
      <c r="C125"/>
      <c r="D125" s="68"/>
      <c r="E125" s="68"/>
      <c r="F125" s="68"/>
      <c r="G125" s="68"/>
    </row>
    <row r="126" spans="1:7" x14ac:dyDescent="0.25">
      <c r="A126"/>
      <c r="B126"/>
      <c r="C126"/>
      <c r="D126" s="68"/>
      <c r="E126" s="68"/>
      <c r="F126" s="68"/>
      <c r="G126" s="68"/>
    </row>
    <row r="127" spans="1:7" x14ac:dyDescent="0.25">
      <c r="A127"/>
      <c r="B127"/>
      <c r="C127"/>
      <c r="D127" s="68"/>
      <c r="E127" s="68"/>
      <c r="F127" s="68"/>
      <c r="G127" s="68"/>
    </row>
    <row r="128" spans="1:7" x14ac:dyDescent="0.25">
      <c r="A128"/>
      <c r="B128"/>
      <c r="C128"/>
      <c r="D128" s="68"/>
      <c r="E128" s="68"/>
      <c r="F128" s="68"/>
      <c r="G128" s="68"/>
    </row>
    <row r="129" spans="1:7" x14ac:dyDescent="0.25">
      <c r="A129"/>
      <c r="B129"/>
      <c r="C129"/>
      <c r="D129" s="68"/>
      <c r="E129" s="68"/>
      <c r="F129" s="68"/>
      <c r="G129" s="68"/>
    </row>
    <row r="130" spans="1:7" x14ac:dyDescent="0.25">
      <c r="A130"/>
      <c r="B130"/>
      <c r="C130"/>
      <c r="D130" s="68"/>
      <c r="E130" s="68"/>
      <c r="F130" s="68"/>
      <c r="G130" s="68"/>
    </row>
    <row r="131" spans="1:7" x14ac:dyDescent="0.25">
      <c r="A131"/>
      <c r="B131"/>
      <c r="C131"/>
      <c r="D131" s="68"/>
      <c r="E131" s="68"/>
      <c r="F131" s="68"/>
      <c r="G131" s="68"/>
    </row>
    <row r="132" spans="1:7" x14ac:dyDescent="0.25">
      <c r="A132"/>
      <c r="B132"/>
      <c r="C132"/>
      <c r="D132" s="68"/>
      <c r="E132" s="68"/>
      <c r="F132" s="68"/>
      <c r="G132" s="68"/>
    </row>
    <row r="133" spans="1:7" x14ac:dyDescent="0.25">
      <c r="A133"/>
      <c r="B133"/>
      <c r="C133"/>
      <c r="D133" s="68"/>
      <c r="E133" s="68"/>
      <c r="F133" s="68"/>
      <c r="G133" s="68"/>
    </row>
    <row r="134" spans="1:7" x14ac:dyDescent="0.25">
      <c r="A134"/>
      <c r="B134"/>
      <c r="C134"/>
      <c r="D134" s="68"/>
      <c r="E134" s="68"/>
      <c r="F134" s="68"/>
      <c r="G134" s="68"/>
    </row>
    <row r="135" spans="1:7" x14ac:dyDescent="0.25">
      <c r="A135"/>
      <c r="B135"/>
      <c r="C135"/>
      <c r="D135" s="68"/>
      <c r="E135" s="68"/>
      <c r="F135" s="68"/>
      <c r="G135" s="68"/>
    </row>
    <row r="136" spans="1:7" x14ac:dyDescent="0.25">
      <c r="A136"/>
      <c r="B136"/>
      <c r="C136"/>
      <c r="D136" s="68"/>
      <c r="E136" s="68"/>
      <c r="F136" s="68"/>
      <c r="G136" s="68"/>
    </row>
    <row r="137" spans="1:7" x14ac:dyDescent="0.25">
      <c r="A137"/>
      <c r="B137"/>
      <c r="C137"/>
      <c r="D137" s="68"/>
      <c r="E137" s="68"/>
      <c r="F137" s="68"/>
      <c r="G137" s="68"/>
    </row>
    <row r="138" spans="1:7" x14ac:dyDescent="0.25">
      <c r="A138"/>
      <c r="B138"/>
      <c r="C138"/>
      <c r="D138" s="68"/>
      <c r="E138" s="68"/>
      <c r="F138" s="68"/>
      <c r="G138" s="68"/>
    </row>
    <row r="139" spans="1:7" x14ac:dyDescent="0.25">
      <c r="A139"/>
      <c r="B139"/>
      <c r="C139"/>
      <c r="D139" s="68"/>
      <c r="E139" s="68"/>
      <c r="F139" s="68"/>
      <c r="G139" s="68"/>
    </row>
    <row r="140" spans="1:7" x14ac:dyDescent="0.25">
      <c r="A140"/>
      <c r="B140"/>
      <c r="C140"/>
      <c r="D140" s="68"/>
      <c r="E140" s="68"/>
      <c r="F140" s="68"/>
      <c r="G140" s="68"/>
    </row>
    <row r="141" spans="1:7" x14ac:dyDescent="0.25">
      <c r="A141"/>
      <c r="B141"/>
      <c r="C141"/>
      <c r="D141" s="68"/>
      <c r="E141" s="68"/>
      <c r="F141" s="68"/>
      <c r="G141" s="68"/>
    </row>
    <row r="142" spans="1:7" x14ac:dyDescent="0.25">
      <c r="A142"/>
      <c r="B142"/>
      <c r="C142"/>
      <c r="D142" s="68"/>
      <c r="E142" s="68"/>
      <c r="F142" s="68"/>
      <c r="G142" s="68"/>
    </row>
    <row r="143" spans="1:7" x14ac:dyDescent="0.25">
      <c r="A143"/>
      <c r="B143"/>
      <c r="C143"/>
      <c r="D143" s="68"/>
      <c r="E143" s="68"/>
      <c r="F143" s="68"/>
      <c r="G143" s="68"/>
    </row>
    <row r="144" spans="1:7" x14ac:dyDescent="0.25">
      <c r="A144"/>
      <c r="B144"/>
      <c r="C144"/>
      <c r="D144" s="68"/>
      <c r="E144" s="68"/>
      <c r="F144" s="68"/>
      <c r="G144" s="68"/>
    </row>
    <row r="145" spans="1:7" x14ac:dyDescent="0.25">
      <c r="A145"/>
      <c r="B145"/>
      <c r="C145"/>
      <c r="D145" s="68"/>
      <c r="E145" s="68"/>
      <c r="F145" s="68"/>
      <c r="G145" s="68"/>
    </row>
    <row r="146" spans="1:7" x14ac:dyDescent="0.25">
      <c r="A146"/>
      <c r="B146"/>
      <c r="C146"/>
      <c r="D146" s="68"/>
      <c r="E146" s="68"/>
      <c r="F146" s="68"/>
      <c r="G146" s="68"/>
    </row>
    <row r="147" spans="1:7" x14ac:dyDescent="0.25">
      <c r="A147"/>
      <c r="B147"/>
      <c r="C147"/>
      <c r="D147" s="68"/>
      <c r="E147" s="68"/>
      <c r="F147" s="68"/>
      <c r="G147" s="68"/>
    </row>
    <row r="148" spans="1:7" x14ac:dyDescent="0.25">
      <c r="A148"/>
      <c r="B148"/>
      <c r="C148"/>
      <c r="D148" s="68"/>
      <c r="E148" s="68"/>
      <c r="F148" s="68"/>
      <c r="G148" s="68"/>
    </row>
    <row r="149" spans="1:7" x14ac:dyDescent="0.25">
      <c r="A149"/>
      <c r="B149"/>
      <c r="C149"/>
      <c r="D149" s="68"/>
      <c r="E149" s="68"/>
      <c r="F149" s="68"/>
      <c r="G149" s="68"/>
    </row>
    <row r="150" spans="1:7" x14ac:dyDescent="0.25">
      <c r="A150"/>
      <c r="B150"/>
      <c r="C150"/>
      <c r="D150" s="68"/>
      <c r="E150" s="68"/>
      <c r="F150" s="68"/>
      <c r="G150" s="68"/>
    </row>
    <row r="151" spans="1:7" x14ac:dyDescent="0.25">
      <c r="A151"/>
      <c r="B151"/>
      <c r="C151"/>
      <c r="D151" s="68"/>
      <c r="E151" s="68"/>
      <c r="F151" s="68"/>
      <c r="G151" s="68"/>
    </row>
    <row r="152" spans="1:7" x14ac:dyDescent="0.25">
      <c r="A152"/>
      <c r="B152"/>
      <c r="C152"/>
      <c r="D152" s="68"/>
      <c r="E152" s="68"/>
      <c r="F152" s="68"/>
      <c r="G152" s="68"/>
    </row>
    <row r="153" spans="1:7" x14ac:dyDescent="0.25">
      <c r="A153"/>
      <c r="B153"/>
      <c r="C153"/>
      <c r="D153" s="68"/>
      <c r="E153" s="68"/>
      <c r="F153" s="68"/>
      <c r="G153" s="68"/>
    </row>
    <row r="154" spans="1:7" x14ac:dyDescent="0.25">
      <c r="A154"/>
      <c r="B154"/>
      <c r="C154"/>
      <c r="D154" s="68"/>
      <c r="E154" s="68"/>
      <c r="F154" s="68"/>
      <c r="G154" s="68"/>
    </row>
    <row r="155" spans="1:7" x14ac:dyDescent="0.25">
      <c r="A155"/>
      <c r="B155"/>
      <c r="C155"/>
      <c r="D155" s="68"/>
      <c r="E155" s="68"/>
      <c r="F155" s="68"/>
      <c r="G155" s="68"/>
    </row>
    <row r="156" spans="1:7" x14ac:dyDescent="0.25">
      <c r="A156"/>
      <c r="B156"/>
      <c r="C156"/>
      <c r="D156" s="68"/>
      <c r="E156" s="68"/>
      <c r="F156" s="68"/>
      <c r="G156" s="68"/>
    </row>
    <row r="157" spans="1:7" x14ac:dyDescent="0.25">
      <c r="A157"/>
      <c r="B157"/>
      <c r="C157"/>
      <c r="D157" s="68"/>
      <c r="E157" s="68"/>
      <c r="F157" s="68"/>
      <c r="G157" s="68"/>
    </row>
    <row r="158" spans="1:7" x14ac:dyDescent="0.25">
      <c r="A158"/>
      <c r="B158"/>
      <c r="C158"/>
      <c r="D158" s="68"/>
      <c r="E158" s="68"/>
      <c r="F158" s="68"/>
      <c r="G158" s="68"/>
    </row>
    <row r="159" spans="1:7" x14ac:dyDescent="0.25">
      <c r="A159"/>
      <c r="B159"/>
      <c r="C159"/>
      <c r="D159" s="68"/>
      <c r="E159" s="68"/>
      <c r="F159" s="68"/>
      <c r="G159" s="68"/>
    </row>
    <row r="160" spans="1:7" x14ac:dyDescent="0.25">
      <c r="A160"/>
      <c r="B160"/>
      <c r="C160"/>
      <c r="D160" s="68"/>
      <c r="E160" s="68"/>
      <c r="F160" s="68"/>
      <c r="G160" s="68"/>
    </row>
    <row r="161" spans="1:7" x14ac:dyDescent="0.25">
      <c r="A161"/>
      <c r="B161"/>
      <c r="C161"/>
      <c r="D161" s="68"/>
      <c r="E161" s="68"/>
      <c r="F161" s="68"/>
      <c r="G161" s="68"/>
    </row>
    <row r="162" spans="1:7" x14ac:dyDescent="0.25">
      <c r="A162"/>
      <c r="B162"/>
      <c r="C162"/>
      <c r="D162" s="68"/>
      <c r="E162" s="68"/>
      <c r="F162" s="68"/>
      <c r="G162" s="68"/>
    </row>
    <row r="163" spans="1:7" x14ac:dyDescent="0.25">
      <c r="A163"/>
      <c r="B163"/>
      <c r="C163"/>
      <c r="D163" s="68"/>
      <c r="E163" s="68"/>
      <c r="F163" s="68"/>
      <c r="G163" s="68"/>
    </row>
    <row r="164" spans="1:7" x14ac:dyDescent="0.25">
      <c r="A164"/>
      <c r="B164"/>
      <c r="C164"/>
      <c r="D164" s="68"/>
      <c r="E164" s="68"/>
      <c r="F164" s="68"/>
      <c r="G164" s="68"/>
    </row>
    <row r="165" spans="1:7" x14ac:dyDescent="0.25">
      <c r="A165"/>
      <c r="B165"/>
      <c r="C165"/>
      <c r="D165" s="68"/>
      <c r="E165" s="68"/>
      <c r="F165" s="68"/>
      <c r="G165" s="68"/>
    </row>
    <row r="166" spans="1:7" x14ac:dyDescent="0.25">
      <c r="A166"/>
      <c r="B166"/>
      <c r="C166"/>
      <c r="D166" s="68"/>
      <c r="E166" s="68"/>
      <c r="F166" s="68"/>
      <c r="G166" s="68"/>
    </row>
    <row r="167" spans="1:7" x14ac:dyDescent="0.25">
      <c r="A167"/>
      <c r="B167"/>
      <c r="C167"/>
      <c r="D167" s="68"/>
      <c r="E167" s="68"/>
      <c r="F167" s="68"/>
      <c r="G167" s="68"/>
    </row>
    <row r="168" spans="1:7" x14ac:dyDescent="0.25">
      <c r="A168"/>
      <c r="B168"/>
      <c r="C168"/>
      <c r="D168" s="68"/>
      <c r="E168" s="68"/>
      <c r="F168" s="68"/>
      <c r="G168" s="68"/>
    </row>
    <row r="169" spans="1:7" x14ac:dyDescent="0.25">
      <c r="A169"/>
      <c r="B169"/>
      <c r="C169"/>
      <c r="D169" s="68"/>
      <c r="E169" s="68"/>
      <c r="F169" s="68"/>
      <c r="G169" s="68"/>
    </row>
    <row r="170" spans="1:7" x14ac:dyDescent="0.25">
      <c r="A170"/>
      <c r="B170"/>
      <c r="C170"/>
      <c r="D170" s="68"/>
      <c r="E170" s="68"/>
      <c r="F170" s="68"/>
      <c r="G170" s="68"/>
    </row>
    <row r="171" spans="1:7" x14ac:dyDescent="0.25">
      <c r="A171"/>
      <c r="B171"/>
      <c r="C171"/>
      <c r="D171" s="68"/>
      <c r="E171" s="68"/>
      <c r="F171" s="68"/>
      <c r="G171" s="68"/>
    </row>
    <row r="172" spans="1:7" x14ac:dyDescent="0.25">
      <c r="A172"/>
      <c r="B172"/>
      <c r="C172"/>
      <c r="D172" s="68"/>
      <c r="E172" s="68"/>
      <c r="F172" s="68"/>
      <c r="G172" s="68"/>
    </row>
    <row r="173" spans="1:7" x14ac:dyDescent="0.25">
      <c r="A173"/>
      <c r="B173"/>
      <c r="C173"/>
      <c r="D173" s="68"/>
      <c r="E173" s="68"/>
      <c r="F173" s="68"/>
      <c r="G173" s="68"/>
    </row>
    <row r="174" spans="1:7" x14ac:dyDescent="0.25">
      <c r="A174"/>
      <c r="B174"/>
      <c r="C174"/>
      <c r="D174" s="68"/>
      <c r="E174" s="68"/>
      <c r="F174" s="68"/>
      <c r="G174" s="68"/>
    </row>
    <row r="175" spans="1:7" x14ac:dyDescent="0.25">
      <c r="A175"/>
      <c r="B175"/>
      <c r="C175"/>
      <c r="D175" s="68"/>
      <c r="E175" s="68"/>
      <c r="F175" s="68"/>
      <c r="G175" s="68"/>
    </row>
    <row r="176" spans="1:7" x14ac:dyDescent="0.25">
      <c r="A176"/>
      <c r="B176"/>
      <c r="C176"/>
      <c r="D176" s="68"/>
      <c r="E176" s="68"/>
      <c r="F176" s="68"/>
      <c r="G176" s="68"/>
    </row>
    <row r="177" spans="1:7" x14ac:dyDescent="0.25">
      <c r="A177"/>
      <c r="B177"/>
      <c r="C177"/>
      <c r="D177" s="68"/>
      <c r="E177" s="68"/>
      <c r="F177" s="68"/>
      <c r="G177" s="68"/>
    </row>
    <row r="178" spans="1:7" x14ac:dyDescent="0.25">
      <c r="A178"/>
      <c r="B178"/>
      <c r="C178"/>
      <c r="D178" s="68"/>
      <c r="E178" s="68"/>
      <c r="F178" s="68"/>
      <c r="G178" s="68"/>
    </row>
    <row r="179" spans="1:7" x14ac:dyDescent="0.25">
      <c r="A179"/>
      <c r="B179"/>
      <c r="C179"/>
      <c r="D179" s="68"/>
      <c r="E179" s="68"/>
      <c r="F179" s="68"/>
      <c r="G179" s="68"/>
    </row>
    <row r="180" spans="1:7" x14ac:dyDescent="0.25">
      <c r="A180"/>
      <c r="B180"/>
      <c r="C180"/>
      <c r="D180" s="68"/>
      <c r="E180" s="68"/>
      <c r="F180" s="68"/>
      <c r="G180" s="68"/>
    </row>
    <row r="181" spans="1:7" x14ac:dyDescent="0.25">
      <c r="A181"/>
      <c r="B181"/>
      <c r="C181"/>
      <c r="D181" s="68"/>
      <c r="E181" s="68"/>
      <c r="F181" s="68"/>
      <c r="G181" s="68"/>
    </row>
    <row r="182" spans="1:7" x14ac:dyDescent="0.25">
      <c r="A182"/>
      <c r="B182"/>
      <c r="C182"/>
      <c r="D182" s="68"/>
      <c r="E182" s="68"/>
      <c r="F182" s="68"/>
      <c r="G182" s="68"/>
    </row>
    <row r="183" spans="1:7" x14ac:dyDescent="0.25">
      <c r="A183"/>
      <c r="B183"/>
      <c r="C183"/>
      <c r="D183" s="68"/>
      <c r="E183" s="68"/>
      <c r="F183" s="68"/>
      <c r="G183" s="68"/>
    </row>
    <row r="184" spans="1:7" x14ac:dyDescent="0.25">
      <c r="A184"/>
      <c r="B184"/>
      <c r="C184"/>
      <c r="D184" s="68"/>
      <c r="E184" s="68"/>
      <c r="F184" s="68"/>
      <c r="G184" s="68"/>
    </row>
    <row r="185" spans="1:7" x14ac:dyDescent="0.25">
      <c r="A185"/>
      <c r="B185"/>
      <c r="C185"/>
      <c r="D185" s="68"/>
      <c r="E185" s="68"/>
      <c r="F185" s="68"/>
      <c r="G185" s="68"/>
    </row>
    <row r="186" spans="1:7" x14ac:dyDescent="0.25">
      <c r="A186"/>
      <c r="B186"/>
      <c r="C186"/>
      <c r="D186" s="68"/>
      <c r="E186" s="68"/>
      <c r="F186" s="68"/>
      <c r="G186" s="68"/>
    </row>
    <row r="187" spans="1:7" x14ac:dyDescent="0.25">
      <c r="A187"/>
      <c r="B187"/>
      <c r="C187"/>
      <c r="D187" s="68"/>
      <c r="E187" s="68"/>
      <c r="F187" s="68"/>
      <c r="G187" s="68"/>
    </row>
    <row r="188" spans="1:7" x14ac:dyDescent="0.25">
      <c r="A188"/>
      <c r="B188"/>
      <c r="C188"/>
      <c r="D188" s="68"/>
      <c r="E188" s="68"/>
      <c r="F188" s="68"/>
      <c r="G188" s="68"/>
    </row>
    <row r="189" spans="1:7" x14ac:dyDescent="0.25">
      <c r="A189"/>
      <c r="B189"/>
      <c r="C189"/>
      <c r="D189" s="68"/>
      <c r="E189" s="68"/>
      <c r="F189" s="68"/>
      <c r="G189" s="68"/>
    </row>
    <row r="190" spans="1:7" x14ac:dyDescent="0.25">
      <c r="A190"/>
      <c r="B190"/>
      <c r="C190"/>
      <c r="D190" s="68"/>
      <c r="E190" s="68"/>
      <c r="F190" s="68"/>
      <c r="G190" s="68"/>
    </row>
    <row r="191" spans="1:7" x14ac:dyDescent="0.25">
      <c r="A191"/>
      <c r="B191"/>
      <c r="C191"/>
      <c r="D191" s="68"/>
      <c r="E191" s="68"/>
      <c r="F191" s="68"/>
      <c r="G191" s="68"/>
    </row>
    <row r="192" spans="1:7" x14ac:dyDescent="0.25">
      <c r="A192"/>
      <c r="B192"/>
      <c r="C192"/>
      <c r="D192" s="68"/>
      <c r="E192" s="68"/>
      <c r="F192" s="68"/>
      <c r="G192" s="68"/>
    </row>
    <row r="193" spans="1:7" x14ac:dyDescent="0.25">
      <c r="A193"/>
      <c r="B193"/>
      <c r="C193"/>
      <c r="D193" s="68"/>
      <c r="E193" s="68"/>
      <c r="F193" s="68"/>
      <c r="G193" s="68"/>
    </row>
    <row r="194" spans="1:7" x14ac:dyDescent="0.25">
      <c r="A194"/>
      <c r="B194"/>
      <c r="C194"/>
      <c r="D194" s="68"/>
      <c r="E194" s="68"/>
      <c r="F194" s="68"/>
      <c r="G194" s="68"/>
    </row>
    <row r="195" spans="1:7" x14ac:dyDescent="0.25">
      <c r="A195"/>
      <c r="B195"/>
      <c r="C195"/>
      <c r="D195" s="68"/>
      <c r="E195" s="68"/>
      <c r="F195" s="68"/>
      <c r="G195" s="68"/>
    </row>
    <row r="196" spans="1:7" x14ac:dyDescent="0.25">
      <c r="A196"/>
      <c r="B196"/>
      <c r="C196"/>
      <c r="D196" s="68"/>
      <c r="E196" s="68"/>
      <c r="F196" s="68"/>
      <c r="G196" s="68"/>
    </row>
    <row r="197" spans="1:7" x14ac:dyDescent="0.25">
      <c r="A197"/>
      <c r="B197"/>
      <c r="C197"/>
      <c r="D197" s="68"/>
      <c r="E197" s="68"/>
      <c r="F197" s="68"/>
      <c r="G197" s="68"/>
    </row>
    <row r="198" spans="1:7" x14ac:dyDescent="0.25">
      <c r="A198"/>
      <c r="B198"/>
      <c r="C198"/>
      <c r="D198" s="68"/>
      <c r="E198" s="68"/>
      <c r="F198" s="68"/>
      <c r="G198" s="68"/>
    </row>
    <row r="199" spans="1:7" x14ac:dyDescent="0.25">
      <c r="A199"/>
      <c r="B199"/>
      <c r="C199"/>
      <c r="D199" s="68"/>
      <c r="E199" s="68"/>
      <c r="F199" s="68"/>
      <c r="G199" s="68"/>
    </row>
    <row r="200" spans="1:7" x14ac:dyDescent="0.25">
      <c r="A200"/>
      <c r="B200"/>
      <c r="C200"/>
      <c r="D200" s="68"/>
      <c r="E200" s="68"/>
      <c r="F200" s="68"/>
      <c r="G200" s="68"/>
    </row>
    <row r="201" spans="1:7" x14ac:dyDescent="0.25">
      <c r="A201"/>
      <c r="B201"/>
      <c r="C201"/>
      <c r="D201" s="68"/>
      <c r="E201" s="68"/>
      <c r="F201" s="68"/>
      <c r="G201" s="68"/>
    </row>
    <row r="202" spans="1:7" x14ac:dyDescent="0.25">
      <c r="A202"/>
      <c r="B202"/>
      <c r="C202"/>
      <c r="D202" s="68"/>
      <c r="E202" s="68"/>
      <c r="F202" s="68"/>
      <c r="G202" s="68"/>
    </row>
    <row r="203" spans="1:7" x14ac:dyDescent="0.25">
      <c r="A203"/>
      <c r="B203"/>
      <c r="C203"/>
      <c r="D203" s="68"/>
      <c r="E203" s="68"/>
      <c r="F203" s="68"/>
      <c r="G203" s="68"/>
    </row>
    <row r="204" spans="1:7" x14ac:dyDescent="0.25">
      <c r="A204"/>
      <c r="B204"/>
      <c r="C204"/>
      <c r="D204" s="68"/>
      <c r="E204" s="68"/>
      <c r="F204" s="68"/>
      <c r="G204" s="68"/>
    </row>
    <row r="205" spans="1:7" x14ac:dyDescent="0.25">
      <c r="A205"/>
      <c r="B205"/>
      <c r="C205"/>
      <c r="D205" s="68"/>
      <c r="E205" s="68"/>
      <c r="F205" s="68"/>
      <c r="G205" s="68"/>
    </row>
    <row r="206" spans="1:7" x14ac:dyDescent="0.25">
      <c r="A206"/>
      <c r="B206"/>
      <c r="C206"/>
      <c r="D206" s="68"/>
      <c r="E206" s="68"/>
      <c r="F206" s="68"/>
      <c r="G206" s="68"/>
    </row>
    <row r="207" spans="1:7" x14ac:dyDescent="0.25">
      <c r="A207"/>
      <c r="B207"/>
      <c r="C207"/>
      <c r="D207" s="68"/>
      <c r="E207" s="68"/>
      <c r="F207" s="68"/>
      <c r="G207" s="68"/>
    </row>
    <row r="208" spans="1:7" x14ac:dyDescent="0.25">
      <c r="A208"/>
      <c r="B208"/>
      <c r="C208"/>
      <c r="D208" s="68"/>
      <c r="E208" s="68"/>
      <c r="F208" s="68"/>
      <c r="G208" s="68"/>
    </row>
    <row r="209" spans="1:7" x14ac:dyDescent="0.25">
      <c r="A209"/>
      <c r="B209"/>
      <c r="C209"/>
      <c r="D209" s="68"/>
      <c r="E209" s="68"/>
      <c r="F209" s="68"/>
      <c r="G209" s="68"/>
    </row>
    <row r="210" spans="1:7" x14ac:dyDescent="0.25">
      <c r="A210"/>
      <c r="B210"/>
      <c r="C210"/>
      <c r="D210" s="68"/>
      <c r="E210" s="68"/>
      <c r="F210" s="68"/>
      <c r="G210" s="68"/>
    </row>
    <row r="211" spans="1:7" x14ac:dyDescent="0.25">
      <c r="A211"/>
      <c r="B211"/>
      <c r="C211"/>
      <c r="D211" s="68"/>
      <c r="E211" s="68"/>
      <c r="F211" s="68"/>
      <c r="G211" s="68"/>
    </row>
    <row r="212" spans="1:7" x14ac:dyDescent="0.25">
      <c r="A212"/>
      <c r="B212"/>
      <c r="C212"/>
      <c r="D212" s="68"/>
      <c r="E212" s="68"/>
      <c r="F212" s="68"/>
      <c r="G212" s="68"/>
    </row>
    <row r="213" spans="1:7" x14ac:dyDescent="0.25">
      <c r="A213"/>
      <c r="B213"/>
      <c r="C213"/>
      <c r="D213" s="68"/>
      <c r="E213" s="68"/>
      <c r="F213" s="68"/>
      <c r="G213" s="68"/>
    </row>
    <row r="214" spans="1:7" x14ac:dyDescent="0.25">
      <c r="A214"/>
      <c r="B214"/>
      <c r="C214"/>
      <c r="D214" s="68"/>
      <c r="E214" s="68"/>
      <c r="F214" s="68"/>
      <c r="G214" s="68"/>
    </row>
    <row r="215" spans="1:7" x14ac:dyDescent="0.25">
      <c r="A215"/>
      <c r="B215"/>
      <c r="C215"/>
      <c r="D215" s="68"/>
      <c r="E215" s="68"/>
      <c r="F215" s="68"/>
      <c r="G215" s="68"/>
    </row>
    <row r="216" spans="1:7" x14ac:dyDescent="0.25">
      <c r="A216"/>
      <c r="B216"/>
      <c r="C216"/>
      <c r="D216" s="68"/>
      <c r="E216" s="68"/>
      <c r="F216" s="68"/>
      <c r="G216" s="68"/>
    </row>
    <row r="217" spans="1:7" x14ac:dyDescent="0.25">
      <c r="A217"/>
      <c r="B217"/>
      <c r="C217"/>
      <c r="D217" s="68"/>
      <c r="E217" s="68"/>
      <c r="F217" s="68"/>
      <c r="G217" s="68"/>
    </row>
    <row r="218" spans="1:7" x14ac:dyDescent="0.25">
      <c r="A218"/>
      <c r="B218"/>
      <c r="C218"/>
      <c r="D218" s="68"/>
      <c r="E218" s="68"/>
      <c r="F218" s="68"/>
      <c r="G218" s="68"/>
    </row>
    <row r="219" spans="1:7" x14ac:dyDescent="0.25">
      <c r="A219"/>
      <c r="B219"/>
      <c r="C219"/>
      <c r="D219" s="68"/>
      <c r="E219" s="68"/>
      <c r="F219" s="68"/>
      <c r="G219" s="68"/>
    </row>
    <row r="220" spans="1:7" x14ac:dyDescent="0.25">
      <c r="A220"/>
      <c r="B220"/>
      <c r="C220"/>
      <c r="D220" s="68"/>
      <c r="E220" s="68"/>
      <c r="F220" s="68"/>
      <c r="G220" s="68"/>
    </row>
    <row r="221" spans="1:7" x14ac:dyDescent="0.25">
      <c r="A221"/>
      <c r="B221"/>
      <c r="C221"/>
      <c r="D221" s="68"/>
      <c r="E221" s="68"/>
      <c r="F221" s="68"/>
      <c r="G221" s="68"/>
    </row>
    <row r="222" spans="1:7" x14ac:dyDescent="0.25">
      <c r="A222"/>
      <c r="B222"/>
      <c r="C222"/>
      <c r="D222" s="68"/>
      <c r="E222" s="68"/>
      <c r="F222" s="68"/>
      <c r="G222" s="68"/>
    </row>
    <row r="223" spans="1:7" x14ac:dyDescent="0.25">
      <c r="A223"/>
      <c r="B223"/>
      <c r="C223"/>
      <c r="D223" s="68"/>
      <c r="E223" s="68"/>
      <c r="F223" s="68"/>
      <c r="G223" s="68"/>
    </row>
    <row r="224" spans="1:7" x14ac:dyDescent="0.25">
      <c r="A224"/>
      <c r="B224"/>
      <c r="C224"/>
      <c r="D224" s="68"/>
      <c r="E224" s="68"/>
      <c r="F224" s="68"/>
      <c r="G224" s="68"/>
    </row>
    <row r="225" spans="1:7" x14ac:dyDescent="0.25">
      <c r="A225"/>
      <c r="B225"/>
      <c r="C225"/>
      <c r="D225" s="68"/>
      <c r="E225" s="68"/>
      <c r="F225" s="68"/>
      <c r="G225" s="68"/>
    </row>
    <row r="226" spans="1:7" x14ac:dyDescent="0.25">
      <c r="A226"/>
      <c r="B226"/>
      <c r="C226"/>
      <c r="D226" s="68"/>
      <c r="E226" s="68"/>
      <c r="F226" s="68"/>
      <c r="G226" s="68"/>
    </row>
    <row r="227" spans="1:7" x14ac:dyDescent="0.25">
      <c r="A227"/>
      <c r="B227"/>
      <c r="C227"/>
      <c r="D227" s="68"/>
      <c r="E227" s="68"/>
      <c r="F227" s="68"/>
      <c r="G227" s="68"/>
    </row>
    <row r="228" spans="1:7" x14ac:dyDescent="0.25">
      <c r="A228"/>
      <c r="B228"/>
      <c r="C228"/>
      <c r="D228" s="68"/>
      <c r="E228" s="68"/>
      <c r="F228" s="68"/>
      <c r="G228" s="68"/>
    </row>
    <row r="229" spans="1:7" x14ac:dyDescent="0.25">
      <c r="A229"/>
      <c r="B229"/>
      <c r="C229"/>
      <c r="D229" s="68"/>
      <c r="E229" s="68"/>
      <c r="F229" s="68"/>
      <c r="G229" s="68"/>
    </row>
    <row r="230" spans="1:7" x14ac:dyDescent="0.25">
      <c r="A230"/>
      <c r="B230"/>
      <c r="C230"/>
      <c r="D230" s="68"/>
      <c r="E230" s="68"/>
      <c r="F230" s="68"/>
      <c r="G230" s="68"/>
    </row>
    <row r="231" spans="1:7" x14ac:dyDescent="0.25">
      <c r="A231"/>
      <c r="B231"/>
      <c r="C231"/>
      <c r="D231" s="68"/>
      <c r="E231" s="68"/>
      <c r="F231" s="68"/>
      <c r="G231" s="68"/>
    </row>
    <row r="232" spans="1:7" x14ac:dyDescent="0.25">
      <c r="A232"/>
      <c r="B232"/>
      <c r="C232"/>
      <c r="D232" s="68"/>
      <c r="E232" s="68"/>
      <c r="F232" s="68"/>
      <c r="G232" s="68"/>
    </row>
    <row r="233" spans="1:7" x14ac:dyDescent="0.25">
      <c r="A233"/>
      <c r="B233"/>
      <c r="C233"/>
      <c r="D233" s="68"/>
      <c r="E233" s="68"/>
      <c r="F233" s="68"/>
      <c r="G233" s="68"/>
    </row>
    <row r="234" spans="1:7" x14ac:dyDescent="0.25">
      <c r="A234"/>
      <c r="B234"/>
      <c r="C234"/>
      <c r="D234" s="68"/>
      <c r="E234" s="68"/>
      <c r="F234" s="68"/>
      <c r="G234" s="68"/>
    </row>
    <row r="235" spans="1:7" x14ac:dyDescent="0.25">
      <c r="A235"/>
      <c r="B235"/>
      <c r="C235"/>
      <c r="D235" s="68"/>
      <c r="E235" s="68"/>
      <c r="F235" s="68"/>
      <c r="G235" s="68"/>
    </row>
    <row r="236" spans="1:7" x14ac:dyDescent="0.25">
      <c r="A236"/>
      <c r="B236"/>
      <c r="C236"/>
      <c r="D236" s="68"/>
      <c r="E236" s="68"/>
      <c r="F236" s="68"/>
      <c r="G236" s="68"/>
    </row>
    <row r="237" spans="1:7" x14ac:dyDescent="0.25">
      <c r="A237"/>
      <c r="B237"/>
      <c r="C237"/>
      <c r="D237" s="68"/>
      <c r="E237" s="68"/>
      <c r="F237" s="68"/>
      <c r="G237" s="68"/>
    </row>
    <row r="238" spans="1:7" x14ac:dyDescent="0.25">
      <c r="A238"/>
      <c r="B238"/>
      <c r="C238"/>
      <c r="D238" s="68"/>
      <c r="E238" s="68"/>
      <c r="F238" s="68"/>
      <c r="G238" s="68"/>
    </row>
    <row r="239" spans="1:7" x14ac:dyDescent="0.25">
      <c r="A239"/>
      <c r="B239"/>
      <c r="C239"/>
      <c r="D239" s="68"/>
      <c r="E239" s="68"/>
      <c r="F239" s="68"/>
      <c r="G239" s="68"/>
    </row>
    <row r="240" spans="1:7" x14ac:dyDescent="0.25">
      <c r="A240"/>
      <c r="B240"/>
      <c r="C240"/>
      <c r="D240" s="68"/>
      <c r="E240" s="68"/>
      <c r="F240" s="68"/>
      <c r="G240" s="68"/>
    </row>
    <row r="241" spans="1:7" x14ac:dyDescent="0.25">
      <c r="A241"/>
      <c r="B241"/>
      <c r="C241"/>
      <c r="D241" s="68"/>
      <c r="E241" s="68"/>
      <c r="F241" s="68"/>
      <c r="G241" s="68"/>
    </row>
    <row r="242" spans="1:7" x14ac:dyDescent="0.25">
      <c r="A242"/>
      <c r="B242"/>
      <c r="C242"/>
      <c r="D242" s="68"/>
      <c r="E242" s="68"/>
      <c r="F242" s="68"/>
      <c r="G242" s="68"/>
    </row>
    <row r="243" spans="1:7" x14ac:dyDescent="0.25">
      <c r="A243"/>
      <c r="B243"/>
      <c r="C243"/>
      <c r="D243" s="68"/>
      <c r="E243" s="68"/>
      <c r="F243" s="68"/>
      <c r="G243" s="68"/>
    </row>
    <row r="244" spans="1:7" x14ac:dyDescent="0.25">
      <c r="A244"/>
      <c r="B244"/>
      <c r="C244"/>
      <c r="D244" s="68"/>
      <c r="E244" s="68"/>
      <c r="F244" s="68"/>
      <c r="G244" s="68"/>
    </row>
    <row r="245" spans="1:7" x14ac:dyDescent="0.25">
      <c r="A245"/>
      <c r="B245"/>
      <c r="C245"/>
      <c r="D245" s="68"/>
      <c r="E245" s="68"/>
      <c r="F245" s="68"/>
      <c r="G245" s="68"/>
    </row>
    <row r="246" spans="1:7" x14ac:dyDescent="0.25">
      <c r="A246"/>
      <c r="B246"/>
      <c r="C246"/>
      <c r="D246" s="68"/>
      <c r="E246" s="68"/>
      <c r="F246" s="68"/>
      <c r="G246" s="68"/>
    </row>
    <row r="247" spans="1:7" x14ac:dyDescent="0.25">
      <c r="A247"/>
      <c r="B247"/>
      <c r="C247"/>
      <c r="D247" s="68"/>
      <c r="E247" s="68"/>
      <c r="F247" s="68"/>
      <c r="G247" s="68"/>
    </row>
    <row r="248" spans="1:7" x14ac:dyDescent="0.25">
      <c r="A248"/>
      <c r="B248"/>
      <c r="C248"/>
      <c r="D248" s="68"/>
      <c r="E248" s="68"/>
      <c r="F248" s="68"/>
      <c r="G248" s="68"/>
    </row>
    <row r="249" spans="1:7" x14ac:dyDescent="0.25">
      <c r="A249"/>
      <c r="B249"/>
      <c r="C249"/>
      <c r="D249" s="68"/>
      <c r="E249" s="68"/>
      <c r="F249" s="68"/>
      <c r="G249" s="68"/>
    </row>
    <row r="250" spans="1:7" x14ac:dyDescent="0.25">
      <c r="A250"/>
      <c r="B250"/>
      <c r="C250"/>
      <c r="D250" s="68"/>
      <c r="E250" s="68"/>
      <c r="F250" s="68"/>
      <c r="G250" s="68"/>
    </row>
    <row r="251" spans="1:7" x14ac:dyDescent="0.25">
      <c r="A251"/>
      <c r="B251"/>
      <c r="C251"/>
      <c r="D251" s="68"/>
      <c r="E251" s="68"/>
      <c r="F251" s="68"/>
      <c r="G251" s="68"/>
    </row>
    <row r="252" spans="1:7" x14ac:dyDescent="0.25">
      <c r="A252"/>
      <c r="B252"/>
      <c r="C252"/>
      <c r="D252" s="68"/>
      <c r="E252" s="68"/>
      <c r="F252" s="68"/>
      <c r="G252" s="68"/>
    </row>
    <row r="253" spans="1:7" x14ac:dyDescent="0.25">
      <c r="A253"/>
      <c r="B253"/>
      <c r="C253"/>
      <c r="D253" s="68"/>
      <c r="E253" s="68"/>
      <c r="F253" s="68"/>
      <c r="G253" s="68"/>
    </row>
    <row r="254" spans="1:7" x14ac:dyDescent="0.25">
      <c r="A254"/>
      <c r="B254"/>
      <c r="C254"/>
      <c r="D254" s="68"/>
      <c r="E254" s="68"/>
      <c r="F254" s="68"/>
      <c r="G254" s="68"/>
    </row>
    <row r="255" spans="1:7" x14ac:dyDescent="0.25">
      <c r="A255"/>
      <c r="B255"/>
      <c r="C255"/>
      <c r="D255" s="68"/>
      <c r="E255" s="68"/>
      <c r="F255" s="68"/>
      <c r="G255" s="68"/>
    </row>
    <row r="256" spans="1:7" x14ac:dyDescent="0.25">
      <c r="A256"/>
      <c r="B256"/>
      <c r="C256"/>
      <c r="D256" s="68"/>
      <c r="E256" s="68"/>
      <c r="F256" s="68"/>
      <c r="G256" s="68"/>
    </row>
    <row r="257" spans="1:7" x14ac:dyDescent="0.25">
      <c r="A257"/>
      <c r="B257"/>
      <c r="C257"/>
      <c r="D257" s="68"/>
      <c r="E257" s="68"/>
      <c r="F257" s="68"/>
      <c r="G257" s="68"/>
    </row>
    <row r="258" spans="1:7" x14ac:dyDescent="0.25">
      <c r="A258"/>
      <c r="B258"/>
      <c r="C258"/>
      <c r="D258" s="68"/>
      <c r="E258" s="68"/>
      <c r="F258" s="68"/>
      <c r="G258" s="68"/>
    </row>
    <row r="259" spans="1:7" x14ac:dyDescent="0.25">
      <c r="A259"/>
      <c r="B259"/>
      <c r="C259"/>
      <c r="D259" s="68"/>
      <c r="E259" s="68"/>
      <c r="F259" s="68"/>
      <c r="G259" s="68"/>
    </row>
    <row r="260" spans="1:7" x14ac:dyDescent="0.25">
      <c r="A260"/>
      <c r="B260"/>
      <c r="C260"/>
      <c r="D260" s="68"/>
      <c r="E260" s="68"/>
      <c r="F260" s="68"/>
      <c r="G260" s="68"/>
    </row>
    <row r="261" spans="1:7" x14ac:dyDescent="0.25">
      <c r="A261"/>
      <c r="B261"/>
      <c r="C261"/>
      <c r="D261" s="68"/>
      <c r="E261" s="68"/>
      <c r="F261" s="68"/>
      <c r="G261" s="68"/>
    </row>
    <row r="262" spans="1:7" x14ac:dyDescent="0.25">
      <c r="A262"/>
      <c r="B262"/>
      <c r="C262"/>
      <c r="D262" s="68"/>
      <c r="E262" s="68"/>
      <c r="F262" s="68"/>
      <c r="G262" s="68"/>
    </row>
    <row r="263" spans="1:7" x14ac:dyDescent="0.25">
      <c r="A263"/>
      <c r="B263"/>
      <c r="C263"/>
      <c r="D263" s="68"/>
      <c r="E263" s="68"/>
      <c r="F263" s="68"/>
      <c r="G263" s="68"/>
    </row>
    <row r="264" spans="1:7" x14ac:dyDescent="0.25">
      <c r="A264"/>
      <c r="B264"/>
      <c r="C264"/>
      <c r="D264" s="68"/>
      <c r="E264" s="68"/>
      <c r="F264" s="68"/>
      <c r="G264" s="68"/>
    </row>
    <row r="265" spans="1:7" x14ac:dyDescent="0.25">
      <c r="A265"/>
      <c r="B265"/>
      <c r="C265"/>
      <c r="D265" s="68"/>
      <c r="E265" s="68"/>
      <c r="F265" s="68"/>
      <c r="G265" s="68"/>
    </row>
    <row r="266" spans="1:7" x14ac:dyDescent="0.25">
      <c r="A266"/>
      <c r="B266"/>
      <c r="C266"/>
      <c r="D266" s="68"/>
      <c r="E266" s="68"/>
      <c r="F266" s="68"/>
      <c r="G266" s="68"/>
    </row>
    <row r="267" spans="1:7" x14ac:dyDescent="0.25">
      <c r="A267"/>
      <c r="B267"/>
      <c r="C267"/>
      <c r="D267" s="68"/>
      <c r="E267" s="68"/>
      <c r="F267" s="68"/>
      <c r="G267" s="68"/>
    </row>
    <row r="268" spans="1:7" x14ac:dyDescent="0.25">
      <c r="A268"/>
      <c r="B268"/>
      <c r="C268"/>
      <c r="D268" s="68"/>
      <c r="E268" s="68"/>
      <c r="F268" s="68"/>
      <c r="G268" s="68"/>
    </row>
    <row r="269" spans="1:7" x14ac:dyDescent="0.25">
      <c r="A269"/>
      <c r="B269"/>
      <c r="C269"/>
      <c r="D269" s="68"/>
      <c r="E269" s="68"/>
      <c r="F269" s="68"/>
      <c r="G269" s="68"/>
    </row>
    <row r="270" spans="1:7" x14ac:dyDescent="0.25">
      <c r="A270"/>
      <c r="B270"/>
      <c r="C270"/>
      <c r="D270" s="68"/>
      <c r="E270" s="68"/>
      <c r="F270" s="68"/>
      <c r="G270" s="68"/>
    </row>
    <row r="271" spans="1:7" x14ac:dyDescent="0.25">
      <c r="A271"/>
      <c r="B271"/>
      <c r="C271"/>
      <c r="D271" s="68"/>
      <c r="E271" s="68"/>
      <c r="F271" s="68"/>
      <c r="G271" s="68"/>
    </row>
    <row r="272" spans="1:7" x14ac:dyDescent="0.25">
      <c r="A272"/>
      <c r="B272"/>
      <c r="C272"/>
      <c r="D272" s="68"/>
      <c r="E272" s="68"/>
      <c r="F272" s="68"/>
      <c r="G272" s="68"/>
    </row>
    <row r="273" spans="1:7" x14ac:dyDescent="0.25">
      <c r="A273"/>
      <c r="B273"/>
      <c r="C273"/>
      <c r="D273" s="68"/>
      <c r="E273" s="68"/>
      <c r="F273" s="68"/>
      <c r="G273" s="68"/>
    </row>
    <row r="274" spans="1:7" x14ac:dyDescent="0.25">
      <c r="A274"/>
      <c r="B274"/>
      <c r="C274"/>
      <c r="D274" s="68"/>
      <c r="E274" s="68"/>
      <c r="F274" s="68"/>
      <c r="G274" s="68"/>
    </row>
    <row r="275" spans="1:7" x14ac:dyDescent="0.25">
      <c r="A275"/>
      <c r="B275"/>
      <c r="C275"/>
      <c r="D275" s="68"/>
      <c r="E275" s="68"/>
      <c r="F275" s="68"/>
      <c r="G275" s="68"/>
    </row>
    <row r="276" spans="1:7" x14ac:dyDescent="0.25">
      <c r="A276"/>
      <c r="B276"/>
      <c r="C276"/>
      <c r="D276" s="68"/>
      <c r="E276" s="68"/>
      <c r="F276" s="68"/>
      <c r="G276" s="68"/>
    </row>
    <row r="277" spans="1:7" x14ac:dyDescent="0.25">
      <c r="A277"/>
      <c r="B277"/>
      <c r="C277"/>
      <c r="D277" s="68"/>
      <c r="E277" s="68"/>
      <c r="F277" s="68"/>
      <c r="G277" s="68"/>
    </row>
    <row r="278" spans="1:7" x14ac:dyDescent="0.25">
      <c r="A278"/>
      <c r="B278"/>
      <c r="C278"/>
      <c r="D278" s="68"/>
      <c r="E278" s="68"/>
      <c r="F278" s="68"/>
      <c r="G278" s="68"/>
    </row>
    <row r="279" spans="1:7" x14ac:dyDescent="0.25">
      <c r="A279"/>
      <c r="B279"/>
      <c r="C279"/>
      <c r="D279" s="68"/>
      <c r="E279" s="68"/>
      <c r="F279" s="68"/>
      <c r="G279" s="68"/>
    </row>
    <row r="280" spans="1:7" x14ac:dyDescent="0.25">
      <c r="A280"/>
      <c r="B280"/>
      <c r="C280"/>
      <c r="D280" s="68"/>
      <c r="E280" s="68"/>
      <c r="F280" s="68"/>
      <c r="G280" s="68"/>
    </row>
    <row r="281" spans="1:7" x14ac:dyDescent="0.25">
      <c r="A281"/>
      <c r="B281"/>
      <c r="C281"/>
      <c r="D281" s="68"/>
      <c r="E281" s="68"/>
      <c r="F281" s="68"/>
      <c r="G281" s="68"/>
    </row>
    <row r="282" spans="1:7" x14ac:dyDescent="0.25">
      <c r="A282"/>
      <c r="B282"/>
      <c r="C282"/>
      <c r="D282" s="68"/>
      <c r="E282" s="68"/>
      <c r="F282" s="68"/>
      <c r="G282" s="68"/>
    </row>
    <row r="283" spans="1:7" x14ac:dyDescent="0.25">
      <c r="A283"/>
      <c r="B283"/>
      <c r="C283"/>
      <c r="D283" s="68"/>
      <c r="E283" s="68"/>
      <c r="F283" s="68"/>
      <c r="G283" s="68"/>
    </row>
    <row r="284" spans="1:7" x14ac:dyDescent="0.25">
      <c r="A284"/>
      <c r="B284"/>
      <c r="C284"/>
      <c r="D284" s="68"/>
      <c r="E284" s="68"/>
      <c r="F284" s="68"/>
      <c r="G284" s="68"/>
    </row>
    <row r="285" spans="1:7" x14ac:dyDescent="0.25">
      <c r="A285"/>
      <c r="B285"/>
      <c r="C285"/>
      <c r="D285" s="68"/>
      <c r="E285" s="68"/>
      <c r="F285" s="68"/>
      <c r="G285" s="68"/>
    </row>
    <row r="286" spans="1:7" x14ac:dyDescent="0.25">
      <c r="A286"/>
      <c r="B286"/>
      <c r="C286"/>
      <c r="D286" s="68"/>
      <c r="E286" s="68"/>
      <c r="F286" s="68"/>
      <c r="G286" s="68"/>
    </row>
    <row r="287" spans="1:7" x14ac:dyDescent="0.25">
      <c r="A287"/>
      <c r="B287"/>
      <c r="C287"/>
      <c r="D287" s="68"/>
      <c r="E287" s="68"/>
      <c r="F287" s="68"/>
      <c r="G287" s="68"/>
    </row>
    <row r="288" spans="1:7" x14ac:dyDescent="0.25">
      <c r="A288"/>
      <c r="B288"/>
      <c r="C288"/>
      <c r="D288" s="68"/>
      <c r="E288" s="68"/>
      <c r="F288" s="68"/>
      <c r="G288" s="68"/>
    </row>
    <row r="289" spans="1:7" x14ac:dyDescent="0.25">
      <c r="A289"/>
      <c r="B289"/>
      <c r="C289"/>
      <c r="D289" s="68"/>
      <c r="E289" s="68"/>
      <c r="F289" s="68"/>
      <c r="G289" s="68"/>
    </row>
    <row r="290" spans="1:7" x14ac:dyDescent="0.25">
      <c r="A290"/>
      <c r="B290"/>
      <c r="C290"/>
      <c r="D290" s="68"/>
      <c r="E290" s="68"/>
      <c r="F290" s="68"/>
      <c r="G290" s="68"/>
    </row>
    <row r="291" spans="1:7" x14ac:dyDescent="0.25">
      <c r="A291"/>
      <c r="B291"/>
      <c r="C291"/>
      <c r="D291" s="68"/>
      <c r="E291" s="68"/>
      <c r="F291" s="68"/>
      <c r="G291" s="68"/>
    </row>
    <row r="292" spans="1:7" x14ac:dyDescent="0.25">
      <c r="A292"/>
      <c r="B292"/>
      <c r="C292"/>
      <c r="D292" s="68"/>
      <c r="E292" s="68"/>
      <c r="F292" s="68"/>
      <c r="G292" s="68"/>
    </row>
    <row r="293" spans="1:7" x14ac:dyDescent="0.25">
      <c r="A293"/>
      <c r="B293"/>
      <c r="C293"/>
      <c r="D293" s="68"/>
      <c r="E293" s="68"/>
      <c r="F293" s="68"/>
      <c r="G293" s="68"/>
    </row>
    <row r="294" spans="1:7" x14ac:dyDescent="0.25">
      <c r="A294"/>
      <c r="B294"/>
      <c r="C294"/>
      <c r="D294" s="68"/>
      <c r="E294" s="68"/>
      <c r="F294" s="68"/>
      <c r="G294" s="68"/>
    </row>
    <row r="295" spans="1:7" x14ac:dyDescent="0.25">
      <c r="A295"/>
      <c r="B295"/>
      <c r="C295"/>
      <c r="D295" s="68"/>
      <c r="E295" s="68"/>
      <c r="F295" s="68"/>
      <c r="G295" s="68"/>
    </row>
    <row r="296" spans="1:7" x14ac:dyDescent="0.25">
      <c r="A296"/>
      <c r="B296"/>
      <c r="C296"/>
      <c r="D296" s="68"/>
      <c r="E296" s="68"/>
      <c r="F296" s="68"/>
      <c r="G296" s="68"/>
    </row>
    <row r="297" spans="1:7" x14ac:dyDescent="0.25">
      <c r="A297"/>
      <c r="B297"/>
      <c r="C297"/>
      <c r="D297" s="68"/>
      <c r="E297" s="68"/>
      <c r="F297" s="68"/>
      <c r="G297" s="68"/>
    </row>
    <row r="298" spans="1:7" x14ac:dyDescent="0.25">
      <c r="A298"/>
      <c r="B298"/>
      <c r="C298"/>
      <c r="D298" s="68"/>
      <c r="E298" s="68"/>
      <c r="F298" s="68"/>
      <c r="G298" s="68"/>
    </row>
    <row r="299" spans="1:7" x14ac:dyDescent="0.25">
      <c r="A299"/>
      <c r="B299"/>
      <c r="C299"/>
      <c r="D299" s="68"/>
      <c r="E299" s="68"/>
      <c r="F299" s="68"/>
      <c r="G299" s="68"/>
    </row>
    <row r="300" spans="1:7" x14ac:dyDescent="0.25">
      <c r="A300"/>
      <c r="B300"/>
      <c r="C300"/>
      <c r="D300" s="68"/>
      <c r="E300" s="68"/>
      <c r="F300" s="68"/>
      <c r="G300" s="68"/>
    </row>
    <row r="301" spans="1:7" x14ac:dyDescent="0.25">
      <c r="A301"/>
      <c r="B301"/>
      <c r="C301"/>
      <c r="D301" s="68"/>
      <c r="E301" s="68"/>
      <c r="F301" s="68"/>
      <c r="G301" s="68"/>
    </row>
    <row r="302" spans="1:7" x14ac:dyDescent="0.25">
      <c r="A302"/>
      <c r="B302"/>
      <c r="C302"/>
      <c r="D302" s="68"/>
      <c r="E302" s="68"/>
      <c r="F302" s="68"/>
      <c r="G302" s="68"/>
    </row>
    <row r="303" spans="1:7" x14ac:dyDescent="0.25">
      <c r="A303"/>
      <c r="B303"/>
      <c r="C303"/>
      <c r="D303" s="68"/>
      <c r="E303" s="68"/>
      <c r="F303" s="68"/>
      <c r="G303" s="68"/>
    </row>
    <row r="304" spans="1:7" x14ac:dyDescent="0.25">
      <c r="A304"/>
      <c r="B304"/>
      <c r="C304"/>
      <c r="D304" s="68"/>
      <c r="E304" s="68"/>
      <c r="F304" s="68"/>
      <c r="G304" s="68"/>
    </row>
    <row r="305" spans="1:7" x14ac:dyDescent="0.25">
      <c r="A305"/>
      <c r="B305"/>
      <c r="C305"/>
      <c r="D305" s="68"/>
      <c r="E305" s="68"/>
      <c r="F305" s="68"/>
      <c r="G305" s="68"/>
    </row>
    <row r="306" spans="1:7" x14ac:dyDescent="0.25">
      <c r="A306"/>
      <c r="B306"/>
      <c r="C306"/>
      <c r="D306" s="68"/>
      <c r="E306" s="68"/>
      <c r="F306" s="68"/>
      <c r="G306" s="68"/>
    </row>
    <row r="307" spans="1:7" x14ac:dyDescent="0.25">
      <c r="A307"/>
      <c r="B307"/>
      <c r="C307"/>
      <c r="D307" s="68"/>
      <c r="E307" s="68"/>
      <c r="F307" s="68"/>
      <c r="G307" s="68"/>
    </row>
    <row r="308" spans="1:7" x14ac:dyDescent="0.25">
      <c r="A308"/>
      <c r="B308"/>
      <c r="C308"/>
      <c r="D308" s="68"/>
      <c r="E308" s="68"/>
      <c r="F308" s="68"/>
      <c r="G308" s="68"/>
    </row>
    <row r="309" spans="1:7" x14ac:dyDescent="0.25">
      <c r="A309"/>
      <c r="B309"/>
      <c r="C309"/>
      <c r="D309" s="68"/>
      <c r="E309" s="68"/>
      <c r="F309" s="68"/>
      <c r="G309" s="68"/>
    </row>
    <row r="310" spans="1:7" x14ac:dyDescent="0.25">
      <c r="A310"/>
      <c r="B310"/>
      <c r="C310"/>
      <c r="D310" s="68"/>
      <c r="E310" s="68"/>
      <c r="F310" s="68"/>
      <c r="G310" s="68"/>
    </row>
    <row r="311" spans="1:7" x14ac:dyDescent="0.25">
      <c r="A311"/>
      <c r="B311"/>
      <c r="C311"/>
      <c r="D311" s="68"/>
      <c r="E311" s="68"/>
      <c r="F311" s="68"/>
      <c r="G311" s="68"/>
    </row>
    <row r="312" spans="1:7" x14ac:dyDescent="0.25">
      <c r="A312"/>
      <c r="B312"/>
      <c r="C312"/>
      <c r="D312" s="68"/>
      <c r="E312" s="68"/>
      <c r="F312" s="68"/>
      <c r="G312" s="68"/>
    </row>
    <row r="313" spans="1:7" x14ac:dyDescent="0.25">
      <c r="A313"/>
      <c r="B313"/>
      <c r="C313"/>
      <c r="D313" s="68"/>
      <c r="E313" s="68"/>
      <c r="F313" s="68"/>
      <c r="G313" s="68"/>
    </row>
    <row r="314" spans="1:7" x14ac:dyDescent="0.25">
      <c r="A314"/>
      <c r="B314"/>
      <c r="C314"/>
      <c r="D314" s="68"/>
      <c r="E314" s="68"/>
      <c r="F314" s="68"/>
      <c r="G314" s="68"/>
    </row>
    <row r="315" spans="1:7" x14ac:dyDescent="0.25">
      <c r="A315"/>
      <c r="B315"/>
      <c r="C315"/>
      <c r="D315" s="68"/>
      <c r="E315" s="68"/>
      <c r="F315" s="68"/>
      <c r="G315" s="68"/>
    </row>
    <row r="316" spans="1:7" x14ac:dyDescent="0.25">
      <c r="A316"/>
      <c r="B316"/>
      <c r="C316"/>
      <c r="D316" s="68"/>
      <c r="E316" s="68"/>
      <c r="F316" s="68"/>
      <c r="G316" s="68"/>
    </row>
    <row r="317" spans="1:7" x14ac:dyDescent="0.25">
      <c r="A317"/>
      <c r="B317"/>
      <c r="C317"/>
      <c r="D317" s="68"/>
      <c r="E317" s="68"/>
      <c r="F317" s="68"/>
      <c r="G317" s="68"/>
    </row>
    <row r="318" spans="1:7" x14ac:dyDescent="0.25">
      <c r="A318"/>
      <c r="B318"/>
      <c r="C318"/>
      <c r="D318" s="68"/>
      <c r="E318" s="68"/>
      <c r="F318" s="68"/>
      <c r="G318" s="68"/>
    </row>
    <row r="319" spans="1:7" x14ac:dyDescent="0.25">
      <c r="A319"/>
      <c r="B319"/>
      <c r="C319"/>
      <c r="D319" s="68"/>
      <c r="E319" s="68"/>
      <c r="F319" s="68"/>
      <c r="G319" s="68"/>
    </row>
    <row r="320" spans="1:7" x14ac:dyDescent="0.25">
      <c r="A320"/>
      <c r="B320"/>
      <c r="C320"/>
      <c r="D320" s="68"/>
      <c r="E320" s="68"/>
      <c r="F320" s="68"/>
      <c r="G320" s="68"/>
    </row>
    <row r="321" spans="1:7" x14ac:dyDescent="0.25">
      <c r="A321"/>
      <c r="B321"/>
      <c r="C321"/>
      <c r="D321" s="68"/>
      <c r="E321" s="68"/>
      <c r="F321" s="68"/>
      <c r="G321" s="68"/>
    </row>
    <row r="322" spans="1:7" x14ac:dyDescent="0.25">
      <c r="A322"/>
      <c r="B322"/>
      <c r="C322"/>
      <c r="D322" s="68"/>
      <c r="E322" s="68"/>
      <c r="F322" s="68"/>
      <c r="G322" s="68"/>
    </row>
    <row r="323" spans="1:7" x14ac:dyDescent="0.25">
      <c r="A323"/>
      <c r="B323"/>
      <c r="C323"/>
      <c r="D323" s="68"/>
      <c r="E323" s="68"/>
      <c r="F323" s="68"/>
      <c r="G323" s="68"/>
    </row>
    <row r="324" spans="1:7" x14ac:dyDescent="0.25">
      <c r="A324"/>
      <c r="B324"/>
      <c r="C324"/>
      <c r="D324" s="68"/>
      <c r="E324" s="68"/>
      <c r="F324" s="68"/>
      <c r="G324" s="68"/>
    </row>
    <row r="325" spans="1:7" x14ac:dyDescent="0.25">
      <c r="A325"/>
      <c r="B325"/>
      <c r="C325"/>
      <c r="D325" s="68"/>
      <c r="E325" s="68"/>
      <c r="F325" s="68"/>
      <c r="G325" s="68"/>
    </row>
    <row r="326" spans="1:7" x14ac:dyDescent="0.25">
      <c r="A326"/>
      <c r="B326"/>
      <c r="C326"/>
      <c r="D326" s="68"/>
      <c r="E326" s="68"/>
      <c r="F326" s="68"/>
      <c r="G326" s="68"/>
    </row>
    <row r="327" spans="1:7" x14ac:dyDescent="0.25">
      <c r="A327"/>
      <c r="B327"/>
      <c r="C327"/>
      <c r="D327" s="68"/>
      <c r="E327" s="68"/>
      <c r="F327" s="68"/>
      <c r="G327" s="68"/>
    </row>
    <row r="328" spans="1:7" x14ac:dyDescent="0.25">
      <c r="A328"/>
      <c r="B328"/>
      <c r="C328"/>
      <c r="D328" s="68"/>
      <c r="E328" s="68"/>
      <c r="F328" s="68"/>
      <c r="G328" s="68"/>
    </row>
    <row r="329" spans="1:7" x14ac:dyDescent="0.25">
      <c r="A329"/>
      <c r="B329"/>
      <c r="C329"/>
      <c r="D329" s="68"/>
      <c r="E329" s="68"/>
      <c r="F329" s="68"/>
      <c r="G329" s="68"/>
    </row>
    <row r="330" spans="1:7" x14ac:dyDescent="0.25">
      <c r="A330"/>
      <c r="B330"/>
      <c r="C330"/>
      <c r="D330" s="68"/>
      <c r="E330" s="68"/>
      <c r="F330" s="68"/>
      <c r="G330" s="68"/>
    </row>
    <row r="331" spans="1:7" x14ac:dyDescent="0.25">
      <c r="A331"/>
      <c r="B331"/>
      <c r="C331"/>
      <c r="D331" s="68"/>
      <c r="E331" s="68"/>
      <c r="F331" s="68"/>
      <c r="G331" s="68"/>
    </row>
    <row r="332" spans="1:7" x14ac:dyDescent="0.25">
      <c r="A332"/>
      <c r="B332"/>
      <c r="C332"/>
      <c r="D332" s="68"/>
      <c r="E332" s="68"/>
      <c r="F332" s="68"/>
      <c r="G332" s="68"/>
    </row>
    <row r="333" spans="1:7" x14ac:dyDescent="0.25">
      <c r="A333"/>
      <c r="B333"/>
      <c r="C333"/>
      <c r="D333" s="68"/>
      <c r="E333" s="68"/>
      <c r="F333" s="68"/>
      <c r="G333" s="68"/>
    </row>
    <row r="334" spans="1:7" x14ac:dyDescent="0.25">
      <c r="A334"/>
      <c r="B334"/>
      <c r="C334"/>
      <c r="D334" s="68"/>
      <c r="E334" s="68"/>
      <c r="F334" s="68"/>
      <c r="G334" s="68"/>
    </row>
    <row r="335" spans="1:7" x14ac:dyDescent="0.25">
      <c r="A335"/>
      <c r="B335"/>
      <c r="C335"/>
      <c r="D335" s="68"/>
      <c r="E335" s="68"/>
      <c r="F335" s="68"/>
      <c r="G335" s="68"/>
    </row>
    <row r="336" spans="1:7" x14ac:dyDescent="0.25">
      <c r="A336"/>
      <c r="B336"/>
      <c r="C336"/>
      <c r="D336" s="68"/>
      <c r="E336" s="68"/>
      <c r="F336" s="68"/>
      <c r="G336" s="68"/>
    </row>
    <row r="337" spans="1:7" x14ac:dyDescent="0.25">
      <c r="A337"/>
      <c r="B337"/>
      <c r="C337"/>
      <c r="D337" s="68"/>
      <c r="E337" s="68"/>
      <c r="F337" s="68"/>
      <c r="G337" s="68"/>
    </row>
    <row r="338" spans="1:7" x14ac:dyDescent="0.25">
      <c r="A338"/>
      <c r="B338"/>
      <c r="C338"/>
      <c r="D338" s="68"/>
      <c r="E338" s="68"/>
      <c r="F338" s="68"/>
      <c r="G338" s="68"/>
    </row>
    <row r="339" spans="1:7" x14ac:dyDescent="0.25">
      <c r="A339"/>
      <c r="B339"/>
      <c r="C339"/>
      <c r="D339" s="68"/>
      <c r="E339" s="68"/>
      <c r="F339" s="68"/>
      <c r="G339" s="68"/>
    </row>
    <row r="340" spans="1:7" x14ac:dyDescent="0.25">
      <c r="A340"/>
      <c r="B340"/>
      <c r="C340"/>
      <c r="D340" s="68"/>
      <c r="E340" s="68"/>
      <c r="F340" s="68"/>
      <c r="G340" s="68"/>
    </row>
    <row r="341" spans="1:7" x14ac:dyDescent="0.25">
      <c r="A341"/>
      <c r="B341"/>
      <c r="C341"/>
      <c r="D341" s="68"/>
      <c r="E341" s="68"/>
      <c r="F341" s="68"/>
      <c r="G341" s="68"/>
    </row>
    <row r="342" spans="1:7" x14ac:dyDescent="0.25">
      <c r="A342"/>
      <c r="B342"/>
      <c r="C342"/>
      <c r="D342" s="68"/>
      <c r="E342" s="68"/>
      <c r="F342" s="68"/>
      <c r="G342" s="68"/>
    </row>
    <row r="343" spans="1:7" x14ac:dyDescent="0.25">
      <c r="A343"/>
      <c r="B343"/>
      <c r="C343"/>
      <c r="D343" s="68"/>
      <c r="E343" s="68"/>
      <c r="F343" s="68"/>
      <c r="G343" s="68"/>
    </row>
    <row r="344" spans="1:7" x14ac:dyDescent="0.25">
      <c r="A344"/>
      <c r="B344"/>
      <c r="C344"/>
      <c r="D344" s="68"/>
      <c r="E344" s="68"/>
      <c r="F344" s="68"/>
      <c r="G344" s="68"/>
    </row>
    <row r="345" spans="1:7" x14ac:dyDescent="0.25">
      <c r="A345"/>
      <c r="B345"/>
      <c r="C345"/>
      <c r="D345" s="68"/>
      <c r="E345" s="68"/>
      <c r="F345" s="68"/>
      <c r="G345" s="68"/>
    </row>
    <row r="346" spans="1:7" x14ac:dyDescent="0.25">
      <c r="A346"/>
      <c r="B346"/>
      <c r="C346"/>
      <c r="D346" s="68"/>
      <c r="E346" s="68"/>
      <c r="F346" s="68"/>
      <c r="G346" s="68"/>
    </row>
    <row r="347" spans="1:7" x14ac:dyDescent="0.25">
      <c r="A347"/>
      <c r="B347"/>
      <c r="C347"/>
      <c r="D347" s="68"/>
      <c r="E347" s="68"/>
      <c r="F347" s="68"/>
      <c r="G347" s="68"/>
    </row>
    <row r="348" spans="1:7" x14ac:dyDescent="0.25">
      <c r="A348"/>
      <c r="B348"/>
      <c r="C348"/>
      <c r="D348" s="68"/>
      <c r="E348" s="68"/>
      <c r="F348" s="68"/>
      <c r="G348" s="68"/>
    </row>
    <row r="349" spans="1:7" x14ac:dyDescent="0.25">
      <c r="A349"/>
      <c r="B349"/>
      <c r="C349"/>
      <c r="D349" s="68"/>
      <c r="E349" s="68"/>
      <c r="F349" s="68"/>
      <c r="G349" s="68"/>
    </row>
    <row r="350" spans="1:7" x14ac:dyDescent="0.25">
      <c r="A350"/>
      <c r="B350"/>
      <c r="C350"/>
      <c r="D350" s="68"/>
      <c r="E350" s="68"/>
      <c r="F350" s="68"/>
      <c r="G350" s="68"/>
    </row>
    <row r="351" spans="1:7" x14ac:dyDescent="0.25">
      <c r="A351"/>
      <c r="B351"/>
      <c r="C351"/>
      <c r="D351" s="68"/>
      <c r="E351" s="68"/>
      <c r="F351" s="68"/>
      <c r="G351" s="68"/>
    </row>
    <row r="352" spans="1:7" x14ac:dyDescent="0.25">
      <c r="A352"/>
      <c r="B352"/>
      <c r="C352"/>
      <c r="D352" s="68"/>
      <c r="E352" s="68"/>
      <c r="F352" s="68"/>
      <c r="G352" s="68"/>
    </row>
    <row r="353" spans="1:7" x14ac:dyDescent="0.25">
      <c r="A353"/>
      <c r="B353"/>
      <c r="C353"/>
      <c r="D353" s="68"/>
      <c r="E353" s="68"/>
      <c r="F353" s="68"/>
      <c r="G353" s="68"/>
    </row>
    <row r="354" spans="1:7" x14ac:dyDescent="0.25">
      <c r="A354"/>
      <c r="B354"/>
      <c r="C354"/>
      <c r="D354" s="68"/>
      <c r="E354" s="68"/>
      <c r="F354" s="68"/>
      <c r="G354" s="68"/>
    </row>
    <row r="355" spans="1:7" x14ac:dyDescent="0.25">
      <c r="A355"/>
      <c r="B355"/>
      <c r="C355"/>
      <c r="D355" s="68"/>
      <c r="E355" s="68"/>
      <c r="F355" s="68"/>
      <c r="G355" s="68"/>
    </row>
    <row r="356" spans="1:7" x14ac:dyDescent="0.25">
      <c r="A356"/>
      <c r="B356"/>
      <c r="C356"/>
      <c r="D356" s="68"/>
      <c r="E356" s="68"/>
      <c r="F356" s="68"/>
      <c r="G356" s="68"/>
    </row>
    <row r="357" spans="1:7" x14ac:dyDescent="0.25">
      <c r="A357"/>
      <c r="B357"/>
      <c r="C357"/>
      <c r="D357" s="68"/>
      <c r="E357" s="68"/>
      <c r="F357" s="68"/>
      <c r="G357" s="68"/>
    </row>
    <row r="358" spans="1:7" x14ac:dyDescent="0.25">
      <c r="A358"/>
      <c r="B358"/>
      <c r="C358"/>
      <c r="D358" s="68"/>
      <c r="E358" s="68"/>
      <c r="F358" s="68"/>
      <c r="G358" s="68"/>
    </row>
    <row r="359" spans="1:7" x14ac:dyDescent="0.25">
      <c r="A359"/>
      <c r="B359"/>
      <c r="C359"/>
      <c r="D359" s="68"/>
      <c r="E359" s="68"/>
      <c r="F359" s="68"/>
      <c r="G359" s="68"/>
    </row>
    <row r="360" spans="1:7" x14ac:dyDescent="0.25">
      <c r="A360"/>
      <c r="B360"/>
      <c r="C360"/>
      <c r="D360" s="68"/>
      <c r="E360" s="68"/>
      <c r="F360" s="68"/>
      <c r="G360" s="68"/>
    </row>
    <row r="361" spans="1:7" x14ac:dyDescent="0.25">
      <c r="A361"/>
      <c r="B361"/>
      <c r="C361"/>
      <c r="D361" s="68"/>
      <c r="E361" s="68"/>
      <c r="F361" s="68"/>
      <c r="G361" s="68"/>
    </row>
    <row r="362" spans="1:7" x14ac:dyDescent="0.25">
      <c r="A362"/>
      <c r="B362"/>
      <c r="C362"/>
      <c r="D362" s="68"/>
      <c r="E362" s="68"/>
      <c r="F362" s="68"/>
      <c r="G362" s="68"/>
    </row>
    <row r="363" spans="1:7" x14ac:dyDescent="0.25">
      <c r="A363"/>
      <c r="B363"/>
      <c r="C363"/>
      <c r="D363" s="68"/>
      <c r="E363" s="68"/>
      <c r="F363" s="68"/>
      <c r="G363" s="68"/>
    </row>
    <row r="364" spans="1:7" x14ac:dyDescent="0.25">
      <c r="A364"/>
      <c r="B364"/>
      <c r="C364"/>
      <c r="D364" s="68"/>
      <c r="E364" s="68"/>
      <c r="F364" s="68"/>
      <c r="G364" s="68"/>
    </row>
    <row r="365" spans="1:7" x14ac:dyDescent="0.25">
      <c r="A365"/>
      <c r="B365"/>
      <c r="C365"/>
      <c r="D365" s="68"/>
      <c r="E365" s="68"/>
      <c r="F365" s="68"/>
      <c r="G365" s="68"/>
    </row>
    <row r="366" spans="1:7" x14ac:dyDescent="0.25">
      <c r="A366"/>
      <c r="B366"/>
      <c r="C366"/>
      <c r="D366" s="68"/>
      <c r="E366" s="68"/>
      <c r="F366" s="68"/>
      <c r="G366" s="68"/>
    </row>
    <row r="367" spans="1:7" x14ac:dyDescent="0.25">
      <c r="A367"/>
      <c r="B367"/>
      <c r="C367"/>
      <c r="D367" s="68"/>
      <c r="E367" s="68"/>
      <c r="F367" s="68"/>
      <c r="G367" s="68"/>
    </row>
    <row r="368" spans="1:7" x14ac:dyDescent="0.25">
      <c r="A368"/>
      <c r="B368"/>
      <c r="C368"/>
      <c r="D368" s="68"/>
      <c r="E368" s="68"/>
      <c r="F368" s="68"/>
      <c r="G368" s="68"/>
    </row>
    <row r="369" spans="1:7" x14ac:dyDescent="0.25">
      <c r="A369"/>
      <c r="B369"/>
      <c r="C369"/>
      <c r="D369" s="68"/>
      <c r="E369" s="68"/>
      <c r="F369" s="68"/>
      <c r="G369" s="68"/>
    </row>
    <row r="370" spans="1:7" x14ac:dyDescent="0.25">
      <c r="A370"/>
      <c r="B370"/>
      <c r="C370"/>
      <c r="D370" s="68"/>
      <c r="E370" s="68"/>
      <c r="F370" s="68"/>
      <c r="G370" s="68"/>
    </row>
    <row r="371" spans="1:7" x14ac:dyDescent="0.25">
      <c r="A371"/>
      <c r="B371"/>
      <c r="C371"/>
      <c r="D371" s="68"/>
      <c r="E371" s="68"/>
      <c r="F371" s="68"/>
      <c r="G371" s="68"/>
    </row>
    <row r="372" spans="1:7" x14ac:dyDescent="0.25">
      <c r="A372"/>
      <c r="B372"/>
      <c r="C372"/>
      <c r="D372" s="68"/>
      <c r="E372" s="68"/>
      <c r="F372" s="68"/>
      <c r="G372" s="68"/>
    </row>
    <row r="373" spans="1:7" x14ac:dyDescent="0.25">
      <c r="A373"/>
      <c r="B373"/>
      <c r="C373"/>
      <c r="D373" s="68"/>
      <c r="E373" s="68"/>
      <c r="F373" s="68"/>
      <c r="G373" s="68"/>
    </row>
    <row r="374" spans="1:7" x14ac:dyDescent="0.25">
      <c r="A374"/>
      <c r="B374"/>
      <c r="C374"/>
      <c r="D374" s="68"/>
      <c r="E374" s="68"/>
      <c r="F374" s="68"/>
      <c r="G374" s="68"/>
    </row>
    <row r="375" spans="1:7" x14ac:dyDescent="0.25">
      <c r="A375"/>
      <c r="B375"/>
      <c r="C375"/>
      <c r="D375" s="68"/>
      <c r="E375" s="68"/>
      <c r="F375" s="68"/>
      <c r="G375" s="68"/>
    </row>
    <row r="376" spans="1:7" x14ac:dyDescent="0.25">
      <c r="A376"/>
      <c r="B376"/>
      <c r="C376"/>
      <c r="D376" s="68"/>
      <c r="E376" s="68"/>
      <c r="F376" s="68"/>
      <c r="G376" s="68"/>
    </row>
    <row r="377" spans="1:7" x14ac:dyDescent="0.25">
      <c r="A377"/>
      <c r="B377"/>
      <c r="C377"/>
      <c r="D377" s="68"/>
      <c r="E377" s="68"/>
      <c r="F377" s="68"/>
      <c r="G377" s="68"/>
    </row>
    <row r="378" spans="1:7" x14ac:dyDescent="0.25">
      <c r="A378"/>
      <c r="B378"/>
      <c r="C378"/>
      <c r="D378" s="68"/>
      <c r="E378" s="68"/>
      <c r="F378" s="68"/>
      <c r="G378" s="68"/>
    </row>
    <row r="379" spans="1:7" x14ac:dyDescent="0.25">
      <c r="A379"/>
      <c r="B379"/>
      <c r="C379"/>
      <c r="D379" s="68"/>
      <c r="E379" s="68"/>
      <c r="F379" s="68"/>
      <c r="G379" s="68"/>
    </row>
    <row r="380" spans="1:7" x14ac:dyDescent="0.25">
      <c r="A380"/>
      <c r="B380"/>
      <c r="C380"/>
      <c r="D380" s="68"/>
      <c r="E380" s="68"/>
      <c r="F380" s="68"/>
      <c r="G380" s="68"/>
    </row>
    <row r="381" spans="1:7" x14ac:dyDescent="0.25">
      <c r="A381"/>
      <c r="B381"/>
      <c r="C381"/>
      <c r="D381" s="68"/>
      <c r="E381" s="68"/>
      <c r="F381" s="68"/>
      <c r="G381" s="68"/>
    </row>
    <row r="382" spans="1:7" x14ac:dyDescent="0.25">
      <c r="A382"/>
      <c r="B382"/>
      <c r="C382"/>
      <c r="D382" s="68"/>
      <c r="E382" s="68"/>
      <c r="F382" s="68"/>
      <c r="G382" s="68"/>
    </row>
    <row r="383" spans="1:7" x14ac:dyDescent="0.25">
      <c r="A383"/>
      <c r="B383"/>
      <c r="C383"/>
      <c r="D383" s="68"/>
      <c r="E383" s="68"/>
      <c r="F383" s="68"/>
      <c r="G383" s="68"/>
    </row>
    <row r="384" spans="1:7" x14ac:dyDescent="0.25">
      <c r="A384"/>
      <c r="B384"/>
      <c r="C384"/>
      <c r="D384" s="68"/>
      <c r="E384" s="68"/>
      <c r="F384" s="68"/>
      <c r="G384" s="68"/>
    </row>
    <row r="385" spans="1:7" x14ac:dyDescent="0.25">
      <c r="A385"/>
      <c r="B385"/>
      <c r="C385"/>
      <c r="D385" s="68"/>
      <c r="E385" s="68"/>
      <c r="F385" s="68"/>
      <c r="G385" s="68"/>
    </row>
    <row r="386" spans="1:7" x14ac:dyDescent="0.25">
      <c r="A386"/>
      <c r="B386"/>
      <c r="C386"/>
      <c r="D386" s="68"/>
      <c r="E386" s="68"/>
      <c r="F386" s="68"/>
      <c r="G386" s="68"/>
    </row>
    <row r="387" spans="1:7" x14ac:dyDescent="0.25">
      <c r="A387"/>
      <c r="B387"/>
      <c r="C387"/>
      <c r="D387" s="68"/>
      <c r="E387" s="68"/>
      <c r="F387" s="68"/>
      <c r="G387" s="68"/>
    </row>
    <row r="388" spans="1:7" x14ac:dyDescent="0.25">
      <c r="A388"/>
      <c r="B388"/>
      <c r="C388"/>
      <c r="D388" s="68"/>
      <c r="E388" s="68"/>
      <c r="F388" s="68"/>
      <c r="G388" s="68"/>
    </row>
    <row r="389" spans="1:7" x14ac:dyDescent="0.25">
      <c r="A389"/>
      <c r="B389"/>
      <c r="C389"/>
      <c r="D389" s="68"/>
      <c r="E389" s="68"/>
      <c r="F389" s="68"/>
      <c r="G389" s="68"/>
    </row>
    <row r="390" spans="1:7" x14ac:dyDescent="0.25">
      <c r="A390"/>
      <c r="B390"/>
      <c r="C390"/>
      <c r="D390" s="68"/>
      <c r="E390" s="68"/>
      <c r="F390" s="68"/>
      <c r="G390" s="68"/>
    </row>
    <row r="391" spans="1:7" x14ac:dyDescent="0.25">
      <c r="A391"/>
      <c r="B391"/>
      <c r="C391"/>
      <c r="D391" s="68"/>
      <c r="E391" s="68"/>
      <c r="F391" s="68"/>
      <c r="G391" s="68"/>
    </row>
    <row r="392" spans="1:7" x14ac:dyDescent="0.25">
      <c r="A392"/>
      <c r="B392"/>
      <c r="C392"/>
      <c r="D392" s="68"/>
      <c r="E392" s="68"/>
      <c r="F392" s="68"/>
      <c r="G392" s="68"/>
    </row>
    <row r="393" spans="1:7" x14ac:dyDescent="0.25">
      <c r="A393"/>
      <c r="B393"/>
      <c r="C393"/>
      <c r="D393" s="68"/>
      <c r="E393" s="68"/>
      <c r="F393" s="68"/>
      <c r="G393" s="68"/>
    </row>
    <row r="394" spans="1:7" x14ac:dyDescent="0.25">
      <c r="A394"/>
      <c r="B394"/>
      <c r="C394"/>
      <c r="D394" s="68"/>
      <c r="E394" s="68"/>
      <c r="F394" s="68"/>
      <c r="G394" s="68"/>
    </row>
    <row r="395" spans="1:7" x14ac:dyDescent="0.25">
      <c r="A395"/>
      <c r="B395"/>
      <c r="C395"/>
      <c r="D395" s="68"/>
      <c r="E395" s="68"/>
      <c r="F395" s="68"/>
      <c r="G395" s="68"/>
    </row>
    <row r="396" spans="1:7" x14ac:dyDescent="0.25">
      <c r="A396"/>
      <c r="B396"/>
      <c r="C396"/>
      <c r="D396" s="68"/>
      <c r="E396" s="68"/>
      <c r="F396" s="68"/>
      <c r="G396" s="68"/>
    </row>
    <row r="397" spans="1:7" x14ac:dyDescent="0.25">
      <c r="A397"/>
      <c r="B397"/>
      <c r="C397"/>
      <c r="D397" s="68"/>
      <c r="E397" s="68"/>
      <c r="F397" s="68"/>
      <c r="G397" s="68"/>
    </row>
    <row r="398" spans="1:7" x14ac:dyDescent="0.25">
      <c r="A398"/>
      <c r="B398"/>
      <c r="C398"/>
      <c r="D398" s="68"/>
      <c r="E398" s="68"/>
      <c r="F398" s="68"/>
      <c r="G398" s="68"/>
    </row>
    <row r="399" spans="1:7" x14ac:dyDescent="0.25">
      <c r="A399"/>
      <c r="B399"/>
      <c r="C399"/>
      <c r="D399" s="68"/>
      <c r="E399" s="68"/>
      <c r="F399" s="68"/>
      <c r="G399" s="68"/>
    </row>
    <row r="400" spans="1:7" x14ac:dyDescent="0.25">
      <c r="A400"/>
      <c r="B400"/>
      <c r="C400"/>
      <c r="D400" s="68"/>
      <c r="E400" s="68"/>
      <c r="F400" s="68"/>
      <c r="G400" s="68"/>
    </row>
    <row r="401" spans="1:7" x14ac:dyDescent="0.25">
      <c r="A401"/>
      <c r="B401"/>
      <c r="C401"/>
      <c r="D401" s="68"/>
      <c r="E401" s="68"/>
      <c r="F401" s="68"/>
      <c r="G401" s="68"/>
    </row>
    <row r="402" spans="1:7" x14ac:dyDescent="0.25">
      <c r="A402"/>
      <c r="B402"/>
      <c r="C402"/>
      <c r="D402" s="68"/>
      <c r="E402" s="68"/>
      <c r="F402" s="68"/>
      <c r="G402" s="68"/>
    </row>
    <row r="403" spans="1:7" x14ac:dyDescent="0.25">
      <c r="A403"/>
      <c r="B403"/>
      <c r="C403"/>
      <c r="D403" s="68"/>
      <c r="E403" s="68"/>
      <c r="F403" s="68"/>
      <c r="G403" s="68"/>
    </row>
    <row r="404" spans="1:7" x14ac:dyDescent="0.25">
      <c r="A404"/>
      <c r="B404"/>
      <c r="C404"/>
      <c r="D404" s="68"/>
      <c r="E404" s="68"/>
      <c r="F404" s="68"/>
      <c r="G404" s="68"/>
    </row>
    <row r="405" spans="1:7" x14ac:dyDescent="0.25">
      <c r="A405"/>
      <c r="B405"/>
      <c r="C405"/>
      <c r="D405" s="68"/>
      <c r="E405" s="68"/>
      <c r="F405" s="68"/>
      <c r="G405" s="68"/>
    </row>
    <row r="406" spans="1:7" x14ac:dyDescent="0.25">
      <c r="A406"/>
      <c r="B406"/>
      <c r="C406"/>
      <c r="D406" s="68"/>
      <c r="E406" s="68"/>
      <c r="F406" s="68"/>
      <c r="G406" s="68"/>
    </row>
    <row r="407" spans="1:7" x14ac:dyDescent="0.25">
      <c r="A407"/>
      <c r="B407"/>
      <c r="C407"/>
      <c r="D407" s="68"/>
      <c r="E407" s="68"/>
      <c r="F407" s="68"/>
      <c r="G407" s="68"/>
    </row>
    <row r="408" spans="1:7" x14ac:dyDescent="0.25">
      <c r="A408"/>
      <c r="B408"/>
      <c r="C408"/>
      <c r="D408" s="68"/>
      <c r="E408" s="68"/>
      <c r="F408" s="68"/>
      <c r="G408" s="68"/>
    </row>
    <row r="409" spans="1:7" x14ac:dyDescent="0.25">
      <c r="A409"/>
      <c r="B409"/>
      <c r="C409"/>
      <c r="D409" s="68"/>
      <c r="E409" s="68"/>
      <c r="F409" s="68"/>
      <c r="G409" s="68"/>
    </row>
    <row r="410" spans="1:7" x14ac:dyDescent="0.25">
      <c r="A410"/>
      <c r="B410"/>
      <c r="C410"/>
      <c r="D410" s="68"/>
      <c r="E410" s="68"/>
      <c r="F410" s="68"/>
      <c r="G410" s="68"/>
    </row>
    <row r="411" spans="1:7" x14ac:dyDescent="0.25">
      <c r="A411"/>
      <c r="B411"/>
      <c r="C411"/>
      <c r="D411" s="68"/>
      <c r="E411" s="68"/>
      <c r="F411" s="68"/>
      <c r="G411" s="68"/>
    </row>
    <row r="412" spans="1:7" x14ac:dyDescent="0.25">
      <c r="A412"/>
      <c r="B412"/>
      <c r="C412"/>
      <c r="D412" s="68"/>
      <c r="E412" s="68"/>
      <c r="F412" s="68"/>
      <c r="G412" s="68"/>
    </row>
    <row r="413" spans="1:7" x14ac:dyDescent="0.25">
      <c r="A413"/>
      <c r="B413"/>
      <c r="C413"/>
      <c r="D413" s="68"/>
      <c r="E413" s="68"/>
      <c r="F413" s="68"/>
      <c r="G413" s="68"/>
    </row>
    <row r="414" spans="1:7" x14ac:dyDescent="0.25">
      <c r="A414"/>
      <c r="B414"/>
      <c r="C414"/>
      <c r="D414" s="68"/>
      <c r="E414" s="68"/>
      <c r="F414" s="68"/>
      <c r="G414" s="68"/>
    </row>
    <row r="415" spans="1:7" x14ac:dyDescent="0.25">
      <c r="A415"/>
      <c r="B415"/>
      <c r="C415"/>
      <c r="D415" s="68"/>
      <c r="E415" s="68"/>
      <c r="F415" s="68"/>
      <c r="G415" s="68"/>
    </row>
    <row r="416" spans="1:7" x14ac:dyDescent="0.25">
      <c r="A416"/>
      <c r="B416"/>
      <c r="C416"/>
      <c r="D416" s="68"/>
      <c r="E416" s="68"/>
      <c r="F416" s="68"/>
      <c r="G416" s="68"/>
    </row>
    <row r="417" spans="1:7" x14ac:dyDescent="0.25">
      <c r="A417"/>
      <c r="B417"/>
      <c r="C417"/>
      <c r="D417" s="68"/>
      <c r="E417" s="68"/>
      <c r="F417" s="68"/>
      <c r="G417" s="68"/>
    </row>
    <row r="418" spans="1:7" x14ac:dyDescent="0.25">
      <c r="A418"/>
      <c r="B418"/>
      <c r="C418"/>
      <c r="D418" s="68"/>
      <c r="E418" s="68"/>
      <c r="F418" s="68"/>
      <c r="G418" s="68"/>
    </row>
    <row r="419" spans="1:7" x14ac:dyDescent="0.25">
      <c r="A419"/>
      <c r="B419"/>
      <c r="C419"/>
      <c r="D419" s="68"/>
      <c r="E419" s="68"/>
      <c r="F419" s="68"/>
      <c r="G419" s="68"/>
    </row>
    <row r="420" spans="1:7" x14ac:dyDescent="0.25">
      <c r="A420"/>
      <c r="B420"/>
      <c r="C420"/>
      <c r="D420" s="68"/>
      <c r="E420" s="68"/>
      <c r="F420" s="68"/>
      <c r="G420" s="68"/>
    </row>
    <row r="421" spans="1:7" x14ac:dyDescent="0.25">
      <c r="A421"/>
      <c r="B421"/>
      <c r="C421"/>
      <c r="D421" s="68"/>
      <c r="E421" s="68"/>
      <c r="F421" s="68"/>
      <c r="G421" s="68"/>
    </row>
    <row r="422" spans="1:7" x14ac:dyDescent="0.25">
      <c r="A422"/>
      <c r="B422"/>
      <c r="C422"/>
      <c r="D422" s="68"/>
      <c r="E422" s="68"/>
      <c r="F422" s="68"/>
      <c r="G422" s="68"/>
    </row>
    <row r="423" spans="1:7" x14ac:dyDescent="0.25">
      <c r="A423"/>
      <c r="B423"/>
      <c r="C423"/>
      <c r="D423" s="68"/>
      <c r="E423" s="68"/>
      <c r="F423" s="68"/>
      <c r="G423" s="68"/>
    </row>
    <row r="424" spans="1:7" x14ac:dyDescent="0.25">
      <c r="A424"/>
      <c r="B424"/>
      <c r="C424"/>
      <c r="D424" s="68"/>
      <c r="E424" s="68"/>
      <c r="F424" s="68"/>
      <c r="G424" s="68"/>
    </row>
    <row r="425" spans="1:7" x14ac:dyDescent="0.25">
      <c r="A425"/>
      <c r="B425"/>
      <c r="C425"/>
      <c r="D425" s="68"/>
      <c r="E425" s="68"/>
      <c r="F425" s="68"/>
      <c r="G425" s="68"/>
    </row>
    <row r="426" spans="1:7" x14ac:dyDescent="0.25">
      <c r="A426"/>
      <c r="B426"/>
      <c r="C426"/>
      <c r="D426" s="68"/>
      <c r="E426" s="68"/>
      <c r="F426" s="68"/>
      <c r="G426" s="68"/>
    </row>
    <row r="427" spans="1:7" x14ac:dyDescent="0.25">
      <c r="A427"/>
      <c r="B427"/>
      <c r="C427"/>
      <c r="D427" s="68"/>
      <c r="E427" s="68"/>
      <c r="F427" s="68"/>
      <c r="G427" s="68"/>
    </row>
    <row r="428" spans="1:7" x14ac:dyDescent="0.25">
      <c r="A428"/>
      <c r="B428"/>
      <c r="C428"/>
      <c r="D428" s="68"/>
      <c r="E428" s="68"/>
      <c r="F428" s="68"/>
      <c r="G428" s="68"/>
    </row>
    <row r="429" spans="1:7" x14ac:dyDescent="0.25">
      <c r="A429"/>
      <c r="B429"/>
      <c r="C429"/>
      <c r="D429" s="68"/>
      <c r="E429" s="68"/>
      <c r="F429" s="68"/>
      <c r="G429" s="68"/>
    </row>
    <row r="430" spans="1:7" x14ac:dyDescent="0.25">
      <c r="A430"/>
      <c r="B430"/>
      <c r="C430"/>
      <c r="D430" s="68"/>
      <c r="E430" s="68"/>
      <c r="F430" s="68"/>
      <c r="G430" s="68"/>
    </row>
    <row r="431" spans="1:7" x14ac:dyDescent="0.25">
      <c r="A431"/>
      <c r="B431"/>
      <c r="C431"/>
      <c r="D431" s="68"/>
      <c r="E431" s="68"/>
      <c r="F431" s="68"/>
      <c r="G431" s="68"/>
    </row>
    <row r="432" spans="1:7" x14ac:dyDescent="0.25">
      <c r="A432"/>
      <c r="B432"/>
      <c r="C432"/>
      <c r="D432" s="68"/>
      <c r="E432" s="68"/>
      <c r="F432" s="68"/>
      <c r="G432" s="68"/>
    </row>
    <row r="433" spans="1:7" x14ac:dyDescent="0.25">
      <c r="A433"/>
      <c r="B433"/>
      <c r="C433"/>
      <c r="D433" s="68"/>
      <c r="E433" s="68"/>
      <c r="F433" s="68"/>
      <c r="G433" s="68"/>
    </row>
    <row r="434" spans="1:7" x14ac:dyDescent="0.25">
      <c r="A434"/>
      <c r="B434"/>
      <c r="C434"/>
      <c r="D434" s="68"/>
      <c r="E434" s="68"/>
      <c r="F434" s="68"/>
      <c r="G434" s="68"/>
    </row>
    <row r="435" spans="1:7" x14ac:dyDescent="0.25">
      <c r="A435"/>
      <c r="B435"/>
      <c r="C435"/>
      <c r="D435" s="68"/>
      <c r="E435" s="68"/>
      <c r="F435" s="68"/>
      <c r="G435" s="68"/>
    </row>
    <row r="436" spans="1:7" x14ac:dyDescent="0.25">
      <c r="A436"/>
      <c r="B436"/>
      <c r="C436"/>
      <c r="D436" s="68"/>
      <c r="E436" s="68"/>
      <c r="F436" s="68"/>
      <c r="G436" s="68"/>
    </row>
    <row r="437" spans="1:7" x14ac:dyDescent="0.25">
      <c r="A437"/>
      <c r="B437"/>
      <c r="C437"/>
      <c r="D437" s="68"/>
      <c r="E437" s="68"/>
      <c r="F437" s="68"/>
      <c r="G437" s="68"/>
    </row>
    <row r="438" spans="1:7" x14ac:dyDescent="0.25">
      <c r="A438"/>
      <c r="B438"/>
      <c r="C438"/>
      <c r="D438" s="68"/>
      <c r="E438" s="68"/>
      <c r="F438" s="68"/>
      <c r="G438" s="68"/>
    </row>
    <row r="439" spans="1:7" x14ac:dyDescent="0.25">
      <c r="A439"/>
      <c r="B439"/>
      <c r="C439"/>
      <c r="D439" s="68"/>
      <c r="E439" s="68"/>
      <c r="F439" s="68"/>
      <c r="G439" s="68"/>
    </row>
    <row r="440" spans="1:7" x14ac:dyDescent="0.25">
      <c r="A440"/>
      <c r="B440"/>
      <c r="C440"/>
      <c r="D440" s="68"/>
      <c r="E440" s="68"/>
      <c r="F440" s="68"/>
      <c r="G440" s="68"/>
    </row>
    <row r="441" spans="1:7" x14ac:dyDescent="0.25">
      <c r="A441"/>
      <c r="B441"/>
      <c r="C441"/>
      <c r="D441" s="68"/>
      <c r="E441" s="68"/>
      <c r="F441" s="68"/>
      <c r="G441" s="68"/>
    </row>
    <row r="442" spans="1:7" x14ac:dyDescent="0.25">
      <c r="A442"/>
      <c r="B442"/>
      <c r="C442"/>
      <c r="D442" s="68"/>
      <c r="E442" s="68"/>
      <c r="F442" s="68"/>
      <c r="G442" s="68"/>
    </row>
    <row r="443" spans="1:7" x14ac:dyDescent="0.25">
      <c r="A443"/>
      <c r="B443"/>
      <c r="C443"/>
      <c r="D443" s="68"/>
      <c r="E443" s="68"/>
      <c r="F443" s="68"/>
      <c r="G443" s="68"/>
    </row>
    <row r="444" spans="1:7" x14ac:dyDescent="0.25">
      <c r="A444"/>
      <c r="B444"/>
      <c r="C444"/>
      <c r="D444" s="68"/>
      <c r="E444" s="68"/>
      <c r="F444" s="68"/>
      <c r="G444" s="68"/>
    </row>
    <row r="445" spans="1:7" x14ac:dyDescent="0.25">
      <c r="A445"/>
      <c r="B445"/>
      <c r="C445"/>
      <c r="D445" s="68"/>
      <c r="E445" s="68"/>
      <c r="F445" s="68"/>
      <c r="G445" s="68"/>
    </row>
    <row r="446" spans="1:7" x14ac:dyDescent="0.25">
      <c r="A446"/>
      <c r="B446"/>
      <c r="C446"/>
      <c r="D446" s="68"/>
      <c r="E446" s="68"/>
      <c r="F446" s="68"/>
      <c r="G446" s="68"/>
    </row>
    <row r="447" spans="1:7" x14ac:dyDescent="0.25">
      <c r="A447"/>
      <c r="B447"/>
      <c r="C447"/>
      <c r="D447" s="68"/>
      <c r="E447" s="68"/>
      <c r="F447" s="68"/>
      <c r="G447" s="68"/>
    </row>
    <row r="448" spans="1:7" x14ac:dyDescent="0.25">
      <c r="A448"/>
      <c r="B448"/>
      <c r="C448"/>
      <c r="D448" s="68"/>
      <c r="E448" s="68"/>
      <c r="F448" s="68"/>
      <c r="G448" s="68"/>
    </row>
    <row r="449" spans="1:7" x14ac:dyDescent="0.25">
      <c r="A449"/>
      <c r="B449"/>
      <c r="C449"/>
      <c r="D449" s="68"/>
      <c r="E449" s="68"/>
      <c r="F449" s="68"/>
      <c r="G449" s="68"/>
    </row>
    <row r="450" spans="1:7" x14ac:dyDescent="0.25">
      <c r="A450"/>
      <c r="B450"/>
      <c r="C450"/>
      <c r="D450" s="68"/>
      <c r="E450" s="68"/>
      <c r="F450" s="68"/>
      <c r="G450" s="68"/>
    </row>
    <row r="451" spans="1:7" x14ac:dyDescent="0.25">
      <c r="A451"/>
      <c r="B451"/>
      <c r="C451"/>
      <c r="D451" s="68"/>
      <c r="E451" s="68"/>
      <c r="F451" s="68"/>
      <c r="G451" s="68"/>
    </row>
    <row r="452" spans="1:7" x14ac:dyDescent="0.25">
      <c r="A452"/>
      <c r="B452"/>
      <c r="C452"/>
      <c r="D452" s="68"/>
      <c r="E452" s="68"/>
      <c r="F452" s="68"/>
      <c r="G452" s="68"/>
    </row>
    <row r="453" spans="1:7" x14ac:dyDescent="0.25">
      <c r="A453"/>
      <c r="B453"/>
      <c r="C453"/>
      <c r="D453" s="68"/>
      <c r="E453" s="68"/>
      <c r="F453" s="68"/>
      <c r="G453" s="68"/>
    </row>
    <row r="454" spans="1:7" x14ac:dyDescent="0.25">
      <c r="A454"/>
      <c r="B454"/>
      <c r="C454"/>
      <c r="D454" s="68"/>
      <c r="E454" s="68"/>
      <c r="F454" s="68"/>
      <c r="G454" s="68"/>
    </row>
    <row r="455" spans="1:7" x14ac:dyDescent="0.25">
      <c r="A455"/>
      <c r="B455"/>
      <c r="C455"/>
      <c r="D455" s="68"/>
      <c r="E455" s="68"/>
      <c r="F455" s="68"/>
      <c r="G455" s="68"/>
    </row>
    <row r="456" spans="1:7" x14ac:dyDescent="0.25">
      <c r="A456"/>
      <c r="B456"/>
      <c r="C456"/>
      <c r="D456" s="68"/>
      <c r="E456" s="68"/>
      <c r="F456" s="68"/>
      <c r="G456" s="68"/>
    </row>
    <row r="457" spans="1:7" x14ac:dyDescent="0.25">
      <c r="A457"/>
      <c r="B457"/>
      <c r="C457"/>
      <c r="D457" s="68"/>
      <c r="E457" s="68"/>
      <c r="F457" s="68"/>
      <c r="G457" s="68"/>
    </row>
    <row r="458" spans="1:7" x14ac:dyDescent="0.25">
      <c r="A458"/>
      <c r="B458"/>
      <c r="C458"/>
      <c r="D458" s="68"/>
      <c r="E458" s="68"/>
      <c r="F458" s="68"/>
      <c r="G458" s="68"/>
    </row>
    <row r="459" spans="1:7" x14ac:dyDescent="0.25">
      <c r="A459"/>
      <c r="B459"/>
      <c r="C459"/>
      <c r="D459" s="68"/>
      <c r="E459" s="68"/>
      <c r="F459" s="68"/>
      <c r="G459" s="68"/>
    </row>
    <row r="460" spans="1:7" x14ac:dyDescent="0.25">
      <c r="A460"/>
      <c r="B460"/>
      <c r="C460"/>
      <c r="D460" s="68"/>
      <c r="E460" s="68"/>
      <c r="F460" s="68"/>
      <c r="G460" s="68"/>
    </row>
    <row r="461" spans="1:7" x14ac:dyDescent="0.25">
      <c r="A461"/>
      <c r="B461"/>
      <c r="C461"/>
      <c r="D461" s="68"/>
      <c r="E461" s="68"/>
      <c r="F461" s="68"/>
      <c r="G461" s="68"/>
    </row>
    <row r="462" spans="1:7" x14ac:dyDescent="0.25">
      <c r="A462"/>
      <c r="B462"/>
      <c r="C462"/>
      <c r="D462" s="68"/>
      <c r="E462" s="68"/>
      <c r="F462" s="68"/>
      <c r="G462" s="68"/>
    </row>
    <row r="463" spans="1:7" x14ac:dyDescent="0.25">
      <c r="A463"/>
      <c r="B463"/>
      <c r="C463"/>
      <c r="D463" s="68"/>
      <c r="E463" s="68"/>
      <c r="F463" s="68"/>
      <c r="G463" s="68"/>
    </row>
    <row r="464" spans="1:7" x14ac:dyDescent="0.25">
      <c r="A464"/>
      <c r="B464"/>
      <c r="C464"/>
      <c r="D464" s="68"/>
      <c r="E464" s="68"/>
      <c r="F464" s="68"/>
      <c r="G464" s="68"/>
    </row>
    <row r="465" spans="1:7" x14ac:dyDescent="0.25">
      <c r="A465"/>
      <c r="B465"/>
      <c r="C465"/>
      <c r="D465" s="68"/>
      <c r="E465" s="68"/>
      <c r="F465" s="68"/>
      <c r="G465" s="68"/>
    </row>
    <row r="466" spans="1:7" x14ac:dyDescent="0.25">
      <c r="A466"/>
      <c r="B466"/>
      <c r="C466"/>
      <c r="D466" s="68"/>
      <c r="E466" s="68"/>
      <c r="F466" s="68"/>
      <c r="G466" s="68"/>
    </row>
    <row r="467" spans="1:7" x14ac:dyDescent="0.25">
      <c r="A467"/>
      <c r="B467"/>
      <c r="C467"/>
      <c r="D467" s="68"/>
      <c r="E467" s="68"/>
      <c r="F467" s="68"/>
      <c r="G467" s="68"/>
    </row>
    <row r="468" spans="1:7" x14ac:dyDescent="0.25">
      <c r="A468"/>
      <c r="B468"/>
      <c r="C468"/>
      <c r="D468" s="68"/>
      <c r="E468" s="68"/>
      <c r="F468" s="68"/>
      <c r="G468" s="68"/>
    </row>
    <row r="469" spans="1:7" x14ac:dyDescent="0.25">
      <c r="A469"/>
      <c r="B469"/>
      <c r="C469"/>
      <c r="D469" s="68"/>
      <c r="E469" s="68"/>
      <c r="F469" s="68"/>
      <c r="G469" s="68"/>
    </row>
    <row r="470" spans="1:7" x14ac:dyDescent="0.25">
      <c r="A470"/>
      <c r="B470"/>
      <c r="C470"/>
      <c r="D470" s="68"/>
      <c r="E470" s="68"/>
      <c r="F470" s="68"/>
      <c r="G470" s="68"/>
    </row>
    <row r="471" spans="1:7" x14ac:dyDescent="0.25">
      <c r="A471"/>
      <c r="B471"/>
      <c r="C471"/>
      <c r="D471" s="68"/>
      <c r="E471" s="68"/>
      <c r="F471" s="68"/>
      <c r="G471" s="68"/>
    </row>
    <row r="472" spans="1:7" x14ac:dyDescent="0.25">
      <c r="A472"/>
      <c r="B472"/>
      <c r="C472"/>
      <c r="D472" s="68"/>
      <c r="E472" s="68"/>
      <c r="F472" s="68"/>
      <c r="G472" s="68"/>
    </row>
    <row r="473" spans="1:7" x14ac:dyDescent="0.25">
      <c r="A473"/>
      <c r="B473"/>
      <c r="C473"/>
      <c r="D473" s="68"/>
      <c r="E473" s="68"/>
      <c r="F473" s="68"/>
      <c r="G473" s="68"/>
    </row>
    <row r="474" spans="1:7" x14ac:dyDescent="0.25">
      <c r="A474"/>
      <c r="B474"/>
      <c r="C474"/>
      <c r="D474" s="68"/>
      <c r="E474" s="68"/>
      <c r="F474" s="68"/>
      <c r="G474" s="68"/>
    </row>
    <row r="475" spans="1:7" x14ac:dyDescent="0.25">
      <c r="A475"/>
      <c r="B475"/>
      <c r="C475"/>
      <c r="D475" s="68"/>
      <c r="E475" s="68"/>
      <c r="F475" s="68"/>
      <c r="G475" s="68"/>
    </row>
    <row r="476" spans="1:7" x14ac:dyDescent="0.25">
      <c r="A476"/>
      <c r="B476"/>
      <c r="C476"/>
      <c r="D476" s="68"/>
      <c r="E476" s="68"/>
      <c r="F476" s="68"/>
      <c r="G476" s="68"/>
    </row>
    <row r="477" spans="1:7" x14ac:dyDescent="0.25">
      <c r="A477"/>
      <c r="B477"/>
      <c r="C477"/>
      <c r="D477" s="68"/>
      <c r="E477" s="68"/>
      <c r="F477" s="68"/>
      <c r="G477" s="68"/>
    </row>
    <row r="478" spans="1:7" x14ac:dyDescent="0.25">
      <c r="A478"/>
      <c r="B478"/>
      <c r="C478"/>
      <c r="D478" s="68"/>
      <c r="E478" s="68"/>
      <c r="F478" s="68"/>
      <c r="G478" s="68"/>
    </row>
    <row r="479" spans="1:7" x14ac:dyDescent="0.25">
      <c r="A479"/>
      <c r="B479"/>
      <c r="C479"/>
      <c r="D479" s="68"/>
      <c r="E479" s="68"/>
      <c r="F479" s="68"/>
      <c r="G479" s="68"/>
    </row>
    <row r="480" spans="1:7" x14ac:dyDescent="0.25">
      <c r="A480"/>
      <c r="B480"/>
      <c r="C480"/>
      <c r="D480" s="68"/>
      <c r="E480" s="68"/>
      <c r="F480" s="68"/>
      <c r="G480" s="68"/>
    </row>
    <row r="481" spans="1:7" x14ac:dyDescent="0.25">
      <c r="A481"/>
      <c r="B481"/>
      <c r="C481"/>
      <c r="D481" s="68"/>
      <c r="E481" s="68"/>
      <c r="F481" s="68"/>
      <c r="G481" s="68"/>
    </row>
    <row r="482" spans="1:7" x14ac:dyDescent="0.25">
      <c r="A482"/>
      <c r="B482"/>
      <c r="C482"/>
      <c r="D482" s="68"/>
      <c r="E482" s="68"/>
      <c r="F482" s="68"/>
      <c r="G482" s="68"/>
    </row>
    <row r="483" spans="1:7" x14ac:dyDescent="0.25">
      <c r="A483"/>
      <c r="B483"/>
      <c r="C483"/>
      <c r="D483" s="68"/>
      <c r="E483" s="68"/>
      <c r="F483" s="68"/>
      <c r="G483" s="68"/>
    </row>
    <row r="484" spans="1:7" x14ac:dyDescent="0.25">
      <c r="A484"/>
      <c r="B484"/>
      <c r="C484"/>
      <c r="D484" s="68"/>
      <c r="E484" s="68"/>
      <c r="F484" s="68"/>
      <c r="G484" s="68"/>
    </row>
    <row r="485" spans="1:7" x14ac:dyDescent="0.25">
      <c r="A485"/>
      <c r="B485"/>
      <c r="C485"/>
      <c r="D485" s="68"/>
      <c r="E485" s="68"/>
      <c r="F485" s="68"/>
      <c r="G485" s="68"/>
    </row>
    <row r="486" spans="1:7" x14ac:dyDescent="0.25">
      <c r="A486"/>
      <c r="B486"/>
      <c r="C486"/>
      <c r="D486" s="68"/>
      <c r="E486" s="68"/>
      <c r="F486" s="68"/>
      <c r="G486" s="68"/>
    </row>
    <row r="487" spans="1:7" x14ac:dyDescent="0.25">
      <c r="A487"/>
      <c r="B487"/>
      <c r="C487"/>
      <c r="D487" s="68"/>
      <c r="E487" s="68"/>
      <c r="F487" s="68"/>
      <c r="G487" s="68"/>
    </row>
    <row r="488" spans="1:7" x14ac:dyDescent="0.25">
      <c r="A488"/>
      <c r="B488"/>
      <c r="C488"/>
      <c r="D488" s="68"/>
      <c r="E488" s="68"/>
      <c r="F488" s="68"/>
      <c r="G488" s="68"/>
    </row>
    <row r="489" spans="1:7" x14ac:dyDescent="0.25">
      <c r="A489"/>
      <c r="B489"/>
      <c r="C489"/>
      <c r="D489" s="68"/>
      <c r="E489" s="68"/>
      <c r="F489" s="68"/>
      <c r="G489" s="68"/>
    </row>
    <row r="490" spans="1:7" x14ac:dyDescent="0.25">
      <c r="A490"/>
      <c r="B490"/>
      <c r="C490"/>
      <c r="D490" s="68"/>
      <c r="E490" s="68"/>
      <c r="F490" s="68"/>
      <c r="G490" s="68"/>
    </row>
    <row r="491" spans="1:7" x14ac:dyDescent="0.25">
      <c r="A491"/>
      <c r="B491"/>
      <c r="C491"/>
      <c r="D491" s="68"/>
      <c r="E491" s="68"/>
      <c r="F491" s="68"/>
      <c r="G491" s="68"/>
    </row>
    <row r="492" spans="1:7" x14ac:dyDescent="0.25">
      <c r="A492"/>
      <c r="B492"/>
      <c r="C492"/>
      <c r="D492" s="68"/>
      <c r="E492" s="68"/>
      <c r="F492" s="68"/>
      <c r="G492" s="68"/>
    </row>
    <row r="493" spans="1:7" x14ac:dyDescent="0.25">
      <c r="A493"/>
      <c r="B493"/>
      <c r="C493"/>
      <c r="D493" s="68"/>
      <c r="E493" s="68"/>
      <c r="F493" s="68"/>
      <c r="G493" s="68"/>
    </row>
    <row r="494" spans="1:7" x14ac:dyDescent="0.25">
      <c r="A494"/>
      <c r="B494"/>
      <c r="C494"/>
      <c r="D494" s="68"/>
      <c r="E494" s="68"/>
      <c r="F494" s="68"/>
      <c r="G494" s="68"/>
    </row>
    <row r="495" spans="1:7" x14ac:dyDescent="0.25">
      <c r="A495"/>
      <c r="B495"/>
      <c r="C495"/>
      <c r="D495" s="68"/>
      <c r="E495" s="68"/>
      <c r="F495" s="68"/>
      <c r="G495" s="68"/>
    </row>
    <row r="496" spans="1:7" x14ac:dyDescent="0.25">
      <c r="A496"/>
      <c r="B496"/>
      <c r="C496"/>
      <c r="D496" s="68"/>
      <c r="E496" s="68"/>
      <c r="F496" s="68"/>
      <c r="G496" s="68"/>
    </row>
    <row r="497" spans="1:7" x14ac:dyDescent="0.25">
      <c r="A497"/>
      <c r="B497"/>
      <c r="C497"/>
      <c r="D497" s="68"/>
      <c r="E497" s="68"/>
      <c r="F497" s="68"/>
      <c r="G497" s="68"/>
    </row>
    <row r="498" spans="1:7" x14ac:dyDescent="0.25">
      <c r="A498"/>
      <c r="B498"/>
      <c r="C498"/>
      <c r="D498" s="68"/>
      <c r="E498" s="68"/>
      <c r="F498" s="68"/>
      <c r="G498" s="68"/>
    </row>
    <row r="499" spans="1:7" x14ac:dyDescent="0.25">
      <c r="A499"/>
      <c r="B499"/>
      <c r="C499"/>
      <c r="D499" s="68"/>
      <c r="E499" s="68"/>
      <c r="F499" s="68"/>
      <c r="G499" s="68"/>
    </row>
    <row r="500" spans="1:7" x14ac:dyDescent="0.25">
      <c r="A500"/>
      <c r="B500"/>
      <c r="C500"/>
      <c r="D500" s="68"/>
      <c r="E500" s="68"/>
      <c r="F500" s="68"/>
      <c r="G500" s="68"/>
    </row>
    <row r="501" spans="1:7" x14ac:dyDescent="0.25">
      <c r="A501"/>
      <c r="B501"/>
      <c r="C501"/>
      <c r="D501" s="68"/>
      <c r="E501" s="68"/>
      <c r="F501" s="68"/>
      <c r="G501" s="68"/>
    </row>
    <row r="502" spans="1:7" x14ac:dyDescent="0.25">
      <c r="A502"/>
      <c r="B502"/>
      <c r="C502"/>
      <c r="D502" s="68"/>
      <c r="E502" s="68"/>
      <c r="F502" s="68"/>
      <c r="G502" s="68"/>
    </row>
    <row r="503" spans="1:7" x14ac:dyDescent="0.25">
      <c r="A503"/>
      <c r="B503"/>
      <c r="C503"/>
      <c r="D503" s="68"/>
      <c r="E503" s="68"/>
      <c r="F503" s="68"/>
      <c r="G503" s="68"/>
    </row>
    <row r="504" spans="1:7" x14ac:dyDescent="0.25">
      <c r="A504"/>
      <c r="B504"/>
      <c r="C504"/>
      <c r="D504" s="68"/>
      <c r="E504" s="68"/>
      <c r="F504" s="68"/>
      <c r="G504" s="68"/>
    </row>
    <row r="505" spans="1:7" x14ac:dyDescent="0.25">
      <c r="A505"/>
      <c r="B505"/>
      <c r="C505"/>
      <c r="D505" s="68"/>
      <c r="E505" s="68"/>
      <c r="F505" s="68"/>
      <c r="G505" s="68"/>
    </row>
    <row r="506" spans="1:7" x14ac:dyDescent="0.25">
      <c r="A506"/>
      <c r="B506"/>
      <c r="C506"/>
      <c r="D506" s="68"/>
      <c r="E506" s="68"/>
      <c r="F506" s="68"/>
      <c r="G506" s="68"/>
    </row>
    <row r="507" spans="1:7" x14ac:dyDescent="0.25">
      <c r="A507"/>
      <c r="B507"/>
      <c r="C507"/>
      <c r="D507" s="68"/>
      <c r="E507" s="68"/>
      <c r="F507" s="68"/>
      <c r="G507" s="68"/>
    </row>
    <row r="508" spans="1:7" x14ac:dyDescent="0.25">
      <c r="A508"/>
      <c r="B508"/>
      <c r="C508"/>
      <c r="D508" s="68"/>
      <c r="E508" s="68"/>
      <c r="F508" s="68"/>
      <c r="G508" s="68"/>
    </row>
    <row r="509" spans="1:7" x14ac:dyDescent="0.25">
      <c r="A509"/>
      <c r="B509"/>
      <c r="C509"/>
      <c r="D509" s="68"/>
      <c r="E509" s="68"/>
      <c r="F509" s="68"/>
      <c r="G509" s="68"/>
    </row>
    <row r="510" spans="1:7" x14ac:dyDescent="0.25">
      <c r="A510"/>
      <c r="B510"/>
      <c r="C510"/>
      <c r="D510" s="68"/>
      <c r="E510" s="68"/>
      <c r="F510" s="68"/>
      <c r="G510" s="68"/>
    </row>
    <row r="511" spans="1:7" x14ac:dyDescent="0.25">
      <c r="A511"/>
      <c r="B511"/>
      <c r="C511"/>
      <c r="D511" s="68"/>
      <c r="E511" s="68"/>
      <c r="F511" s="68"/>
      <c r="G511" s="68"/>
    </row>
    <row r="512" spans="1:7" x14ac:dyDescent="0.25">
      <c r="A512"/>
      <c r="B512"/>
      <c r="C512"/>
      <c r="D512" s="68"/>
      <c r="E512" s="68"/>
      <c r="F512" s="68"/>
      <c r="G512" s="68"/>
    </row>
    <row r="513" spans="1:7" x14ac:dyDescent="0.25">
      <c r="A513"/>
      <c r="B513"/>
      <c r="C513"/>
      <c r="D513" s="68"/>
      <c r="E513" s="68"/>
      <c r="F513" s="68"/>
      <c r="G513" s="68"/>
    </row>
    <row r="514" spans="1:7" x14ac:dyDescent="0.25">
      <c r="A514"/>
      <c r="B514"/>
      <c r="C514"/>
      <c r="D514" s="68"/>
      <c r="E514" s="68"/>
      <c r="F514" s="68"/>
      <c r="G514" s="68"/>
    </row>
    <row r="515" spans="1:7" x14ac:dyDescent="0.25">
      <c r="A515"/>
      <c r="B515"/>
      <c r="C515"/>
      <c r="D515" s="68"/>
      <c r="E515" s="68"/>
      <c r="F515" s="68"/>
      <c r="G515" s="68"/>
    </row>
    <row r="516" spans="1:7" x14ac:dyDescent="0.25">
      <c r="A516"/>
      <c r="B516"/>
      <c r="C516"/>
      <c r="D516" s="68"/>
      <c r="E516" s="68"/>
      <c r="F516" s="68"/>
      <c r="G516" s="68"/>
    </row>
    <row r="517" spans="1:7" x14ac:dyDescent="0.25">
      <c r="A517"/>
      <c r="B517"/>
      <c r="C517"/>
      <c r="D517" s="68"/>
      <c r="E517" s="68"/>
      <c r="F517" s="68"/>
      <c r="G517" s="68"/>
    </row>
    <row r="518" spans="1:7" x14ac:dyDescent="0.25">
      <c r="A518"/>
      <c r="B518"/>
      <c r="C518"/>
      <c r="D518" s="68"/>
      <c r="E518" s="68"/>
      <c r="F518" s="68"/>
      <c r="G518" s="68"/>
    </row>
    <row r="519" spans="1:7" x14ac:dyDescent="0.25">
      <c r="A519"/>
      <c r="B519"/>
      <c r="C519"/>
      <c r="D519" s="68"/>
      <c r="E519" s="68"/>
      <c r="F519" s="68"/>
      <c r="G519" s="68"/>
    </row>
    <row r="520" spans="1:7" x14ac:dyDescent="0.25">
      <c r="A520"/>
      <c r="B520"/>
      <c r="C520"/>
      <c r="D520" s="68"/>
      <c r="E520" s="68"/>
      <c r="F520" s="68"/>
      <c r="G520" s="68"/>
    </row>
    <row r="521" spans="1:7" x14ac:dyDescent="0.25">
      <c r="A521"/>
      <c r="B521"/>
      <c r="C521"/>
      <c r="D521" s="68"/>
      <c r="E521" s="68"/>
      <c r="F521" s="68"/>
      <c r="G521" s="68"/>
    </row>
    <row r="522" spans="1:7" x14ac:dyDescent="0.25">
      <c r="A522"/>
      <c r="B522"/>
      <c r="C522"/>
      <c r="D522" s="68"/>
      <c r="E522" s="68"/>
      <c r="F522" s="68"/>
      <c r="G522" s="68"/>
    </row>
    <row r="523" spans="1:7" x14ac:dyDescent="0.25">
      <c r="A523"/>
      <c r="B523"/>
      <c r="C523"/>
      <c r="D523" s="68"/>
      <c r="E523" s="68"/>
      <c r="F523" s="68"/>
      <c r="G523" s="68"/>
    </row>
    <row r="524" spans="1:7" x14ac:dyDescent="0.25">
      <c r="A524"/>
      <c r="B524"/>
      <c r="C524"/>
      <c r="D524" s="68"/>
      <c r="E524" s="68"/>
      <c r="F524" s="68"/>
      <c r="G524" s="68"/>
    </row>
    <row r="525" spans="1:7" x14ac:dyDescent="0.25">
      <c r="A525"/>
      <c r="B525"/>
      <c r="C525"/>
      <c r="D525" s="68"/>
      <c r="E525" s="68"/>
      <c r="F525" s="68"/>
      <c r="G525" s="68"/>
    </row>
    <row r="526" spans="1:7" x14ac:dyDescent="0.25">
      <c r="A526"/>
      <c r="B526"/>
      <c r="C526"/>
      <c r="D526" s="68"/>
      <c r="E526" s="68"/>
      <c r="F526" s="68"/>
      <c r="G526" s="68"/>
    </row>
    <row r="527" spans="1:7" x14ac:dyDescent="0.25">
      <c r="A527"/>
      <c r="B527"/>
      <c r="C527"/>
      <c r="D527" s="68"/>
      <c r="E527" s="68"/>
      <c r="F527" s="68"/>
      <c r="G527" s="68"/>
    </row>
    <row r="528" spans="1:7" x14ac:dyDescent="0.25">
      <c r="A528"/>
      <c r="B528"/>
      <c r="C528"/>
      <c r="D528" s="68"/>
      <c r="E528" s="68"/>
      <c r="F528" s="68"/>
      <c r="G528" s="68"/>
    </row>
    <row r="529" spans="1:7" x14ac:dyDescent="0.25">
      <c r="A529"/>
      <c r="B529"/>
      <c r="C529"/>
      <c r="D529" s="68"/>
      <c r="E529" s="68"/>
      <c r="F529" s="68"/>
      <c r="G529" s="68"/>
    </row>
    <row r="530" spans="1:7" x14ac:dyDescent="0.25">
      <c r="A530"/>
      <c r="B530"/>
      <c r="C530"/>
      <c r="D530" s="68"/>
      <c r="E530" s="68"/>
      <c r="F530" s="68"/>
      <c r="G530" s="68"/>
    </row>
    <row r="531" spans="1:7" x14ac:dyDescent="0.25">
      <c r="A531"/>
      <c r="B531"/>
      <c r="C531"/>
      <c r="D531" s="68"/>
      <c r="E531" s="68"/>
      <c r="F531" s="68"/>
      <c r="G531" s="68"/>
    </row>
    <row r="532" spans="1:7" x14ac:dyDescent="0.25">
      <c r="A532"/>
      <c r="B532"/>
      <c r="C532"/>
      <c r="D532" s="68"/>
      <c r="E532" s="68"/>
      <c r="F532" s="68"/>
      <c r="G532" s="68"/>
    </row>
    <row r="533" spans="1:7" x14ac:dyDescent="0.25">
      <c r="A533"/>
      <c r="B533"/>
      <c r="C533"/>
      <c r="D533" s="68"/>
      <c r="E533" s="68"/>
      <c r="F533" s="68"/>
      <c r="G533" s="68"/>
    </row>
    <row r="534" spans="1:7" x14ac:dyDescent="0.25">
      <c r="A534"/>
      <c r="B534"/>
      <c r="C534"/>
      <c r="D534" s="68"/>
      <c r="E534" s="68"/>
      <c r="F534" s="68"/>
      <c r="G534" s="68"/>
    </row>
    <row r="535" spans="1:7" x14ac:dyDescent="0.25">
      <c r="A535"/>
      <c r="B535"/>
      <c r="C535"/>
      <c r="D535" s="68"/>
      <c r="E535" s="68"/>
      <c r="F535" s="68"/>
      <c r="G535" s="68"/>
    </row>
    <row r="536" spans="1:7" x14ac:dyDescent="0.25">
      <c r="A536"/>
      <c r="B536"/>
      <c r="C536"/>
      <c r="D536" s="68"/>
      <c r="E536" s="68"/>
      <c r="F536" s="68"/>
      <c r="G536" s="68"/>
    </row>
    <row r="537" spans="1:7" x14ac:dyDescent="0.25">
      <c r="A537"/>
      <c r="B537"/>
      <c r="C537"/>
      <c r="D537" s="68"/>
      <c r="E537" s="68"/>
      <c r="F537" s="68"/>
      <c r="G537" s="68"/>
    </row>
    <row r="538" spans="1:7" x14ac:dyDescent="0.25">
      <c r="A538"/>
      <c r="B538"/>
      <c r="C538"/>
      <c r="D538" s="68"/>
      <c r="E538" s="68"/>
      <c r="F538" s="68"/>
      <c r="G538" s="68"/>
    </row>
    <row r="539" spans="1:7" x14ac:dyDescent="0.25">
      <c r="A539"/>
      <c r="B539"/>
      <c r="C539"/>
      <c r="D539" s="68"/>
      <c r="E539" s="68"/>
      <c r="F539" s="68"/>
      <c r="G539" s="68"/>
    </row>
    <row r="540" spans="1:7" x14ac:dyDescent="0.25">
      <c r="A540"/>
      <c r="B540"/>
      <c r="C540"/>
      <c r="D540" s="68"/>
      <c r="E540" s="68"/>
      <c r="F540" s="68"/>
      <c r="G540" s="68"/>
    </row>
    <row r="541" spans="1:7" x14ac:dyDescent="0.25">
      <c r="A541"/>
      <c r="B541"/>
      <c r="C541"/>
      <c r="D541" s="68"/>
      <c r="E541" s="68"/>
      <c r="F541" s="68"/>
      <c r="G541" s="68"/>
    </row>
    <row r="542" spans="1:7" x14ac:dyDescent="0.25">
      <c r="A542"/>
      <c r="B542"/>
      <c r="C542"/>
      <c r="D542" s="68"/>
      <c r="E542" s="68"/>
      <c r="F542" s="68"/>
      <c r="G542" s="68"/>
    </row>
    <row r="543" spans="1:7" x14ac:dyDescent="0.25">
      <c r="A543"/>
      <c r="B543"/>
      <c r="C543"/>
      <c r="D543" s="68"/>
      <c r="E543" s="68"/>
      <c r="F543" s="68"/>
      <c r="G543" s="68"/>
    </row>
    <row r="544" spans="1:7" x14ac:dyDescent="0.25">
      <c r="A544"/>
      <c r="B544"/>
      <c r="C544"/>
      <c r="D544" s="68"/>
      <c r="E544" s="68"/>
      <c r="F544" s="68"/>
      <c r="G544" s="68"/>
    </row>
    <row r="545" spans="1:7" x14ac:dyDescent="0.25">
      <c r="A545"/>
      <c r="B545"/>
      <c r="C545"/>
      <c r="D545" s="68"/>
      <c r="E545" s="68"/>
      <c r="F545" s="68"/>
      <c r="G545" s="68"/>
    </row>
    <row r="546" spans="1:7" x14ac:dyDescent="0.25">
      <c r="A546"/>
      <c r="B546"/>
      <c r="C546"/>
      <c r="D546" s="68"/>
      <c r="E546" s="68"/>
      <c r="F546" s="68"/>
      <c r="G546" s="68"/>
    </row>
    <row r="547" spans="1:7" x14ac:dyDescent="0.25">
      <c r="A547"/>
      <c r="B547"/>
      <c r="C547"/>
      <c r="D547" s="68"/>
      <c r="E547" s="68"/>
      <c r="F547" s="68"/>
      <c r="G547" s="68"/>
    </row>
    <row r="548" spans="1:7" x14ac:dyDescent="0.25">
      <c r="A548"/>
      <c r="B548"/>
      <c r="C548"/>
      <c r="D548" s="68"/>
      <c r="E548" s="68"/>
      <c r="F548" s="68"/>
      <c r="G548" s="68"/>
    </row>
    <row r="549" spans="1:7" x14ac:dyDescent="0.25">
      <c r="A549"/>
      <c r="B549"/>
      <c r="C549"/>
      <c r="D549" s="68"/>
      <c r="E549" s="68"/>
      <c r="F549" s="68"/>
      <c r="G549" s="68"/>
    </row>
    <row r="550" spans="1:7" x14ac:dyDescent="0.25">
      <c r="A550"/>
      <c r="B550"/>
      <c r="C550"/>
      <c r="D550" s="68"/>
      <c r="E550" s="68"/>
      <c r="F550" s="68"/>
      <c r="G550" s="68"/>
    </row>
    <row r="551" spans="1:7" x14ac:dyDescent="0.25">
      <c r="A551"/>
      <c r="B551"/>
      <c r="C551"/>
      <c r="D551" s="68"/>
      <c r="E551" s="68"/>
      <c r="F551" s="68"/>
      <c r="G551" s="68"/>
    </row>
    <row r="552" spans="1:7" x14ac:dyDescent="0.25">
      <c r="A552"/>
      <c r="B552"/>
      <c r="C552"/>
      <c r="D552" s="68"/>
      <c r="E552" s="68"/>
      <c r="F552" s="68"/>
      <c r="G552" s="68"/>
    </row>
    <row r="553" spans="1:7" x14ac:dyDescent="0.25">
      <c r="A553"/>
      <c r="B553"/>
      <c r="C553"/>
      <c r="D553" s="68"/>
      <c r="E553" s="68"/>
      <c r="F553" s="68"/>
      <c r="G553" s="68"/>
    </row>
    <row r="554" spans="1:7" x14ac:dyDescent="0.25">
      <c r="A554"/>
      <c r="B554"/>
      <c r="C554"/>
      <c r="D554" s="68"/>
      <c r="E554" s="68"/>
      <c r="F554" s="68"/>
      <c r="G554" s="68"/>
    </row>
    <row r="555" spans="1:7" x14ac:dyDescent="0.25">
      <c r="A555"/>
      <c r="B555"/>
      <c r="C555"/>
      <c r="D555" s="68"/>
      <c r="E555" s="68"/>
      <c r="F555" s="68"/>
      <c r="G555" s="68"/>
    </row>
    <row r="556" spans="1:7" x14ac:dyDescent="0.25">
      <c r="A556"/>
      <c r="B556"/>
      <c r="C556"/>
      <c r="D556" s="68"/>
      <c r="E556" s="68"/>
      <c r="F556" s="68"/>
      <c r="G556" s="68"/>
    </row>
    <row r="557" spans="1:7" x14ac:dyDescent="0.25">
      <c r="A557"/>
      <c r="B557"/>
      <c r="C557"/>
      <c r="D557" s="68"/>
      <c r="E557" s="68"/>
      <c r="F557" s="68"/>
      <c r="G557" s="68"/>
    </row>
    <row r="558" spans="1:7" x14ac:dyDescent="0.25">
      <c r="A558"/>
      <c r="B558"/>
      <c r="C558"/>
      <c r="D558" s="68"/>
      <c r="E558" s="68"/>
      <c r="F558" s="68"/>
      <c r="G558" s="68"/>
    </row>
    <row r="559" spans="1:7" x14ac:dyDescent="0.25">
      <c r="A559"/>
      <c r="B559"/>
      <c r="C559"/>
      <c r="D559" s="68"/>
      <c r="E559" s="68"/>
      <c r="F559" s="68"/>
      <c r="G559" s="68"/>
    </row>
    <row r="560" spans="1:7" x14ac:dyDescent="0.25">
      <c r="A560"/>
      <c r="B560"/>
      <c r="C560"/>
      <c r="D560" s="68"/>
      <c r="E560" s="68"/>
      <c r="F560" s="68"/>
      <c r="G560" s="68"/>
    </row>
    <row r="561" spans="1:7" x14ac:dyDescent="0.25">
      <c r="A561"/>
      <c r="B561"/>
      <c r="C561"/>
      <c r="D561" s="68"/>
      <c r="E561" s="68"/>
      <c r="F561" s="68"/>
      <c r="G561" s="68"/>
    </row>
    <row r="562" spans="1:7" x14ac:dyDescent="0.25">
      <c r="A562"/>
      <c r="B562"/>
      <c r="C562"/>
      <c r="D562" s="68"/>
      <c r="E562" s="68"/>
      <c r="F562" s="68"/>
      <c r="G562" s="68"/>
    </row>
    <row r="563" spans="1:7" x14ac:dyDescent="0.25">
      <c r="A563"/>
      <c r="B563"/>
      <c r="C563"/>
      <c r="D563" s="68"/>
      <c r="E563" s="68"/>
      <c r="F563" s="68"/>
      <c r="G563" s="68"/>
    </row>
    <row r="564" spans="1:7" x14ac:dyDescent="0.25">
      <c r="A564"/>
      <c r="B564"/>
      <c r="C564"/>
      <c r="D564" s="68"/>
      <c r="E564" s="68"/>
      <c r="F564" s="68"/>
      <c r="G564" s="68"/>
    </row>
    <row r="565" spans="1:7" x14ac:dyDescent="0.25">
      <c r="A565"/>
      <c r="B565"/>
      <c r="C565"/>
      <c r="D565" s="68"/>
      <c r="E565" s="68"/>
      <c r="F565" s="68"/>
      <c r="G565" s="68"/>
    </row>
    <row r="566" spans="1:7" x14ac:dyDescent="0.25">
      <c r="A566"/>
      <c r="B566"/>
      <c r="C566"/>
      <c r="D566" s="68"/>
      <c r="E566" s="68"/>
      <c r="F566" s="68"/>
      <c r="G566" s="68"/>
    </row>
    <row r="567" spans="1:7" x14ac:dyDescent="0.25">
      <c r="A567"/>
      <c r="B567"/>
      <c r="C567"/>
      <c r="D567" s="68"/>
      <c r="E567" s="68"/>
      <c r="F567" s="68"/>
      <c r="G567" s="68"/>
    </row>
    <row r="568" spans="1:7" x14ac:dyDescent="0.25">
      <c r="A568"/>
      <c r="B568"/>
      <c r="C568"/>
      <c r="D568" s="68"/>
      <c r="E568" s="68"/>
      <c r="F568" s="68"/>
      <c r="G568" s="68"/>
    </row>
    <row r="569" spans="1:7" x14ac:dyDescent="0.25">
      <c r="A569"/>
      <c r="B569"/>
      <c r="C569"/>
      <c r="D569" s="68"/>
      <c r="E569" s="68"/>
      <c r="F569" s="68"/>
      <c r="G569" s="68"/>
    </row>
    <row r="570" spans="1:7" x14ac:dyDescent="0.25">
      <c r="A570"/>
      <c r="B570"/>
      <c r="C570"/>
      <c r="D570" s="68"/>
      <c r="E570" s="68"/>
      <c r="F570" s="68"/>
      <c r="G570" s="68"/>
    </row>
    <row r="571" spans="1:7" x14ac:dyDescent="0.25">
      <c r="A571"/>
      <c r="B571"/>
      <c r="C571"/>
      <c r="D571" s="68"/>
      <c r="E571" s="68"/>
      <c r="F571" s="68"/>
      <c r="G571" s="68"/>
    </row>
    <row r="572" spans="1:7" x14ac:dyDescent="0.25">
      <c r="A572"/>
      <c r="B572"/>
      <c r="C572"/>
      <c r="D572" s="68"/>
      <c r="E572" s="68"/>
      <c r="F572" s="68"/>
      <c r="G572" s="68"/>
    </row>
    <row r="573" spans="1:7" x14ac:dyDescent="0.25">
      <c r="A573"/>
      <c r="B573"/>
      <c r="C573"/>
      <c r="D573" s="68"/>
      <c r="E573" s="68"/>
      <c r="F573" s="68"/>
      <c r="G573" s="68"/>
    </row>
    <row r="574" spans="1:7" x14ac:dyDescent="0.25">
      <c r="A574"/>
      <c r="B574"/>
      <c r="C574"/>
      <c r="D574" s="68"/>
      <c r="E574" s="68"/>
      <c r="F574" s="68"/>
      <c r="G574" s="68"/>
    </row>
    <row r="575" spans="1:7" x14ac:dyDescent="0.25">
      <c r="A575"/>
      <c r="B575"/>
      <c r="C575"/>
      <c r="D575" s="68"/>
      <c r="E575" s="68"/>
      <c r="F575" s="68"/>
      <c r="G575" s="68"/>
    </row>
    <row r="576" spans="1:7" x14ac:dyDescent="0.25">
      <c r="A576"/>
      <c r="B576"/>
      <c r="C576"/>
      <c r="D576" s="68"/>
      <c r="E576" s="68"/>
      <c r="F576" s="68"/>
      <c r="G576" s="68"/>
    </row>
    <row r="577" spans="1:7" x14ac:dyDescent="0.25">
      <c r="A577"/>
      <c r="B577"/>
      <c r="C577"/>
      <c r="D577" s="68"/>
      <c r="E577" s="68"/>
      <c r="F577" s="68"/>
      <c r="G577" s="68"/>
    </row>
    <row r="578" spans="1:7" x14ac:dyDescent="0.25">
      <c r="A578"/>
      <c r="B578"/>
      <c r="C578"/>
      <c r="D578" s="68"/>
      <c r="E578" s="68"/>
      <c r="F578" s="68"/>
      <c r="G578" s="68"/>
    </row>
    <row r="579" spans="1:7" x14ac:dyDescent="0.25">
      <c r="A579"/>
      <c r="B579"/>
      <c r="C579"/>
      <c r="D579" s="68"/>
      <c r="E579" s="68"/>
      <c r="F579" s="68"/>
      <c r="G579" s="68"/>
    </row>
    <row r="580" spans="1:7" x14ac:dyDescent="0.25">
      <c r="A580"/>
      <c r="B580"/>
      <c r="C580"/>
      <c r="D580" s="68"/>
      <c r="E580" s="68"/>
      <c r="F580" s="68"/>
      <c r="G580" s="68"/>
    </row>
    <row r="581" spans="1:7" x14ac:dyDescent="0.25">
      <c r="A581"/>
      <c r="B581"/>
      <c r="C581"/>
      <c r="D581" s="68"/>
      <c r="E581" s="68"/>
      <c r="F581" s="68"/>
      <c r="G581" s="68"/>
    </row>
    <row r="582" spans="1:7" x14ac:dyDescent="0.25">
      <c r="A582"/>
      <c r="B582"/>
      <c r="C582"/>
      <c r="D582" s="68"/>
      <c r="E582" s="68"/>
      <c r="F582" s="68"/>
      <c r="G582" s="68"/>
    </row>
    <row r="583" spans="1:7" x14ac:dyDescent="0.25">
      <c r="A583"/>
      <c r="B583"/>
      <c r="C583"/>
      <c r="D583" s="68"/>
      <c r="E583" s="68"/>
      <c r="F583" s="68"/>
      <c r="G583" s="68"/>
    </row>
    <row r="584" spans="1:7" x14ac:dyDescent="0.25">
      <c r="A584"/>
      <c r="B584"/>
      <c r="C584"/>
      <c r="D584" s="68"/>
      <c r="E584" s="68"/>
      <c r="F584" s="68"/>
      <c r="G584" s="68"/>
    </row>
    <row r="585" spans="1:7" x14ac:dyDescent="0.25">
      <c r="A585"/>
      <c r="B585"/>
      <c r="C585"/>
      <c r="D585" s="68"/>
      <c r="E585" s="68"/>
      <c r="F585" s="68"/>
      <c r="G585" s="68"/>
    </row>
    <row r="586" spans="1:7" x14ac:dyDescent="0.25">
      <c r="A586"/>
      <c r="B586"/>
      <c r="C586"/>
      <c r="D586" s="68"/>
      <c r="E586" s="68"/>
      <c r="F586" s="68"/>
      <c r="G586" s="68"/>
    </row>
    <row r="587" spans="1:7" x14ac:dyDescent="0.25">
      <c r="A587"/>
      <c r="B587"/>
      <c r="C587"/>
      <c r="D587" s="68"/>
      <c r="E587" s="68"/>
      <c r="F587" s="68"/>
      <c r="G587" s="68"/>
    </row>
    <row r="588" spans="1:7" x14ac:dyDescent="0.25">
      <c r="A588"/>
      <c r="B588"/>
      <c r="C588"/>
      <c r="D588" s="68"/>
      <c r="E588" s="68"/>
      <c r="F588" s="68"/>
      <c r="G588" s="68"/>
    </row>
    <row r="589" spans="1:7" x14ac:dyDescent="0.25">
      <c r="A589"/>
      <c r="B589"/>
      <c r="C589"/>
      <c r="D589" s="68"/>
      <c r="E589" s="68"/>
      <c r="F589" s="68"/>
      <c r="G589" s="68"/>
    </row>
    <row r="590" spans="1:7" x14ac:dyDescent="0.25">
      <c r="A590"/>
      <c r="B590"/>
      <c r="C590"/>
      <c r="D590" s="68"/>
      <c r="E590" s="68"/>
      <c r="F590" s="68"/>
      <c r="G590" s="68"/>
    </row>
    <row r="591" spans="1:7" x14ac:dyDescent="0.25">
      <c r="A591"/>
      <c r="B591"/>
      <c r="C591"/>
      <c r="D591" s="68"/>
      <c r="E591" s="68"/>
      <c r="F591" s="68"/>
      <c r="G591" s="68"/>
    </row>
    <row r="592" spans="1:7" x14ac:dyDescent="0.25">
      <c r="A592"/>
      <c r="B592"/>
      <c r="C592"/>
      <c r="D592" s="68"/>
      <c r="E592" s="68"/>
      <c r="F592" s="68"/>
      <c r="G592" s="68"/>
    </row>
    <row r="593" spans="1:7" x14ac:dyDescent="0.25">
      <c r="A593"/>
      <c r="B593"/>
      <c r="C593"/>
      <c r="D593" s="68"/>
      <c r="E593" s="68"/>
      <c r="F593" s="68"/>
      <c r="G593" s="68"/>
    </row>
    <row r="594" spans="1:7" x14ac:dyDescent="0.25">
      <c r="A594"/>
      <c r="B594"/>
      <c r="C594"/>
      <c r="D594" s="68"/>
      <c r="E594" s="68"/>
      <c r="F594" s="68"/>
      <c r="G594" s="68"/>
    </row>
    <row r="595" spans="1:7" x14ac:dyDescent="0.25">
      <c r="A595"/>
      <c r="B595"/>
      <c r="C595"/>
      <c r="D595" s="68"/>
      <c r="E595" s="68"/>
      <c r="F595" s="68"/>
      <c r="G595" s="68"/>
    </row>
    <row r="596" spans="1:7" x14ac:dyDescent="0.25">
      <c r="A596"/>
      <c r="B596"/>
      <c r="C596"/>
      <c r="D596" s="68"/>
      <c r="E596" s="68"/>
      <c r="F596" s="68"/>
      <c r="G596" s="68"/>
    </row>
    <row r="597" spans="1:7" x14ac:dyDescent="0.25">
      <c r="A597"/>
      <c r="B597"/>
      <c r="C597"/>
      <c r="D597" s="68"/>
      <c r="E597" s="68"/>
      <c r="F597" s="68"/>
      <c r="G597" s="68"/>
    </row>
    <row r="598" spans="1:7" x14ac:dyDescent="0.25">
      <c r="A598"/>
      <c r="B598"/>
      <c r="C598"/>
      <c r="D598" s="68"/>
      <c r="E598" s="68"/>
      <c r="F598" s="68"/>
      <c r="G598" s="68"/>
    </row>
    <row r="599" spans="1:7" x14ac:dyDescent="0.25">
      <c r="A599"/>
      <c r="B599"/>
      <c r="C599"/>
      <c r="D599" s="68"/>
      <c r="E599" s="68"/>
      <c r="F599" s="68"/>
      <c r="G599" s="68"/>
    </row>
    <row r="600" spans="1:7" x14ac:dyDescent="0.25">
      <c r="A600"/>
      <c r="B600"/>
      <c r="C600"/>
      <c r="D600" s="68"/>
      <c r="E600" s="68"/>
      <c r="F600" s="68"/>
      <c r="G600" s="68"/>
    </row>
    <row r="601" spans="1:7" x14ac:dyDescent="0.25">
      <c r="A601"/>
      <c r="B601"/>
      <c r="C601"/>
      <c r="D601" s="68"/>
      <c r="E601" s="68"/>
      <c r="F601" s="68"/>
      <c r="G601" s="68"/>
    </row>
    <row r="602" spans="1:7" x14ac:dyDescent="0.25">
      <c r="A602"/>
      <c r="B602"/>
      <c r="C602"/>
      <c r="D602" s="68"/>
      <c r="E602" s="68"/>
      <c r="F602" s="68"/>
      <c r="G602" s="68"/>
    </row>
    <row r="603" spans="1:7" x14ac:dyDescent="0.25">
      <c r="A603"/>
      <c r="B603"/>
      <c r="C603"/>
      <c r="D603" s="68"/>
      <c r="E603" s="68"/>
      <c r="F603" s="68"/>
      <c r="G603" s="68"/>
    </row>
    <row r="604" spans="1:7" x14ac:dyDescent="0.25">
      <c r="A604"/>
      <c r="B604"/>
      <c r="C604"/>
      <c r="D604" s="68"/>
      <c r="E604" s="68"/>
      <c r="F604" s="68"/>
      <c r="G604" s="68"/>
    </row>
    <row r="605" spans="1:7" x14ac:dyDescent="0.25">
      <c r="A605"/>
      <c r="B605"/>
      <c r="C605"/>
      <c r="D605" s="68"/>
      <c r="E605" s="68"/>
      <c r="F605" s="68"/>
      <c r="G605" s="68"/>
    </row>
    <row r="606" spans="1:7" x14ac:dyDescent="0.25">
      <c r="A606"/>
      <c r="B606"/>
      <c r="C606"/>
      <c r="D606" s="68"/>
      <c r="E606" s="68"/>
      <c r="F606" s="68"/>
      <c r="G606" s="68"/>
    </row>
    <row r="607" spans="1:7" x14ac:dyDescent="0.25">
      <c r="A607"/>
      <c r="B607"/>
      <c r="C607"/>
      <c r="D607" s="68"/>
      <c r="E607" s="68"/>
      <c r="F607" s="68"/>
      <c r="G607" s="68"/>
    </row>
    <row r="608" spans="1:7" x14ac:dyDescent="0.25">
      <c r="A608"/>
      <c r="B608"/>
      <c r="C608"/>
      <c r="D608" s="68"/>
      <c r="E608" s="68"/>
      <c r="F608" s="68"/>
      <c r="G608" s="68"/>
    </row>
    <row r="609" spans="1:7" x14ac:dyDescent="0.25">
      <c r="A609"/>
      <c r="B609"/>
      <c r="C609"/>
      <c r="D609" s="68"/>
      <c r="E609" s="68"/>
      <c r="F609" s="68"/>
      <c r="G609" s="68"/>
    </row>
    <row r="610" spans="1:7" x14ac:dyDescent="0.25">
      <c r="A610"/>
      <c r="B610"/>
      <c r="C610"/>
      <c r="D610" s="68"/>
      <c r="E610" s="68"/>
      <c r="F610" s="68"/>
      <c r="G610" s="68"/>
    </row>
    <row r="611" spans="1:7" x14ac:dyDescent="0.25">
      <c r="A611"/>
      <c r="B611"/>
      <c r="C611"/>
      <c r="D611" s="68"/>
      <c r="E611" s="68"/>
      <c r="F611" s="68"/>
      <c r="G611" s="68"/>
    </row>
    <row r="612" spans="1:7" x14ac:dyDescent="0.25">
      <c r="A612"/>
      <c r="B612"/>
      <c r="C612"/>
      <c r="D612" s="68"/>
      <c r="E612" s="68"/>
      <c r="F612" s="68"/>
      <c r="G612" s="68"/>
    </row>
    <row r="613" spans="1:7" x14ac:dyDescent="0.25">
      <c r="A613"/>
      <c r="B613"/>
      <c r="C613"/>
      <c r="D613" s="68"/>
      <c r="E613" s="68"/>
      <c r="F613" s="68"/>
      <c r="G613" s="68"/>
    </row>
    <row r="614" spans="1:7" x14ac:dyDescent="0.25">
      <c r="A614"/>
      <c r="B614"/>
      <c r="C614"/>
      <c r="D614" s="68"/>
      <c r="E614" s="68"/>
      <c r="F614" s="68"/>
      <c r="G614" s="68"/>
    </row>
    <row r="615" spans="1:7" x14ac:dyDescent="0.25">
      <c r="A615"/>
      <c r="B615"/>
      <c r="C615"/>
      <c r="D615" s="68"/>
      <c r="E615" s="68"/>
      <c r="F615" s="68"/>
      <c r="G615" s="68"/>
    </row>
    <row r="616" spans="1:7" x14ac:dyDescent="0.25">
      <c r="A616"/>
      <c r="B616"/>
      <c r="C616"/>
      <c r="D616" s="68"/>
      <c r="E616" s="68"/>
      <c r="F616" s="68"/>
      <c r="G616" s="68"/>
    </row>
    <row r="617" spans="1:7" x14ac:dyDescent="0.25">
      <c r="A617"/>
      <c r="B617"/>
      <c r="C617"/>
      <c r="D617" s="68"/>
      <c r="E617" s="68"/>
      <c r="F617" s="68"/>
      <c r="G617" s="68"/>
    </row>
    <row r="618" spans="1:7" x14ac:dyDescent="0.25">
      <c r="A618"/>
      <c r="B618"/>
      <c r="C618"/>
      <c r="D618" s="68"/>
      <c r="E618" s="68"/>
      <c r="F618" s="68"/>
      <c r="G618" s="68"/>
    </row>
    <row r="619" spans="1:7" x14ac:dyDescent="0.25">
      <c r="A619"/>
      <c r="B619"/>
      <c r="C619"/>
      <c r="D619" s="68"/>
      <c r="E619" s="68"/>
      <c r="F619" s="68"/>
      <c r="G619" s="68"/>
    </row>
    <row r="620" spans="1:7" x14ac:dyDescent="0.25">
      <c r="A620"/>
      <c r="B620"/>
      <c r="C620"/>
      <c r="D620" s="68"/>
      <c r="E620" s="68"/>
      <c r="F620" s="68"/>
      <c r="G620" s="68"/>
    </row>
    <row r="621" spans="1:7" x14ac:dyDescent="0.25">
      <c r="A621"/>
      <c r="B621"/>
      <c r="C621"/>
      <c r="D621" s="68"/>
      <c r="E621" s="68"/>
      <c r="F621" s="68"/>
      <c r="G621" s="68"/>
    </row>
    <row r="622" spans="1:7" x14ac:dyDescent="0.25">
      <c r="A622"/>
      <c r="B622"/>
      <c r="C622"/>
      <c r="D622" s="68"/>
      <c r="E622" s="68"/>
      <c r="F622" s="68"/>
      <c r="G622" s="68"/>
    </row>
    <row r="623" spans="1:7" x14ac:dyDescent="0.25">
      <c r="A623"/>
      <c r="B623"/>
      <c r="C623"/>
      <c r="D623" s="68"/>
      <c r="E623" s="68"/>
      <c r="F623" s="68"/>
      <c r="G623" s="68"/>
    </row>
    <row r="624" spans="1:7" x14ac:dyDescent="0.25">
      <c r="A624"/>
      <c r="B624"/>
      <c r="C624"/>
      <c r="D624" s="68"/>
      <c r="E624" s="68"/>
      <c r="F624" s="68"/>
      <c r="G624" s="68"/>
    </row>
    <row r="625" spans="1:7" x14ac:dyDescent="0.25">
      <c r="A625"/>
      <c r="B625"/>
      <c r="C625"/>
      <c r="D625" s="68"/>
      <c r="E625" s="68"/>
      <c r="F625" s="68"/>
      <c r="G625" s="68"/>
    </row>
    <row r="626" spans="1:7" x14ac:dyDescent="0.25">
      <c r="A626"/>
      <c r="B626"/>
      <c r="C626"/>
      <c r="D626" s="68"/>
      <c r="E626" s="68"/>
      <c r="F626" s="68"/>
      <c r="G626" s="68"/>
    </row>
    <row r="627" spans="1:7" x14ac:dyDescent="0.25">
      <c r="A627"/>
      <c r="B627"/>
      <c r="C627"/>
      <c r="D627" s="68"/>
      <c r="E627" s="68"/>
      <c r="F627" s="68"/>
      <c r="G627" s="68"/>
    </row>
    <row r="628" spans="1:7" x14ac:dyDescent="0.25">
      <c r="A628"/>
      <c r="B628"/>
      <c r="C628"/>
      <c r="D628" s="68"/>
      <c r="E628" s="68"/>
      <c r="F628" s="68"/>
      <c r="G628" s="68"/>
    </row>
    <row r="629" spans="1:7" x14ac:dyDescent="0.25">
      <c r="A629"/>
      <c r="B629"/>
      <c r="C629"/>
      <c r="D629" s="68"/>
      <c r="E629" s="68"/>
      <c r="F629" s="68"/>
      <c r="G629" s="68"/>
    </row>
    <row r="630" spans="1:7" x14ac:dyDescent="0.25">
      <c r="A630"/>
      <c r="B630"/>
      <c r="C630"/>
      <c r="D630" s="68"/>
      <c r="E630" s="68"/>
      <c r="F630" s="68"/>
      <c r="G630" s="68"/>
    </row>
    <row r="631" spans="1:7" x14ac:dyDescent="0.25">
      <c r="A631"/>
      <c r="B631"/>
      <c r="C631"/>
      <c r="D631" s="68"/>
      <c r="E631" s="68"/>
      <c r="F631" s="68"/>
      <c r="G631" s="68"/>
    </row>
    <row r="632" spans="1:7" x14ac:dyDescent="0.25">
      <c r="A632"/>
      <c r="B632"/>
      <c r="C632"/>
      <c r="D632" s="68"/>
      <c r="E632" s="68"/>
      <c r="F632" s="68"/>
      <c r="G632" s="68"/>
    </row>
    <row r="633" spans="1:7" x14ac:dyDescent="0.25">
      <c r="A633"/>
      <c r="B633"/>
      <c r="C633"/>
      <c r="D633" s="68"/>
      <c r="E633" s="68"/>
      <c r="F633" s="68"/>
      <c r="G633" s="68"/>
    </row>
    <row r="634" spans="1:7" x14ac:dyDescent="0.25">
      <c r="A634"/>
      <c r="B634"/>
      <c r="C634"/>
      <c r="D634" s="68"/>
      <c r="E634" s="68"/>
      <c r="F634" s="68"/>
      <c r="G634" s="68"/>
    </row>
    <row r="635" spans="1:7" x14ac:dyDescent="0.25">
      <c r="A635"/>
      <c r="B635"/>
      <c r="C635"/>
      <c r="D635" s="68"/>
      <c r="E635" s="68"/>
      <c r="F635" s="68"/>
      <c r="G635" s="68"/>
    </row>
    <row r="636" spans="1:7" x14ac:dyDescent="0.25">
      <c r="A636"/>
      <c r="B636"/>
      <c r="C636"/>
      <c r="D636" s="68"/>
      <c r="E636" s="68"/>
      <c r="F636" s="68"/>
      <c r="G636" s="68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D25" sqref="D25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</cols>
  <sheetData>
    <row r="1" spans="1:8" ht="18.75" x14ac:dyDescent="0.3">
      <c r="A1" s="72" t="s">
        <v>1060</v>
      </c>
    </row>
    <row r="3" spans="1:8" s="12" customFormat="1" ht="60" x14ac:dyDescent="0.25">
      <c r="A3" s="98" t="s">
        <v>3</v>
      </c>
      <c r="B3" s="98" t="s">
        <v>1</v>
      </c>
      <c r="C3" s="98" t="s">
        <v>2</v>
      </c>
      <c r="D3" s="99" t="s">
        <v>868</v>
      </c>
      <c r="E3" s="101" t="s">
        <v>1094</v>
      </c>
      <c r="F3" s="12" t="s">
        <v>1089</v>
      </c>
      <c r="G3" s="100" t="s">
        <v>1057</v>
      </c>
      <c r="H3" s="12" t="s">
        <v>1068</v>
      </c>
    </row>
    <row r="4" spans="1:8" x14ac:dyDescent="0.25">
      <c r="A4" s="23" t="s">
        <v>847</v>
      </c>
      <c r="B4" s="61" t="s">
        <v>61</v>
      </c>
      <c r="C4" s="66" t="s">
        <v>1073</v>
      </c>
      <c r="D4" s="68">
        <v>1</v>
      </c>
      <c r="E4" s="68">
        <v>1</v>
      </c>
      <c r="F4" s="65">
        <v>88.96</v>
      </c>
      <c r="G4" s="71">
        <v>0</v>
      </c>
      <c r="H4" s="71">
        <v>0</v>
      </c>
    </row>
    <row r="5" spans="1:8" x14ac:dyDescent="0.25">
      <c r="A5" s="23" t="s">
        <v>656</v>
      </c>
      <c r="B5" s="61" t="s">
        <v>9</v>
      </c>
      <c r="C5" s="67" t="s">
        <v>654</v>
      </c>
      <c r="D5" s="68">
        <v>20</v>
      </c>
      <c r="E5" s="68">
        <v>20</v>
      </c>
      <c r="F5" s="65">
        <v>29.408200000000001</v>
      </c>
      <c r="G5" s="71">
        <v>2.94082</v>
      </c>
      <c r="H5" s="71">
        <v>0</v>
      </c>
    </row>
    <row r="6" spans="1:8" ht="30" x14ac:dyDescent="0.25">
      <c r="A6" s="23"/>
      <c r="B6" s="61" t="s">
        <v>10</v>
      </c>
      <c r="C6" s="67" t="s">
        <v>659</v>
      </c>
      <c r="D6" s="61">
        <v>314</v>
      </c>
      <c r="E6" s="68" t="s">
        <v>1056</v>
      </c>
      <c r="F6" s="65">
        <v>5.8127156666666657</v>
      </c>
      <c r="G6" s="71">
        <v>5.2980866999999989</v>
      </c>
      <c r="H6" s="71">
        <v>0</v>
      </c>
    </row>
    <row r="7" spans="1:8" x14ac:dyDescent="0.25">
      <c r="A7" s="23"/>
      <c r="B7" s="61" t="s">
        <v>11</v>
      </c>
      <c r="C7" s="67" t="s">
        <v>662</v>
      </c>
      <c r="D7" s="68">
        <v>15</v>
      </c>
      <c r="E7" s="68">
        <v>15</v>
      </c>
      <c r="F7" s="65">
        <v>3.5888249999999995</v>
      </c>
      <c r="G7" s="71">
        <v>0.23925499999999997</v>
      </c>
      <c r="H7" s="71">
        <v>0</v>
      </c>
    </row>
    <row r="8" spans="1:8" x14ac:dyDescent="0.25">
      <c r="A8" s="23"/>
      <c r="B8" s="61" t="s">
        <v>13</v>
      </c>
      <c r="C8" s="67" t="s">
        <v>669</v>
      </c>
      <c r="D8" s="61">
        <v>36</v>
      </c>
      <c r="E8" s="68">
        <v>36</v>
      </c>
      <c r="F8" s="65">
        <v>1.5872579999999998</v>
      </c>
      <c r="G8" s="71">
        <v>0</v>
      </c>
      <c r="H8" s="71">
        <v>0</v>
      </c>
    </row>
    <row r="9" spans="1:8" ht="30" x14ac:dyDescent="0.25">
      <c r="A9" s="23"/>
      <c r="B9" s="61" t="s">
        <v>14</v>
      </c>
      <c r="C9" s="66" t="s">
        <v>687</v>
      </c>
      <c r="D9" s="61">
        <v>2</v>
      </c>
      <c r="E9" s="61" t="s">
        <v>1056</v>
      </c>
      <c r="F9" s="65">
        <v>76.692399999999992</v>
      </c>
      <c r="G9" s="71">
        <v>0</v>
      </c>
      <c r="H9" s="71">
        <v>76.69</v>
      </c>
    </row>
    <row r="10" spans="1:8" ht="30" x14ac:dyDescent="0.25">
      <c r="A10" s="23"/>
      <c r="B10" s="61" t="s">
        <v>15</v>
      </c>
      <c r="C10" s="67" t="s">
        <v>749</v>
      </c>
      <c r="D10" s="61">
        <v>353</v>
      </c>
      <c r="E10" s="68">
        <v>600</v>
      </c>
      <c r="F10" s="65">
        <v>12.941097666666668</v>
      </c>
      <c r="G10" s="71">
        <v>9.055102333333334</v>
      </c>
      <c r="H10" s="71">
        <v>0</v>
      </c>
    </row>
    <row r="11" spans="1:8" ht="30" x14ac:dyDescent="0.25">
      <c r="A11" s="23"/>
      <c r="B11" s="61" t="s">
        <v>19</v>
      </c>
      <c r="C11" s="66" t="s">
        <v>688</v>
      </c>
      <c r="D11" s="61">
        <v>2</v>
      </c>
      <c r="E11" s="68" t="s">
        <v>1056</v>
      </c>
      <c r="F11" s="65">
        <v>6.2675000000000001</v>
      </c>
      <c r="G11" s="71">
        <v>6.2675000000000001</v>
      </c>
      <c r="H11" s="71">
        <v>12.54</v>
      </c>
    </row>
    <row r="12" spans="1:8" x14ac:dyDescent="0.25">
      <c r="A12" s="23"/>
      <c r="B12" s="61" t="s">
        <v>24</v>
      </c>
      <c r="C12" s="66" t="s">
        <v>1052</v>
      </c>
      <c r="D12" s="61">
        <v>39</v>
      </c>
      <c r="E12" s="68" t="s">
        <v>1056</v>
      </c>
      <c r="F12" s="65">
        <v>9.6327660000000002</v>
      </c>
      <c r="G12" s="71">
        <v>2.7169339999999997</v>
      </c>
      <c r="H12" s="71">
        <v>12.3497</v>
      </c>
    </row>
    <row r="13" spans="1:8" ht="30" x14ac:dyDescent="0.25">
      <c r="A13" s="23"/>
      <c r="B13" s="61" t="s">
        <v>25</v>
      </c>
      <c r="C13" s="67" t="s">
        <v>990</v>
      </c>
      <c r="D13" s="68">
        <v>3</v>
      </c>
      <c r="E13" s="68" t="s">
        <v>1056</v>
      </c>
      <c r="F13" s="65">
        <v>70.304999999999993</v>
      </c>
      <c r="G13" s="71">
        <v>0</v>
      </c>
      <c r="H13" s="71">
        <v>45.7</v>
      </c>
    </row>
    <row r="14" spans="1:8" x14ac:dyDescent="0.25">
      <c r="A14" s="23"/>
      <c r="B14" s="61" t="s">
        <v>33</v>
      </c>
      <c r="C14" s="66" t="s">
        <v>708</v>
      </c>
      <c r="D14" s="61">
        <v>9</v>
      </c>
      <c r="E14" s="68" t="s">
        <v>1056</v>
      </c>
      <c r="F14" s="65">
        <v>3.0524192307692308</v>
      </c>
      <c r="G14" s="71">
        <v>5.7656807692307694</v>
      </c>
      <c r="H14" s="71">
        <v>8.82</v>
      </c>
    </row>
    <row r="15" spans="1:8" x14ac:dyDescent="0.25">
      <c r="A15" s="23"/>
      <c r="B15" s="61" t="s">
        <v>63</v>
      </c>
      <c r="C15" s="67" t="s">
        <v>855</v>
      </c>
      <c r="D15" s="68">
        <v>1</v>
      </c>
      <c r="E15" s="68" t="s">
        <v>1056</v>
      </c>
      <c r="F15" s="65">
        <v>31.261199999999999</v>
      </c>
      <c r="G15" s="71">
        <v>0</v>
      </c>
      <c r="H15" s="71">
        <v>31.26</v>
      </c>
    </row>
    <row r="16" spans="1:8" x14ac:dyDescent="0.25">
      <c r="A16" s="23"/>
      <c r="B16" s="61" t="s">
        <v>89</v>
      </c>
      <c r="C16" s="66" t="s">
        <v>1014</v>
      </c>
      <c r="D16" s="61">
        <v>1</v>
      </c>
      <c r="E16" s="68" t="s">
        <v>1056</v>
      </c>
      <c r="F16" s="65">
        <v>16.339100000000002</v>
      </c>
      <c r="G16" s="71">
        <v>0</v>
      </c>
      <c r="H16" s="71">
        <v>16.339100000000002</v>
      </c>
    </row>
    <row r="17" spans="1:8" x14ac:dyDescent="0.25">
      <c r="A17" s="23"/>
      <c r="B17" s="61" t="s">
        <v>90</v>
      </c>
      <c r="C17" s="66" t="s">
        <v>1017</v>
      </c>
      <c r="D17" s="61">
        <v>1</v>
      </c>
      <c r="E17" s="68" t="s">
        <v>1056</v>
      </c>
      <c r="F17" s="65">
        <v>6.7035</v>
      </c>
      <c r="G17" s="71">
        <v>0</v>
      </c>
      <c r="H17" s="71">
        <v>6.7035</v>
      </c>
    </row>
    <row r="18" spans="1:8" x14ac:dyDescent="0.25">
      <c r="A18" s="23"/>
      <c r="B18" s="61" t="s">
        <v>92</v>
      </c>
      <c r="C18" s="66" t="s">
        <v>1020</v>
      </c>
      <c r="D18" s="61">
        <v>4</v>
      </c>
      <c r="E18" s="61" t="s">
        <v>1056</v>
      </c>
      <c r="F18" s="65">
        <v>6.896066666666667</v>
      </c>
      <c r="G18" s="71">
        <v>3.4480333333333335</v>
      </c>
      <c r="H18" s="71">
        <v>10.350000000000001</v>
      </c>
    </row>
    <row r="19" spans="1:8" x14ac:dyDescent="0.25">
      <c r="A19" s="23"/>
      <c r="B19" s="61" t="s">
        <v>95</v>
      </c>
      <c r="C19" s="66" t="s">
        <v>1025</v>
      </c>
      <c r="D19" s="61">
        <v>1</v>
      </c>
      <c r="E19" s="68" t="s">
        <v>1056</v>
      </c>
      <c r="F19" s="65">
        <v>7.5073749999999997</v>
      </c>
      <c r="G19" s="71">
        <v>0</v>
      </c>
      <c r="H19" s="71">
        <v>7.5073749999999997</v>
      </c>
    </row>
    <row r="20" spans="1:8" x14ac:dyDescent="0.25">
      <c r="A20" s="23"/>
      <c r="B20" s="61" t="s">
        <v>96</v>
      </c>
      <c r="C20" s="66" t="s">
        <v>1026</v>
      </c>
      <c r="D20" s="61">
        <v>1</v>
      </c>
      <c r="E20" s="68" t="s">
        <v>1056</v>
      </c>
      <c r="F20" s="65">
        <v>7.5073749999999997</v>
      </c>
      <c r="G20" s="71">
        <v>0</v>
      </c>
      <c r="H20" s="71">
        <v>7.5073749999999997</v>
      </c>
    </row>
    <row r="21" spans="1:8" x14ac:dyDescent="0.25">
      <c r="A21" s="23"/>
      <c r="B21" s="61" t="s">
        <v>97</v>
      </c>
      <c r="C21" s="66" t="s">
        <v>1027</v>
      </c>
      <c r="D21" s="61">
        <v>1</v>
      </c>
      <c r="E21" s="68" t="s">
        <v>1056</v>
      </c>
      <c r="F21" s="65">
        <v>7.5073749999999997</v>
      </c>
      <c r="G21" s="71">
        <v>0</v>
      </c>
      <c r="H21" s="71">
        <v>7.5073749999999997</v>
      </c>
    </row>
    <row r="22" spans="1:8" x14ac:dyDescent="0.25">
      <c r="A22" s="23"/>
      <c r="B22" s="61" t="s">
        <v>98</v>
      </c>
      <c r="C22" s="66" t="s">
        <v>1028</v>
      </c>
      <c r="D22" s="61">
        <v>1</v>
      </c>
      <c r="E22" s="68" t="s">
        <v>1056</v>
      </c>
      <c r="F22" s="65">
        <v>7.5073749999999997</v>
      </c>
      <c r="G22" s="71">
        <v>0</v>
      </c>
      <c r="H22" s="71">
        <v>7.5073749999999997</v>
      </c>
    </row>
    <row r="23" spans="1:8" ht="30" x14ac:dyDescent="0.25">
      <c r="A23" s="23" t="s">
        <v>698</v>
      </c>
      <c r="B23" s="61" t="s">
        <v>17</v>
      </c>
      <c r="C23" s="67" t="s">
        <v>685</v>
      </c>
      <c r="D23" s="68">
        <v>3</v>
      </c>
      <c r="E23" s="68" t="s">
        <v>1056</v>
      </c>
      <c r="F23" s="65">
        <v>90.002882211011155</v>
      </c>
      <c r="G23" s="71">
        <v>0</v>
      </c>
      <c r="H23" s="71">
        <v>67.62</v>
      </c>
    </row>
    <row r="24" spans="1:8" x14ac:dyDescent="0.25">
      <c r="A24" s="23"/>
      <c r="B24" s="61" t="s">
        <v>22</v>
      </c>
      <c r="C24" s="66" t="s">
        <v>1066</v>
      </c>
      <c r="D24" s="68">
        <v>1</v>
      </c>
      <c r="E24" s="68" t="s">
        <v>1056</v>
      </c>
      <c r="F24" s="65">
        <v>19.979999999999997</v>
      </c>
      <c r="G24" s="71">
        <v>0</v>
      </c>
      <c r="H24" s="71">
        <v>19.98</v>
      </c>
    </row>
    <row r="25" spans="1:8" x14ac:dyDescent="0.25">
      <c r="A25" s="23"/>
      <c r="B25" s="61" t="s">
        <v>27</v>
      </c>
      <c r="C25" s="66" t="s">
        <v>725</v>
      </c>
      <c r="D25" s="61">
        <v>1</v>
      </c>
      <c r="E25" s="68" t="s">
        <v>1056</v>
      </c>
      <c r="F25" s="65">
        <v>11.319500000000001</v>
      </c>
      <c r="G25" s="71">
        <v>0</v>
      </c>
      <c r="H25" s="71">
        <v>0</v>
      </c>
    </row>
    <row r="26" spans="1:8" x14ac:dyDescent="0.25">
      <c r="A26" s="61" t="s">
        <v>926</v>
      </c>
      <c r="B26" s="61" t="s">
        <v>12</v>
      </c>
      <c r="C26" s="66" t="s">
        <v>984</v>
      </c>
      <c r="D26" s="61">
        <v>4</v>
      </c>
      <c r="E26" s="68" t="s">
        <v>1056</v>
      </c>
      <c r="F26" s="65">
        <v>2.8069576661548576</v>
      </c>
      <c r="G26" s="71">
        <v>0</v>
      </c>
      <c r="H26" s="71">
        <v>2.8069576661548576</v>
      </c>
    </row>
    <row r="27" spans="1:8" x14ac:dyDescent="0.25">
      <c r="B27" s="61" t="s">
        <v>16</v>
      </c>
      <c r="C27" s="66" t="s">
        <v>740</v>
      </c>
      <c r="D27" s="61">
        <v>4</v>
      </c>
      <c r="E27" s="68" t="s">
        <v>1056</v>
      </c>
      <c r="F27" s="65">
        <v>1.9263434963807844</v>
      </c>
      <c r="G27" s="71">
        <v>0</v>
      </c>
      <c r="H27" s="71">
        <v>1.9263434963807844</v>
      </c>
    </row>
    <row r="28" spans="1:8" ht="30" x14ac:dyDescent="0.25">
      <c r="B28" s="61" t="s">
        <v>18</v>
      </c>
      <c r="C28" s="66" t="s">
        <v>757</v>
      </c>
      <c r="D28" s="61">
        <v>65</v>
      </c>
      <c r="E28" s="68" t="s">
        <v>1056</v>
      </c>
      <c r="F28" s="65">
        <v>8.1835199605176534</v>
      </c>
      <c r="G28" s="71">
        <v>4.4065107479710441</v>
      </c>
      <c r="H28" s="71">
        <v>12.590030708488698</v>
      </c>
    </row>
    <row r="29" spans="1:8" x14ac:dyDescent="0.25">
      <c r="B29" s="61" t="s">
        <v>21</v>
      </c>
      <c r="C29" s="66" t="s">
        <v>967</v>
      </c>
      <c r="D29" s="61">
        <v>12</v>
      </c>
      <c r="E29" s="68" t="s">
        <v>1056</v>
      </c>
      <c r="F29" s="65">
        <v>3.962763763983328</v>
      </c>
      <c r="G29" s="71">
        <v>0</v>
      </c>
      <c r="H29" s="71">
        <v>3.962763763983328</v>
      </c>
    </row>
    <row r="30" spans="1:8" x14ac:dyDescent="0.25">
      <c r="B30" s="61" t="s">
        <v>28</v>
      </c>
      <c r="C30" s="66" t="s">
        <v>728</v>
      </c>
      <c r="D30" s="61">
        <v>22</v>
      </c>
      <c r="E30" s="68" t="s">
        <v>1056</v>
      </c>
      <c r="F30" s="65">
        <v>1.498420048256196</v>
      </c>
      <c r="G30" s="71">
        <v>5.3125801710901497</v>
      </c>
      <c r="H30" s="71">
        <v>6.8110002193463455</v>
      </c>
    </row>
    <row r="31" spans="1:8" x14ac:dyDescent="0.25">
      <c r="B31" s="61" t="s">
        <v>32</v>
      </c>
      <c r="C31" s="66" t="s">
        <v>958</v>
      </c>
      <c r="D31" s="61">
        <v>8</v>
      </c>
      <c r="E31" s="68" t="s">
        <v>1056</v>
      </c>
      <c r="F31" s="65">
        <v>1.3209212546611093</v>
      </c>
      <c r="G31" s="71">
        <v>0</v>
      </c>
      <c r="H31" s="71">
        <v>1.3209212546611093</v>
      </c>
    </row>
    <row r="32" spans="1:8" x14ac:dyDescent="0.25">
      <c r="B32" s="61" t="s">
        <v>35</v>
      </c>
      <c r="C32" s="66" t="s">
        <v>987</v>
      </c>
      <c r="D32" s="61">
        <v>4</v>
      </c>
      <c r="E32" s="68" t="s">
        <v>1056</v>
      </c>
      <c r="F32" s="65">
        <v>2.0364202676025438</v>
      </c>
      <c r="G32" s="71">
        <v>0</v>
      </c>
      <c r="H32" s="71">
        <v>2.0364202676025438</v>
      </c>
    </row>
    <row r="33" spans="1:8" x14ac:dyDescent="0.25">
      <c r="B33" s="61" t="s">
        <v>36</v>
      </c>
      <c r="C33" s="66" t="s">
        <v>947</v>
      </c>
      <c r="D33" s="61">
        <v>4</v>
      </c>
      <c r="E33" s="68" t="s">
        <v>1056</v>
      </c>
      <c r="F33" s="65">
        <v>2.4216889668787003</v>
      </c>
      <c r="G33" s="71">
        <v>0</v>
      </c>
      <c r="H33" s="71">
        <v>2.4216889668787003</v>
      </c>
    </row>
    <row r="34" spans="1:8" x14ac:dyDescent="0.25">
      <c r="B34" s="61" t="s">
        <v>37</v>
      </c>
      <c r="C34" s="66" t="s">
        <v>949</v>
      </c>
      <c r="D34" s="61">
        <v>2</v>
      </c>
      <c r="E34" s="68" t="s">
        <v>1056</v>
      </c>
      <c r="F34" s="65">
        <v>0.495345470497916</v>
      </c>
      <c r="G34" s="71">
        <v>0</v>
      </c>
      <c r="H34" s="71">
        <v>0.495345470497916</v>
      </c>
    </row>
    <row r="35" spans="1:8" x14ac:dyDescent="0.25">
      <c r="B35" s="61" t="s">
        <v>38</v>
      </c>
      <c r="C35" s="66" t="s">
        <v>959</v>
      </c>
      <c r="D35" s="61">
        <v>2</v>
      </c>
      <c r="E35" s="68" t="s">
        <v>1056</v>
      </c>
      <c r="F35" s="65">
        <v>0.5503838561087957</v>
      </c>
      <c r="G35" s="71">
        <v>0</v>
      </c>
      <c r="H35" s="71">
        <v>0.5503838561087957</v>
      </c>
    </row>
    <row r="36" spans="1:8" ht="30" x14ac:dyDescent="0.25">
      <c r="B36" s="61" t="s">
        <v>39</v>
      </c>
      <c r="C36" s="66" t="s">
        <v>758</v>
      </c>
      <c r="D36" s="61">
        <v>20</v>
      </c>
      <c r="E36" s="68" t="s">
        <v>1056</v>
      </c>
      <c r="F36" s="65">
        <v>1.6126246983987713</v>
      </c>
      <c r="G36" s="71">
        <v>6.4504987935950853</v>
      </c>
      <c r="H36" s="71">
        <v>8.0631234919938564</v>
      </c>
    </row>
    <row r="37" spans="1:8" x14ac:dyDescent="0.25">
      <c r="B37" s="61" t="s">
        <v>40</v>
      </c>
      <c r="C37" s="66" t="s">
        <v>759</v>
      </c>
      <c r="D37" s="61">
        <v>46</v>
      </c>
      <c r="E37" s="68" t="s">
        <v>1056</v>
      </c>
      <c r="F37" s="65">
        <v>2.019083176135116</v>
      </c>
      <c r="G37" s="71">
        <v>2.3702280763325279</v>
      </c>
      <c r="H37" s="71">
        <v>4.3893112524676443</v>
      </c>
    </row>
    <row r="38" spans="1:8" x14ac:dyDescent="0.25">
      <c r="B38" s="61" t="s">
        <v>41</v>
      </c>
      <c r="C38" s="66" t="s">
        <v>760</v>
      </c>
      <c r="D38" s="61">
        <v>46</v>
      </c>
      <c r="E38" s="68" t="s">
        <v>1056</v>
      </c>
      <c r="F38" s="65">
        <v>0.69623557797762647</v>
      </c>
      <c r="G38" s="71">
        <v>0.81732002632156153</v>
      </c>
      <c r="H38" s="71">
        <v>1.513555604299188</v>
      </c>
    </row>
    <row r="39" spans="1:8" x14ac:dyDescent="0.25">
      <c r="B39" s="61" t="s">
        <v>46</v>
      </c>
      <c r="C39" s="66" t="s">
        <v>809</v>
      </c>
      <c r="D39" s="61">
        <v>6</v>
      </c>
      <c r="E39" s="68" t="s">
        <v>1056</v>
      </c>
      <c r="F39" s="65">
        <v>0.29720728229874965</v>
      </c>
      <c r="G39" s="71">
        <v>4.6562474226804111</v>
      </c>
      <c r="H39" s="71">
        <v>4.9534547049791611</v>
      </c>
    </row>
    <row r="40" spans="1:8" x14ac:dyDescent="0.25">
      <c r="B40" s="61" t="s">
        <v>47</v>
      </c>
      <c r="C40" s="66" t="s">
        <v>933</v>
      </c>
      <c r="D40" s="61">
        <v>30</v>
      </c>
      <c r="E40" s="68" t="s">
        <v>1056</v>
      </c>
      <c r="F40" s="65">
        <v>0.51598486510199593</v>
      </c>
      <c r="G40" s="71">
        <v>1.2039646852379906</v>
      </c>
      <c r="H40" s="71">
        <v>1.7199495503399866</v>
      </c>
    </row>
    <row r="41" spans="1:8" x14ac:dyDescent="0.25">
      <c r="B41" s="61" t="s">
        <v>67</v>
      </c>
      <c r="C41" s="66" t="s">
        <v>864</v>
      </c>
      <c r="D41" s="61">
        <v>12</v>
      </c>
      <c r="E41" s="68" t="s">
        <v>1056</v>
      </c>
      <c r="F41" s="65">
        <v>1.6511515683263871</v>
      </c>
      <c r="G41" s="71">
        <v>0</v>
      </c>
      <c r="H41" s="71">
        <v>1.6511515683263871</v>
      </c>
    </row>
    <row r="42" spans="1:8" x14ac:dyDescent="0.25">
      <c r="B42" s="61" t="s">
        <v>68</v>
      </c>
      <c r="C42" s="66" t="s">
        <v>867</v>
      </c>
      <c r="D42" s="61">
        <v>9</v>
      </c>
      <c r="E42" s="68" t="s">
        <v>1056</v>
      </c>
      <c r="F42" s="65">
        <v>0.21919037069532785</v>
      </c>
      <c r="G42" s="71">
        <v>2.2162581925860927</v>
      </c>
      <c r="H42" s="71">
        <v>2.4354485632814207</v>
      </c>
    </row>
    <row r="43" spans="1:8" x14ac:dyDescent="0.25">
      <c r="B43" s="61" t="s">
        <v>69</v>
      </c>
      <c r="C43" s="66" t="s">
        <v>878</v>
      </c>
      <c r="D43" s="61">
        <v>8</v>
      </c>
      <c r="E43" s="68" t="s">
        <v>1056</v>
      </c>
      <c r="F43" s="65">
        <v>1.7612283395481458</v>
      </c>
      <c r="G43" s="71">
        <v>0</v>
      </c>
      <c r="H43" s="71">
        <v>1.7612283395481458</v>
      </c>
    </row>
    <row r="44" spans="1:8" x14ac:dyDescent="0.25">
      <c r="B44" s="61" t="s">
        <v>77</v>
      </c>
      <c r="C44" s="66" t="s">
        <v>972</v>
      </c>
      <c r="D44" s="61">
        <v>12</v>
      </c>
      <c r="E44" s="68" t="s">
        <v>1056</v>
      </c>
      <c r="F44" s="65">
        <v>1.3209212546611093</v>
      </c>
      <c r="G44" s="71">
        <v>0</v>
      </c>
      <c r="H44" s="71">
        <v>1.3209212546611093</v>
      </c>
    </row>
    <row r="45" spans="1:8" x14ac:dyDescent="0.25">
      <c r="A45" s="61" t="s">
        <v>998</v>
      </c>
      <c r="B45" s="61" t="s">
        <v>91</v>
      </c>
      <c r="C45" s="66" t="s">
        <v>1019</v>
      </c>
      <c r="D45" s="61">
        <v>1</v>
      </c>
      <c r="E45" s="68" t="s">
        <v>1056</v>
      </c>
      <c r="F45" s="65">
        <v>4.6287799999999999</v>
      </c>
      <c r="G45" s="71">
        <v>0</v>
      </c>
      <c r="H45" s="71">
        <v>4.6287799999999999</v>
      </c>
    </row>
    <row r="46" spans="1:8" x14ac:dyDescent="0.25">
      <c r="B46" s="61" t="s">
        <v>93</v>
      </c>
      <c r="C46" s="66" t="s">
        <v>1021</v>
      </c>
      <c r="D46" s="61">
        <v>10</v>
      </c>
      <c r="E46" s="68" t="s">
        <v>1056</v>
      </c>
      <c r="F46" s="65">
        <v>5.1722399999999986</v>
      </c>
      <c r="G46" s="71">
        <v>0</v>
      </c>
      <c r="H46" s="71">
        <v>5.1722399999999986</v>
      </c>
    </row>
    <row r="47" spans="1:8" x14ac:dyDescent="0.25">
      <c r="B47" s="61" t="s">
        <v>94</v>
      </c>
      <c r="C47" s="66" t="s">
        <v>1023</v>
      </c>
      <c r="D47" s="61">
        <v>10</v>
      </c>
      <c r="E47" s="68" t="s">
        <v>1056</v>
      </c>
      <c r="F47" s="65">
        <v>3.1857999999999995</v>
      </c>
      <c r="G47" s="71">
        <v>0</v>
      </c>
      <c r="H47" s="71">
        <v>3.1857999999999995</v>
      </c>
    </row>
    <row r="48" spans="1:8" x14ac:dyDescent="0.25">
      <c r="A48" s="61" t="s">
        <v>1031</v>
      </c>
      <c r="B48" s="61" t="s">
        <v>99</v>
      </c>
      <c r="C48" s="66" t="s">
        <v>1030</v>
      </c>
      <c r="D48" s="61">
        <v>1</v>
      </c>
      <c r="E48" s="68" t="s">
        <v>1056</v>
      </c>
      <c r="F48" s="65">
        <v>17.97</v>
      </c>
      <c r="G48" s="71">
        <v>0</v>
      </c>
      <c r="H48" s="71">
        <v>17.97</v>
      </c>
    </row>
    <row r="49" spans="1:8" ht="30" x14ac:dyDescent="0.25">
      <c r="A49" s="61" t="s">
        <v>693</v>
      </c>
      <c r="B49" s="61" t="s">
        <v>20</v>
      </c>
      <c r="C49" s="66" t="s">
        <v>935</v>
      </c>
      <c r="D49" s="61">
        <v>3</v>
      </c>
      <c r="E49" s="61" t="s">
        <v>1056</v>
      </c>
      <c r="F49" s="65">
        <v>132.61000000000001</v>
      </c>
      <c r="G49" s="71">
        <v>0</v>
      </c>
      <c r="H49" s="71">
        <v>132.61000000000001</v>
      </c>
    </row>
    <row r="50" spans="1:8" x14ac:dyDescent="0.25">
      <c r="A50" s="23" t="s">
        <v>704</v>
      </c>
      <c r="B50" s="61" t="s">
        <v>29</v>
      </c>
      <c r="C50" s="67" t="s">
        <v>979</v>
      </c>
      <c r="D50" s="68">
        <v>3</v>
      </c>
      <c r="E50" s="68">
        <v>3</v>
      </c>
      <c r="F50" s="65">
        <v>14.308125</v>
      </c>
      <c r="G50" s="71">
        <v>4.7693750000000001</v>
      </c>
      <c r="H50" s="71">
        <v>0</v>
      </c>
    </row>
    <row r="51" spans="1:8" x14ac:dyDescent="0.25">
      <c r="A51" s="23"/>
      <c r="B51" s="61" t="s">
        <v>31</v>
      </c>
      <c r="C51" s="67" t="s">
        <v>903</v>
      </c>
      <c r="D51" s="68">
        <v>2</v>
      </c>
      <c r="E51" s="68" t="s">
        <v>1056</v>
      </c>
      <c r="F51" s="65">
        <v>9.5108931000000005</v>
      </c>
      <c r="G51" s="71">
        <v>0</v>
      </c>
      <c r="H51" s="71">
        <v>9.51</v>
      </c>
    </row>
    <row r="52" spans="1:8" x14ac:dyDescent="0.25">
      <c r="A52" s="23"/>
      <c r="B52" s="61" t="s">
        <v>51</v>
      </c>
      <c r="C52" s="67" t="s">
        <v>909</v>
      </c>
      <c r="D52" s="68">
        <v>3</v>
      </c>
      <c r="E52" s="68">
        <v>3</v>
      </c>
      <c r="F52" s="65">
        <v>16.352499999999999</v>
      </c>
      <c r="G52" s="71">
        <v>0</v>
      </c>
      <c r="H52" s="71">
        <v>0</v>
      </c>
    </row>
    <row r="53" spans="1:8" x14ac:dyDescent="0.25">
      <c r="A53" s="23"/>
      <c r="B53" s="61" t="s">
        <v>70</v>
      </c>
      <c r="C53" s="67" t="s">
        <v>881</v>
      </c>
      <c r="D53" s="68">
        <v>12</v>
      </c>
      <c r="E53" s="68">
        <v>12</v>
      </c>
      <c r="F53" s="65">
        <v>4.7188615384615389</v>
      </c>
      <c r="G53" s="71">
        <v>1.5729538461538461</v>
      </c>
      <c r="H53" s="71">
        <v>0</v>
      </c>
    </row>
    <row r="54" spans="1:8" x14ac:dyDescent="0.25">
      <c r="A54" s="61" t="s">
        <v>962</v>
      </c>
      <c r="B54" s="61" t="s">
        <v>26</v>
      </c>
      <c r="C54" s="66" t="s">
        <v>977</v>
      </c>
      <c r="D54" s="68">
        <v>3</v>
      </c>
      <c r="E54" s="68" t="s">
        <v>1056</v>
      </c>
      <c r="F54" s="65">
        <v>65.511750000000006</v>
      </c>
      <c r="G54" s="71">
        <v>0</v>
      </c>
      <c r="H54" s="71">
        <v>65.510000000000005</v>
      </c>
    </row>
    <row r="55" spans="1:8" x14ac:dyDescent="0.25">
      <c r="B55" s="61" t="s">
        <v>66</v>
      </c>
      <c r="C55" s="66" t="s">
        <v>859</v>
      </c>
      <c r="D55" s="68">
        <v>3</v>
      </c>
      <c r="E55" s="68" t="s">
        <v>1056</v>
      </c>
      <c r="F55" s="65">
        <v>15.266750000000002</v>
      </c>
      <c r="G55" s="71">
        <v>0</v>
      </c>
      <c r="H55" s="71">
        <v>15.27</v>
      </c>
    </row>
    <row r="56" spans="1:8" x14ac:dyDescent="0.25">
      <c r="A56" s="68" t="s">
        <v>1055</v>
      </c>
      <c r="B56" s="68"/>
      <c r="C56" s="68"/>
      <c r="F56" s="65">
        <v>845.31202196442712</v>
      </c>
      <c r="G56" s="71">
        <v>69.507349097866154</v>
      </c>
      <c r="H56" s="71">
        <v>654.96861999999999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170" activePane="bottomLeft" state="frozen"/>
      <selection pane="bottomLeft" activeCell="E95" sqref="E95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563.28134887767783</v>
      </c>
    </row>
    <row r="2" spans="1:22" ht="45" customHeight="1" x14ac:dyDescent="0.25">
      <c r="A2" s="104" t="s">
        <v>939</v>
      </c>
      <c r="B2" s="105" t="s">
        <v>668</v>
      </c>
      <c r="C2" s="106" t="s">
        <v>641</v>
      </c>
      <c r="D2" s="106" t="s">
        <v>0</v>
      </c>
      <c r="E2" s="106" t="s">
        <v>639</v>
      </c>
      <c r="F2" s="105" t="s">
        <v>913</v>
      </c>
      <c r="G2" s="106" t="s">
        <v>642</v>
      </c>
      <c r="H2" s="105" t="s">
        <v>666</v>
      </c>
      <c r="I2" s="43" t="s">
        <v>696</v>
      </c>
      <c r="J2" s="105" t="s">
        <v>667</v>
      </c>
      <c r="K2" s="105"/>
      <c r="L2" s="105"/>
      <c r="M2" s="105"/>
      <c r="N2" s="105"/>
      <c r="O2" s="105"/>
      <c r="P2" s="105"/>
      <c r="Q2" s="105"/>
      <c r="R2" s="105"/>
      <c r="S2" s="105"/>
      <c r="U2" s="105" t="s">
        <v>916</v>
      </c>
      <c r="V2" s="104" t="s">
        <v>941</v>
      </c>
    </row>
    <row r="3" spans="1:22" x14ac:dyDescent="0.25">
      <c r="A3" s="104"/>
      <c r="B3" s="105"/>
      <c r="C3" s="106"/>
      <c r="D3" s="106"/>
      <c r="E3" s="106"/>
      <c r="F3" s="105"/>
      <c r="G3" s="106"/>
      <c r="H3" s="105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5"/>
      <c r="V3" s="104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1883.0369973431611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372.2473773093289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F7" s="2" t="s">
        <v>914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121.61499999999999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121.61499999999999</v>
      </c>
      <c r="V7" s="1" t="str">
        <f t="shared" si="2"/>
        <v>A-0001</v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980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982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981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875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876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877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879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880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882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876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877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879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880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914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914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374.81244992086658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F94" s="2" t="s">
        <v>914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121.61499999999999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121.61499999999999</v>
      </c>
      <c r="V94" s="1" t="str">
        <f t="shared" si="35"/>
        <v>A-0002</v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969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970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883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884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885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890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891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892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888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885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890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891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892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889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885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890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891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892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894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885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893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891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892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895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885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ht="14.45" x14ac:dyDescent="0.3">
      <c r="A123" s="2">
        <v>120</v>
      </c>
      <c r="B123" s="2">
        <v>3</v>
      </c>
      <c r="C123" s="7" t="s">
        <v>890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ht="14.45" x14ac:dyDescent="0.3">
      <c r="A124" s="2">
        <v>121</v>
      </c>
      <c r="B124" s="2">
        <v>3</v>
      </c>
      <c r="C124" s="7" t="s">
        <v>891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ht="14.45" x14ac:dyDescent="0.3">
      <c r="A125" s="2">
        <v>122</v>
      </c>
      <c r="B125" s="2">
        <v>3</v>
      </c>
      <c r="C125" s="7" t="s">
        <v>892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ht="14.45" x14ac:dyDescent="0.3">
      <c r="A126" s="2">
        <v>123</v>
      </c>
      <c r="B126" s="2">
        <v>3</v>
      </c>
      <c r="C126" s="7" t="s">
        <v>896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ht="14.45" x14ac:dyDescent="0.3">
      <c r="A127" s="2">
        <v>124</v>
      </c>
      <c r="B127" s="2">
        <v>3</v>
      </c>
      <c r="C127" s="7" t="s">
        <v>885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ht="14.45" x14ac:dyDescent="0.3">
      <c r="A128" s="2">
        <v>125</v>
      </c>
      <c r="B128" s="2">
        <v>3</v>
      </c>
      <c r="C128" s="7" t="s">
        <v>890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ht="14.45" x14ac:dyDescent="0.3">
      <c r="A129" s="2">
        <v>126</v>
      </c>
      <c r="B129" s="2">
        <v>3</v>
      </c>
      <c r="C129" s="7" t="s">
        <v>891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ht="14.45" x14ac:dyDescent="0.3">
      <c r="A130" s="2">
        <v>127</v>
      </c>
      <c r="B130" s="2">
        <v>3</v>
      </c>
      <c r="C130" s="7" t="s">
        <v>892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968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970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F138" s="2" t="s">
        <v>914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30.000960737003719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1053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863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860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861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904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865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866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862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873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872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F160" s="2" t="s">
        <v>914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30.000960737003719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1053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863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860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861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904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866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862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F180" s="2" t="s">
        <v>914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30.000960737003719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1053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863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861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866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862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835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837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905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102.68559999999999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843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844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845</v>
      </c>
      <c r="D211" s="2" t="s">
        <v>60</v>
      </c>
      <c r="E211" s="2">
        <v>1</v>
      </c>
      <c r="F211" s="2" t="s">
        <v>914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67.98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67.98</v>
      </c>
      <c r="V211" s="1" t="str">
        <f t="shared" si="106"/>
        <v>A-0054</v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213.9503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853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850</v>
      </c>
      <c r="D240" s="2" t="s">
        <v>62</v>
      </c>
      <c r="E240" s="2">
        <v>1</v>
      </c>
      <c r="F240" s="2" t="s">
        <v>914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78.48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78.48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854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975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974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1042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1043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1001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1003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1044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1006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1009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1010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1012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1013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1014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1017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1019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1045</v>
      </c>
      <c r="D257" s="2" t="s">
        <v>92</v>
      </c>
      <c r="E257" s="2">
        <v>4</v>
      </c>
      <c r="F257" s="2" t="s">
        <v>914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1021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1023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1025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1046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1047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1048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1030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1033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1035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1040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1041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1038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510" priority="183">
      <formula>IF(B5=3,TRUE,FALSE)</formula>
    </cfRule>
    <cfRule type="expression" dxfId="509" priority="184">
      <formula>IF(B5=2,TRUE,FALSE)</formula>
    </cfRule>
    <cfRule type="expression" dxfId="508" priority="185">
      <formula>IF(B5=1,TRUE,FALSE)</formula>
    </cfRule>
  </conditionalFormatting>
  <conditionalFormatting sqref="C139">
    <cfRule type="expression" dxfId="507" priority="177">
      <formula>IF(B139=3,TRUE,FALSE)</formula>
    </cfRule>
    <cfRule type="expression" dxfId="506" priority="178">
      <formula>IF(B139=2,TRUE,FALSE)</formula>
    </cfRule>
    <cfRule type="expression" dxfId="505" priority="179">
      <formula>IF(B139=1,TRUE,FALSE)</formula>
    </cfRule>
  </conditionalFormatting>
  <conditionalFormatting sqref="C159:C160 C163 C168:C169 C178 C171">
    <cfRule type="expression" dxfId="504" priority="174">
      <formula>IF(B159=3,TRUE,FALSE)</formula>
    </cfRule>
    <cfRule type="expression" dxfId="503" priority="175">
      <formula>IF(B159=2,TRUE,FALSE)</formula>
    </cfRule>
    <cfRule type="expression" dxfId="502" priority="176">
      <formula>IF(B159=1,TRUE,FALSE)</formula>
    </cfRule>
  </conditionalFormatting>
  <conditionalFormatting sqref="C161">
    <cfRule type="expression" dxfId="501" priority="171">
      <formula>IF(B161=3,TRUE,FALSE)</formula>
    </cfRule>
    <cfRule type="expression" dxfId="500" priority="172">
      <formula>IF(B161=2,TRUE,FALSE)</formula>
    </cfRule>
    <cfRule type="expression" dxfId="499" priority="173">
      <formula>IF(B161=1,TRUE,FALSE)</formula>
    </cfRule>
  </conditionalFormatting>
  <conditionalFormatting sqref="C179:C180 C183 C188:C189 C191">
    <cfRule type="expression" dxfId="498" priority="165">
      <formula>IF(B179=3,TRUE,FALSE)</formula>
    </cfRule>
    <cfRule type="expression" dxfId="497" priority="166">
      <formula>IF(B179=2,TRUE,FALSE)</formula>
    </cfRule>
    <cfRule type="expression" dxfId="496" priority="167">
      <formula>IF(B179=1,TRUE,FALSE)</formula>
    </cfRule>
  </conditionalFormatting>
  <conditionalFormatting sqref="C181">
    <cfRule type="expression" dxfId="495" priority="162">
      <formula>IF(B181=3,TRUE,FALSE)</formula>
    </cfRule>
    <cfRule type="expression" dxfId="494" priority="163">
      <formula>IF(B181=2,TRUE,FALSE)</formula>
    </cfRule>
    <cfRule type="expression" dxfId="493" priority="164">
      <formula>IF(B181=1,TRUE,FALSE)</formula>
    </cfRule>
  </conditionalFormatting>
  <conditionalFormatting sqref="C186">
    <cfRule type="expression" dxfId="492" priority="159">
      <formula>IF(B186=3,TRUE,FALSE)</formula>
    </cfRule>
    <cfRule type="expression" dxfId="491" priority="160">
      <formula>IF(B186=2,TRUE,FALSE)</formula>
    </cfRule>
    <cfRule type="expression" dxfId="490" priority="161">
      <formula>IF(B186=1,TRUE,FALSE)</formula>
    </cfRule>
  </conditionalFormatting>
  <conditionalFormatting sqref="C15">
    <cfRule type="expression" dxfId="489" priority="156">
      <formula>IF(B15=3,TRUE,FALSE)</formula>
    </cfRule>
    <cfRule type="expression" dxfId="488" priority="157">
      <formula>IF(B15=2,TRUE,FALSE)</formula>
    </cfRule>
    <cfRule type="expression" dxfId="487" priority="158">
      <formula>IF(B15=1,TRUE,FALSE)</formula>
    </cfRule>
  </conditionalFormatting>
  <conditionalFormatting sqref="C23">
    <cfRule type="expression" dxfId="486" priority="153">
      <formula>IF(B23=3,TRUE,FALSE)</formula>
    </cfRule>
    <cfRule type="expression" dxfId="485" priority="154">
      <formula>IF(B23=2,TRUE,FALSE)</formula>
    </cfRule>
    <cfRule type="expression" dxfId="484" priority="155">
      <formula>IF(B23=1,TRUE,FALSE)</formula>
    </cfRule>
  </conditionalFormatting>
  <conditionalFormatting sqref="C50">
    <cfRule type="expression" dxfId="483" priority="150">
      <formula>IF(B50=3,TRUE,FALSE)</formula>
    </cfRule>
    <cfRule type="expression" dxfId="482" priority="151">
      <formula>IF(B50=2,TRUE,FALSE)</formula>
    </cfRule>
    <cfRule type="expression" dxfId="481" priority="152">
      <formula>IF(B50=1,TRUE,FALSE)</formula>
    </cfRule>
  </conditionalFormatting>
  <conditionalFormatting sqref="C51">
    <cfRule type="expression" dxfId="480" priority="147">
      <formula>IF(B51=3,TRUE,FALSE)</formula>
    </cfRule>
    <cfRule type="expression" dxfId="479" priority="148">
      <formula>IF(B51=2,TRUE,FALSE)</formula>
    </cfRule>
    <cfRule type="expression" dxfId="478" priority="149">
      <formula>IF(B51=1,TRUE,FALSE)</formula>
    </cfRule>
  </conditionalFormatting>
  <conditionalFormatting sqref="C58">
    <cfRule type="expression" dxfId="477" priority="144">
      <formula>IF(B58=3,TRUE,FALSE)</formula>
    </cfRule>
    <cfRule type="expression" dxfId="476" priority="145">
      <formula>IF(B58=2,TRUE,FALSE)</formula>
    </cfRule>
    <cfRule type="expression" dxfId="475" priority="146">
      <formula>IF(B58=1,TRUE,FALSE)</formula>
    </cfRule>
  </conditionalFormatting>
  <conditionalFormatting sqref="C59">
    <cfRule type="expression" dxfId="474" priority="141">
      <formula>IF(B59=3,TRUE,FALSE)</formula>
    </cfRule>
    <cfRule type="expression" dxfId="473" priority="142">
      <formula>IF(B59=2,TRUE,FALSE)</formula>
    </cfRule>
    <cfRule type="expression" dxfId="472" priority="143">
      <formula>IF(B59=1,TRUE,FALSE)</formula>
    </cfRule>
  </conditionalFormatting>
  <conditionalFormatting sqref="C76">
    <cfRule type="expression" dxfId="471" priority="138">
      <formula>IF(B76=3,TRUE,FALSE)</formula>
    </cfRule>
    <cfRule type="expression" dxfId="470" priority="139">
      <formula>IF(B76=2,TRUE,FALSE)</formula>
    </cfRule>
    <cfRule type="expression" dxfId="469" priority="140">
      <formula>IF(B76=1,TRUE,FALSE)</formula>
    </cfRule>
  </conditionalFormatting>
  <conditionalFormatting sqref="C84">
    <cfRule type="expression" dxfId="468" priority="135">
      <formula>IF(B84=3,TRUE,FALSE)</formula>
    </cfRule>
    <cfRule type="expression" dxfId="467" priority="136">
      <formula>IF(B84=2,TRUE,FALSE)</formula>
    </cfRule>
    <cfRule type="expression" dxfId="466" priority="137">
      <formula>IF(B84=1,TRUE,FALSE)</formula>
    </cfRule>
  </conditionalFormatting>
  <conditionalFormatting sqref="C64">
    <cfRule type="expression" dxfId="465" priority="132">
      <formula>IF(B64=3,TRUE,FALSE)</formula>
    </cfRule>
    <cfRule type="expression" dxfId="464" priority="133">
      <formula>IF(B64=2,TRUE,FALSE)</formula>
    </cfRule>
    <cfRule type="expression" dxfId="463" priority="134">
      <formula>IF(B64=1,TRUE,FALSE)</formula>
    </cfRule>
  </conditionalFormatting>
  <conditionalFormatting sqref="C90">
    <cfRule type="expression" dxfId="462" priority="126">
      <formula>IF(B90=3,TRUE,FALSE)</formula>
    </cfRule>
    <cfRule type="expression" dxfId="461" priority="127">
      <formula>IF(B90=2,TRUE,FALSE)</formula>
    </cfRule>
    <cfRule type="expression" dxfId="460" priority="128">
      <formula>IF(B90=1,TRUE,FALSE)</formula>
    </cfRule>
  </conditionalFormatting>
  <conditionalFormatting sqref="C153:C157">
    <cfRule type="expression" dxfId="459" priority="123">
      <formula>IF(B153=3,TRUE,FALSE)</formula>
    </cfRule>
    <cfRule type="expression" dxfId="458" priority="124">
      <formula>IF(B153=2,TRUE,FALSE)</formula>
    </cfRule>
    <cfRule type="expression" dxfId="457" priority="125">
      <formula>IF(B153=1,TRUE,FALSE)</formula>
    </cfRule>
  </conditionalFormatting>
  <conditionalFormatting sqref="C174 C177">
    <cfRule type="expression" dxfId="456" priority="120">
      <formula>IF(B174=3,TRUE,FALSE)</formula>
    </cfRule>
    <cfRule type="expression" dxfId="455" priority="121">
      <formula>IF(B174=2,TRUE,FALSE)</formula>
    </cfRule>
    <cfRule type="expression" dxfId="454" priority="122">
      <formula>IF(B174=1,TRUE,FALSE)</formula>
    </cfRule>
  </conditionalFormatting>
  <conditionalFormatting sqref="C197">
    <cfRule type="expression" dxfId="453" priority="117">
      <formula>IF(B197=3,TRUE,FALSE)</formula>
    </cfRule>
    <cfRule type="expression" dxfId="452" priority="118">
      <formula>IF(B197=2,TRUE,FALSE)</formula>
    </cfRule>
    <cfRule type="expression" dxfId="451" priority="119">
      <formula>IF(B197=1,TRUE,FALSE)</formula>
    </cfRule>
  </conditionalFormatting>
  <conditionalFormatting sqref="C194">
    <cfRule type="expression" dxfId="450" priority="114">
      <formula>IF(B194=3,TRUE,FALSE)</formula>
    </cfRule>
    <cfRule type="expression" dxfId="449" priority="115">
      <formula>IF(B194=2,TRUE,FALSE)</formula>
    </cfRule>
    <cfRule type="expression" dxfId="448" priority="116">
      <formula>IF(B194=1,TRUE,FALSE)</formula>
    </cfRule>
  </conditionalFormatting>
  <conditionalFormatting sqref="C175:C176">
    <cfRule type="expression" dxfId="447" priority="108">
      <formula>IF(B175=3,TRUE,FALSE)</formula>
    </cfRule>
    <cfRule type="expression" dxfId="446" priority="109">
      <formula>IF(B175=2,TRUE,FALSE)</formula>
    </cfRule>
    <cfRule type="expression" dxfId="445" priority="110">
      <formula>IF(B175=1,TRUE,FALSE)</formula>
    </cfRule>
  </conditionalFormatting>
  <conditionalFormatting sqref="C195:C196">
    <cfRule type="expression" dxfId="444" priority="105">
      <formula>IF(B195=3,TRUE,FALSE)</formula>
    </cfRule>
    <cfRule type="expression" dxfId="443" priority="106">
      <formula>IF(B195=2,TRUE,FALSE)</formula>
    </cfRule>
    <cfRule type="expression" dxfId="442" priority="107">
      <formula>IF(B195=1,TRUE,FALSE)</formula>
    </cfRule>
  </conditionalFormatting>
  <conditionalFormatting sqref="C228:C237">
    <cfRule type="expression" dxfId="441" priority="99">
      <formula>IF(B228=3,TRUE,FALSE)</formula>
    </cfRule>
    <cfRule type="expression" dxfId="440" priority="100">
      <formula>IF(B228=2,TRUE,FALSE)</formula>
    </cfRule>
    <cfRule type="expression" dxfId="439" priority="101">
      <formula>IF(B228=1,TRUE,FALSE)</formula>
    </cfRule>
  </conditionalFormatting>
  <conditionalFormatting sqref="C206">
    <cfRule type="expression" dxfId="438" priority="96">
      <formula>IF(B206=3,TRUE,FALSE)</formula>
    </cfRule>
    <cfRule type="expression" dxfId="437" priority="97">
      <formula>IF(B206=2,TRUE,FALSE)</formula>
    </cfRule>
    <cfRule type="expression" dxfId="436" priority="98">
      <formula>IF(B206=1,TRUE,FALSE)</formula>
    </cfRule>
  </conditionalFormatting>
  <conditionalFormatting sqref="C170">
    <cfRule type="expression" dxfId="435" priority="90">
      <formula>IF(B170=3,TRUE,FALSE)</formula>
    </cfRule>
    <cfRule type="expression" dxfId="434" priority="91">
      <formula>IF(B170=2,TRUE,FALSE)</formula>
    </cfRule>
    <cfRule type="expression" dxfId="433" priority="92">
      <formula>IF(B170=1,TRUE,FALSE)</formula>
    </cfRule>
  </conditionalFormatting>
  <conditionalFormatting sqref="C164:C165">
    <cfRule type="expression" dxfId="432" priority="84">
      <formula>IF(B164=3,TRUE,FALSE)</formula>
    </cfRule>
    <cfRule type="expression" dxfId="431" priority="85">
      <formula>IF(B164=2,TRUE,FALSE)</formula>
    </cfRule>
    <cfRule type="expression" dxfId="430" priority="86">
      <formula>IF(B164=1,TRUE,FALSE)</formula>
    </cfRule>
  </conditionalFormatting>
  <conditionalFormatting sqref="C166">
    <cfRule type="expression" dxfId="429" priority="78">
      <formula>IF(B166=3,TRUE,FALSE)</formula>
    </cfRule>
    <cfRule type="expression" dxfId="428" priority="79">
      <formula>IF(B166=2,TRUE,FALSE)</formula>
    </cfRule>
    <cfRule type="expression" dxfId="427" priority="80">
      <formula>IF(B166=1,TRUE,FALSE)</formula>
    </cfRule>
  </conditionalFormatting>
  <conditionalFormatting sqref="C184:C185">
    <cfRule type="expression" dxfId="426" priority="81">
      <formula>IF(B184=3,TRUE,FALSE)</formula>
    </cfRule>
    <cfRule type="expression" dxfId="425" priority="82">
      <formula>IF(B184=2,TRUE,FALSE)</formula>
    </cfRule>
    <cfRule type="expression" dxfId="424" priority="83">
      <formula>IF(B184=1,TRUE,FALSE)</formula>
    </cfRule>
  </conditionalFormatting>
  <conditionalFormatting sqref="C167">
    <cfRule type="expression" dxfId="423" priority="75">
      <formula>IF(B167=3,TRUE,FALSE)</formula>
    </cfRule>
    <cfRule type="expression" dxfId="422" priority="76">
      <formula>IF(B167=2,TRUE,FALSE)</formula>
    </cfRule>
    <cfRule type="expression" dxfId="421" priority="77">
      <formula>IF(B167=1,TRUE,FALSE)</formula>
    </cfRule>
  </conditionalFormatting>
  <conditionalFormatting sqref="C187">
    <cfRule type="expression" dxfId="420" priority="72">
      <formula>IF(B187=3,TRUE,FALSE)</formula>
    </cfRule>
    <cfRule type="expression" dxfId="419" priority="73">
      <formula>IF(B187=2,TRUE,FALSE)</formula>
    </cfRule>
    <cfRule type="expression" dxfId="418" priority="74">
      <formula>IF(B187=1,TRUE,FALSE)</formula>
    </cfRule>
  </conditionalFormatting>
  <conditionalFormatting sqref="C190">
    <cfRule type="expression" dxfId="417" priority="69">
      <formula>IF(B190=3,TRUE,FALSE)</formula>
    </cfRule>
    <cfRule type="expression" dxfId="416" priority="70">
      <formula>IF(B190=2,TRUE,FALSE)</formula>
    </cfRule>
    <cfRule type="expression" dxfId="415" priority="71">
      <formula>IF(B190=1,TRUE,FALSE)</formula>
    </cfRule>
  </conditionalFormatting>
  <conditionalFormatting sqref="C172">
    <cfRule type="expression" dxfId="414" priority="66">
      <formula>IF(B172=3,TRUE,FALSE)</formula>
    </cfRule>
    <cfRule type="expression" dxfId="413" priority="67">
      <formula>IF(B172=2,TRUE,FALSE)</formula>
    </cfRule>
    <cfRule type="expression" dxfId="412" priority="68">
      <formula>IF(B172=1,TRUE,FALSE)</formula>
    </cfRule>
  </conditionalFormatting>
  <conditionalFormatting sqref="C192">
    <cfRule type="expression" dxfId="411" priority="63">
      <formula>IF(B192=3,TRUE,FALSE)</formula>
    </cfRule>
    <cfRule type="expression" dxfId="410" priority="64">
      <formula>IF(B192=2,TRUE,FALSE)</formula>
    </cfRule>
    <cfRule type="expression" dxfId="409" priority="65">
      <formula>IF(B192=1,TRUE,FALSE)</formula>
    </cfRule>
  </conditionalFormatting>
  <conditionalFormatting sqref="C34 C25:C30">
    <cfRule type="expression" dxfId="408" priority="60">
      <formula>IF(B25=3,TRUE,FALSE)</formula>
    </cfRule>
    <cfRule type="expression" dxfId="407" priority="61">
      <formula>IF(B25=2,TRUE,FALSE)</formula>
    </cfRule>
    <cfRule type="expression" dxfId="406" priority="62">
      <formula>IF(B25=1,TRUE,FALSE)</formula>
    </cfRule>
  </conditionalFormatting>
  <conditionalFormatting sqref="C31:C33">
    <cfRule type="expression" dxfId="405" priority="57">
      <formula>IF(B31=3,TRUE,FALSE)</formula>
    </cfRule>
    <cfRule type="expression" dxfId="404" priority="58">
      <formula>IF(B31=2,TRUE,FALSE)</formula>
    </cfRule>
    <cfRule type="expression" dxfId="403" priority="59">
      <formula>IF(B31=1,TRUE,FALSE)</formula>
    </cfRule>
  </conditionalFormatting>
  <conditionalFormatting sqref="C44 C35:C40">
    <cfRule type="expression" dxfId="402" priority="54">
      <formula>IF(B35=3,TRUE,FALSE)</formula>
    </cfRule>
    <cfRule type="expression" dxfId="401" priority="55">
      <formula>IF(B35=2,TRUE,FALSE)</formula>
    </cfRule>
    <cfRule type="expression" dxfId="400" priority="56">
      <formula>IF(B35=1,TRUE,FALSE)</formula>
    </cfRule>
  </conditionalFormatting>
  <conditionalFormatting sqref="C41:C43">
    <cfRule type="expression" dxfId="399" priority="51">
      <formula>IF(B41=3,TRUE,FALSE)</formula>
    </cfRule>
    <cfRule type="expression" dxfId="398" priority="52">
      <formula>IF(B41=2,TRUE,FALSE)</formula>
    </cfRule>
    <cfRule type="expression" dxfId="397" priority="53">
      <formula>IF(B41=1,TRUE,FALSE)</formula>
    </cfRule>
  </conditionalFormatting>
  <conditionalFormatting sqref="C106:C107">
    <cfRule type="expression" dxfId="396" priority="48">
      <formula>IF(B106=3,TRUE,FALSE)</formula>
    </cfRule>
    <cfRule type="expression" dxfId="395" priority="49">
      <formula>IF(B106=2,TRUE,FALSE)</formula>
    </cfRule>
    <cfRule type="expression" dxfId="394" priority="50">
      <formula>IF(B106=1,TRUE,FALSE)</formula>
    </cfRule>
  </conditionalFormatting>
  <conditionalFormatting sqref="C111:C112">
    <cfRule type="expression" dxfId="393" priority="45">
      <formula>IF(B111=3,TRUE,FALSE)</formula>
    </cfRule>
    <cfRule type="expression" dxfId="392" priority="46">
      <formula>IF(B111=2,TRUE,FALSE)</formula>
    </cfRule>
    <cfRule type="expression" dxfId="391" priority="47">
      <formula>IF(B111=1,TRUE,FALSE)</formula>
    </cfRule>
  </conditionalFormatting>
  <conditionalFormatting sqref="C108:C110">
    <cfRule type="expression" dxfId="390" priority="39">
      <formula>IF(B108=3,TRUE,FALSE)</formula>
    </cfRule>
    <cfRule type="expression" dxfId="389" priority="40">
      <formula>IF(B108=2,TRUE,FALSE)</formula>
    </cfRule>
    <cfRule type="expression" dxfId="388" priority="41">
      <formula>IF(B108=1,TRUE,FALSE)</formula>
    </cfRule>
  </conditionalFormatting>
  <conditionalFormatting sqref="C113:C115">
    <cfRule type="expression" dxfId="387" priority="36">
      <formula>IF(B113=3,TRUE,FALSE)</formula>
    </cfRule>
    <cfRule type="expression" dxfId="386" priority="37">
      <formula>IF(B113=2,TRUE,FALSE)</formula>
    </cfRule>
    <cfRule type="expression" dxfId="385" priority="38">
      <formula>IF(B113=1,TRUE,FALSE)</formula>
    </cfRule>
  </conditionalFormatting>
  <conditionalFormatting sqref="C116:C120">
    <cfRule type="expression" dxfId="384" priority="33">
      <formula>IF(B116=3,TRUE,FALSE)</formula>
    </cfRule>
    <cfRule type="expression" dxfId="383" priority="34">
      <formula>IF(B116=2,TRUE,FALSE)</formula>
    </cfRule>
    <cfRule type="expression" dxfId="382" priority="35">
      <formula>IF(B116=1,TRUE,FALSE)</formula>
    </cfRule>
  </conditionalFormatting>
  <conditionalFormatting sqref="C121:C122">
    <cfRule type="expression" dxfId="381" priority="30">
      <formula>IF(B121=3,TRUE,FALSE)</formula>
    </cfRule>
    <cfRule type="expression" dxfId="380" priority="31">
      <formula>IF(B121=2,TRUE,FALSE)</formula>
    </cfRule>
    <cfRule type="expression" dxfId="379" priority="32">
      <formula>IF(B121=1,TRUE,FALSE)</formula>
    </cfRule>
  </conditionalFormatting>
  <conditionalFormatting sqref="C126:C127">
    <cfRule type="expression" dxfId="378" priority="27">
      <formula>IF(B126=3,TRUE,FALSE)</formula>
    </cfRule>
    <cfRule type="expression" dxfId="377" priority="28">
      <formula>IF(B126=2,TRUE,FALSE)</formula>
    </cfRule>
    <cfRule type="expression" dxfId="376" priority="29">
      <formula>IF(B126=1,TRUE,FALSE)</formula>
    </cfRule>
  </conditionalFormatting>
  <conditionalFormatting sqref="C123:C125">
    <cfRule type="expression" dxfId="375" priority="24">
      <formula>IF(B123=3,TRUE,FALSE)</formula>
    </cfRule>
    <cfRule type="expression" dxfId="374" priority="25">
      <formula>IF(B123=2,TRUE,FALSE)</formula>
    </cfRule>
    <cfRule type="expression" dxfId="373" priority="26">
      <formula>IF(B123=1,TRUE,FALSE)</formula>
    </cfRule>
  </conditionalFormatting>
  <conditionalFormatting sqref="C128:C130">
    <cfRule type="expression" dxfId="372" priority="21">
      <formula>IF(B128=3,TRUE,FALSE)</formula>
    </cfRule>
    <cfRule type="expression" dxfId="371" priority="22">
      <formula>IF(B128=2,TRUE,FALSE)</formula>
    </cfRule>
    <cfRule type="expression" dxfId="370" priority="23">
      <formula>IF(B128=1,TRUE,FALSE)</formula>
    </cfRule>
  </conditionalFormatting>
  <conditionalFormatting sqref="H4:H203">
    <cfRule type="expression" dxfId="369" priority="20">
      <formula>IF(VLOOKUP(D4,part_details,13,FALSE)&gt;=H4,TRUE,FALSE)</formula>
    </cfRule>
  </conditionalFormatting>
  <conditionalFormatting sqref="D4:D96 D98:D132 D134:D467">
    <cfRule type="expression" dxfId="368" priority="186">
      <formula>IF(F4="x",TRUE,FALSE)</formula>
    </cfRule>
  </conditionalFormatting>
  <conditionalFormatting sqref="C97">
    <cfRule type="expression" dxfId="367" priority="14">
      <formula>IF(B97=3,TRUE,FALSE)</formula>
    </cfRule>
    <cfRule type="expression" dxfId="366" priority="15">
      <formula>IF(B97=2,TRUE,FALSE)</formula>
    </cfRule>
    <cfRule type="expression" dxfId="365" priority="16">
      <formula>IF(B97=1,TRUE,FALSE)</formula>
    </cfRule>
  </conditionalFormatting>
  <conditionalFormatting sqref="D97">
    <cfRule type="expression" dxfId="364" priority="12">
      <formula>IF(F97="x",TRUE,FALSE)</formula>
    </cfRule>
  </conditionalFormatting>
  <conditionalFormatting sqref="D133">
    <cfRule type="expression" dxfId="363" priority="7">
      <formula>IF(F133="x",TRUE,FALSE)</formula>
    </cfRule>
  </conditionalFormatting>
  <conditionalFormatting sqref="C133">
    <cfRule type="expression" dxfId="362" priority="9">
      <formula>IF(B133=3,TRUE,FALSE)</formula>
    </cfRule>
    <cfRule type="expression" dxfId="361" priority="10">
      <formula>IF(B133=2,TRUE,FALSE)</formula>
    </cfRule>
    <cfRule type="expression" dxfId="360" priority="11">
      <formula>IF(B133=1,TRUE,FALSE)</formula>
    </cfRule>
  </conditionalFormatting>
  <conditionalFormatting sqref="C162">
    <cfRule type="expression" dxfId="359" priority="4">
      <formula>IF(B162=3,TRUE,FALSE)</formula>
    </cfRule>
    <cfRule type="expression" dxfId="358" priority="5">
      <formula>IF(B162=2,TRUE,FALSE)</formula>
    </cfRule>
    <cfRule type="expression" dxfId="357" priority="6">
      <formula>IF(B162=1,TRUE,FALSE)</formula>
    </cfRule>
  </conditionalFormatting>
  <conditionalFormatting sqref="C182">
    <cfRule type="expression" dxfId="356" priority="1">
      <formula>IF(B182=3,TRUE,FALSE)</formula>
    </cfRule>
    <cfRule type="expression" dxfId="355" priority="2">
      <formula>IF(B182=2,TRUE,FALSE)</formula>
    </cfRule>
    <cfRule type="expression" dxfId="354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zoomScaleNormal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AB89" sqref="AB89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79" customWidth="1"/>
    <col min="15" max="15" width="9.7109375" style="38" customWidth="1"/>
    <col min="16" max="16" width="9.7109375" style="76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6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932</v>
      </c>
    </row>
    <row r="2" spans="1:29" x14ac:dyDescent="0.25">
      <c r="K2" s="3">
        <f>SUM(Table1[Ideal cost])</f>
        <v>1987.1009737256136</v>
      </c>
      <c r="L2" s="44"/>
      <c r="M2" s="44"/>
      <c r="N2" s="44"/>
      <c r="P2" s="3">
        <f>SUM(Table1[Ideal cost of parts on hand])</f>
        <v>845.31202196442746</v>
      </c>
      <c r="R2" s="3">
        <f>SUM(Table1[Ideal cost of parts on order])</f>
        <v>437.65000000000003</v>
      </c>
      <c r="U2" s="3">
        <f>SUM(Table1[Remaining ideal cost])</f>
        <v>698.68231649999996</v>
      </c>
      <c r="V2" s="51">
        <f>SUM(Table1[Remaining Extended cost])</f>
        <v>802.08889999999974</v>
      </c>
      <c r="W2" s="3">
        <f>SUM(Table1[Cost of excess material])</f>
        <v>169.97311259786613</v>
      </c>
      <c r="X2" s="3"/>
      <c r="Y2" s="87"/>
      <c r="Z2" s="87"/>
      <c r="AA2" s="87"/>
      <c r="AB2" s="1" t="s">
        <v>6</v>
      </c>
      <c r="AC2" s="3">
        <f>SUM(Table1[Buy-now costs])</f>
        <v>0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906</v>
      </c>
      <c r="I3" s="12" t="s">
        <v>6</v>
      </c>
      <c r="J3" s="48" t="s">
        <v>694</v>
      </c>
      <c r="K3" s="15" t="s">
        <v>763</v>
      </c>
      <c r="L3" s="80" t="s">
        <v>913</v>
      </c>
      <c r="M3" s="80" t="s">
        <v>1093</v>
      </c>
      <c r="N3" s="80" t="s">
        <v>1094</v>
      </c>
      <c r="O3" s="39" t="s">
        <v>868</v>
      </c>
      <c r="P3" s="94" t="s">
        <v>1088</v>
      </c>
      <c r="Q3" s="48" t="s">
        <v>1050</v>
      </c>
      <c r="R3" s="92" t="s">
        <v>1091</v>
      </c>
      <c r="S3" s="48" t="s">
        <v>1063</v>
      </c>
      <c r="T3" s="48" t="s">
        <v>695</v>
      </c>
      <c r="U3" s="92" t="s">
        <v>1086</v>
      </c>
      <c r="V3" s="52" t="s">
        <v>907</v>
      </c>
      <c r="W3" s="37" t="s">
        <v>908</v>
      </c>
      <c r="X3" s="13" t="s">
        <v>1065</v>
      </c>
      <c r="Y3" s="88" t="s">
        <v>1070</v>
      </c>
      <c r="Z3" s="88" t="s">
        <v>1072</v>
      </c>
      <c r="AA3" s="88" t="s">
        <v>1071</v>
      </c>
      <c r="AB3" s="37" t="s">
        <v>869</v>
      </c>
      <c r="AC3" s="37" t="s">
        <v>940</v>
      </c>
    </row>
    <row r="4" spans="1:29" x14ac:dyDescent="0.25">
      <c r="A4" s="1" t="s">
        <v>7</v>
      </c>
      <c r="B4" s="4" t="s">
        <v>720</v>
      </c>
      <c r="C4" s="1" t="s">
        <v>648</v>
      </c>
      <c r="D4" s="3">
        <v>100.6</v>
      </c>
      <c r="E4" s="3">
        <f>42.03/2</f>
        <v>21.015000000000001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121.61499999999999</v>
      </c>
      <c r="L4" s="81" t="str">
        <f>IF(Table1[[#This Row],[Buy-now costs]]&gt;0,"X","")</f>
        <v/>
      </c>
      <c r="M4" s="81">
        <v>0</v>
      </c>
      <c r="N4" s="81"/>
      <c r="O4" s="40">
        <v>0</v>
      </c>
      <c r="P4" s="95">
        <f>Table1[[#This Row],[quantity on-hand]]*(Table1[[#This Row],[Cost ]]+Table1[[#This Row],[shipping]]+Table1[[#This Row],[Tax]])</f>
        <v>0</v>
      </c>
      <c r="Q4" s="40">
        <v>1</v>
      </c>
      <c r="R4" s="93">
        <f>Table1[[#This Row],[Quantity on order]]*(Table1[[#This Row],[Cost ]]+Table1[[#This Row],[shipping]]+Table1[[#This Row],[Tax]])</f>
        <v>121.61499999999999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" s="51">
        <f>IFERROR(Table1[[#This Row],[Quantity  to  purchase]]*(Table1[[#This Row],[Cost ]]+Table1[[#This Row],[shipping]]+Table1[[#This Row],[Tax]]),0)</f>
        <v>0</v>
      </c>
      <c r="W4" s="36">
        <f>IFERROR(Table1[[#This Row],[leftover material]]*(Table1[[#This Row],[Cost ]]+Table1[[#This Row],[shipping]]+Table1[[#This Row],[Tax]]),0)</f>
        <v>0</v>
      </c>
      <c r="X4" s="36">
        <f>242.23/2</f>
        <v>121.11499999999999</v>
      </c>
      <c r="Y4" s="85">
        <v>43899</v>
      </c>
      <c r="Z4" s="85">
        <v>43913</v>
      </c>
      <c r="AA4" s="85"/>
      <c r="AB4" s="36"/>
      <c r="AC4" s="36">
        <f>IF(ISNA(VLOOKUP(Table1[[#This Row],[Part Number]],'Multi-level BOM'!V$4:V$449,1,FALSE)),0,Table1[[#This Row],[Remaining Extended cost]])</f>
        <v>0</v>
      </c>
    </row>
    <row r="5" spans="1:29" x14ac:dyDescent="0.25">
      <c r="A5" s="1" t="s">
        <v>8</v>
      </c>
      <c r="B5" s="4" t="s">
        <v>721</v>
      </c>
      <c r="C5" s="1" t="s">
        <v>648</v>
      </c>
      <c r="D5" s="3">
        <v>100.6</v>
      </c>
      <c r="E5" s="3">
        <f>42.03/2</f>
        <v>21.015000000000001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121.61499999999999</v>
      </c>
      <c r="L5" s="81" t="str">
        <f>IF(Table1[[#This Row],[Buy-now costs]]&gt;0,"X","")</f>
        <v/>
      </c>
      <c r="M5" s="81">
        <v>0</v>
      </c>
      <c r="N5" s="81"/>
      <c r="O5" s="40">
        <v>0</v>
      </c>
      <c r="P5" s="95">
        <f>Table1[[#This Row],[quantity on-hand]]*(Table1[[#This Row],[Cost ]]+Table1[[#This Row],[shipping]]+Table1[[#This Row],[Tax]])</f>
        <v>0</v>
      </c>
      <c r="Q5" s="40">
        <v>1</v>
      </c>
      <c r="R5" s="93">
        <f>Table1[[#This Row],[Quantity on order]]*(Table1[[#This Row],[Cost ]]+Table1[[#This Row],[shipping]]+Table1[[#This Row],[Tax]])</f>
        <v>121.61499999999999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" s="51">
        <f>IFERROR(Table1[[#This Row],[Quantity  to  purchase]]*(Table1[[#This Row],[Cost ]]+Table1[[#This Row],[shipping]]+Table1[[#This Row],[Tax]]),0)</f>
        <v>0</v>
      </c>
      <c r="W5" s="36">
        <f>IFERROR(Table1[[#This Row],[leftover material]]*(Table1[[#This Row],[Cost ]]+Table1[[#This Row],[shipping]]+Table1[[#This Row],[Tax]]),0)</f>
        <v>0</v>
      </c>
      <c r="X5" s="36">
        <f>242.23/2</f>
        <v>121.11499999999999</v>
      </c>
      <c r="Y5" s="85">
        <v>43899</v>
      </c>
      <c r="Z5" s="85">
        <v>43913</v>
      </c>
      <c r="AA5" s="85"/>
      <c r="AB5" s="36"/>
      <c r="AC5" s="36">
        <f>IF(ISNA(VLOOKUP(Table1[[#This Row],[Part Number]],'Multi-level BOM'!V$4:V$449,1,FALSE)),0,Table1[[#This Row],[Remaining Extended cost]])</f>
        <v>0</v>
      </c>
    </row>
    <row r="6" spans="1:2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1" t="str">
        <f>IF(Table1[[#This Row],[Buy-now costs]]&gt;0,"X","")</f>
        <v/>
      </c>
      <c r="M6" s="81">
        <v>0</v>
      </c>
      <c r="N6" s="81">
        <v>20</v>
      </c>
      <c r="O6" s="40">
        <v>20</v>
      </c>
      <c r="P6" s="95">
        <f>Table1[[#This Row],[quantity on-hand]]*(Table1[[#This Row],[Cost ]]+Table1[[#This Row],[shipping]]+Table1[[#This Row],[Tax]])</f>
        <v>29.408200000000001</v>
      </c>
      <c r="Q6" s="40">
        <v>0</v>
      </c>
      <c r="R6" s="93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5"/>
      <c r="Z6" s="85"/>
      <c r="AA6" s="85"/>
      <c r="AB6" s="36" t="s">
        <v>912</v>
      </c>
      <c r="AC6" s="36">
        <f>IF(ISNA(VLOOKUP(Table1[[#This Row],[Part Number]],'Multi-level BOM'!V$4:V$449,1,FALSE)),0,Table1[[#This Row],[Remaining Extended cost]])</f>
        <v>0</v>
      </c>
    </row>
    <row r="7" spans="1:2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1" t="str">
        <f>IF(Table1[[#This Row],[Buy-now costs]]&gt;0,"X","")</f>
        <v/>
      </c>
      <c r="M7" s="81">
        <v>600</v>
      </c>
      <c r="N7" s="81"/>
      <c r="O7" s="40">
        <v>314</v>
      </c>
      <c r="P7" s="95">
        <f>Table1[[#This Row],[quantity on-hand]]*(Table1[[#This Row],[Cost ]]+Table1[[#This Row],[shipping]]+Table1[[#This Row],[Tax]])</f>
        <v>5.8127156666666657</v>
      </c>
      <c r="Q7" s="40">
        <v>0</v>
      </c>
      <c r="R7" s="93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5"/>
      <c r="Z7" s="85"/>
      <c r="AA7" s="85"/>
      <c r="AB7" s="36" t="s">
        <v>870</v>
      </c>
      <c r="AC7" s="36">
        <f>IF(ISNA(VLOOKUP(Table1[[#This Row],[Part Number]],'Multi-level BOM'!V$4:V$449,1,FALSE)),0,Table1[[#This Row],[Remaining Extended cost]])</f>
        <v>0</v>
      </c>
    </row>
    <row r="8" spans="1:2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1" t="str">
        <f>IF(Table1[[#This Row],[Buy-now costs]]&gt;0,"X","")</f>
        <v/>
      </c>
      <c r="M8" s="81">
        <v>0</v>
      </c>
      <c r="N8" s="81">
        <v>15</v>
      </c>
      <c r="O8" s="40">
        <v>15</v>
      </c>
      <c r="P8" s="95">
        <f>Table1[[#This Row],[quantity on-hand]]*(Table1[[#This Row],[Cost ]]+Table1[[#This Row],[shipping]]+Table1[[#This Row],[Tax]])</f>
        <v>3.5888249999999995</v>
      </c>
      <c r="Q8" s="40">
        <v>0</v>
      </c>
      <c r="R8" s="93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5"/>
      <c r="Z8" s="85"/>
      <c r="AA8" s="85"/>
      <c r="AB8" s="3" t="s">
        <v>870</v>
      </c>
      <c r="AC8" s="36">
        <f>IF(ISNA(VLOOKUP(Table1[[#This Row],[Part Number]],'Multi-level BOM'!V$4:V$449,1,FALSE)),0,Table1[[#This Row],[Remaining Extended cost]])</f>
        <v>0</v>
      </c>
    </row>
    <row r="9" spans="1:29" x14ac:dyDescent="0.25">
      <c r="A9" s="1" t="s">
        <v>12</v>
      </c>
      <c r="B9" s="4" t="s">
        <v>984</v>
      </c>
      <c r="C9" s="1" t="s">
        <v>926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983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1" t="str">
        <f>IF(Table1[[#This Row],[Buy-now costs]]&gt;0,"X","")</f>
        <v/>
      </c>
      <c r="M9" s="81">
        <v>4</v>
      </c>
      <c r="N9" s="81"/>
      <c r="O9" s="40">
        <v>4</v>
      </c>
      <c r="P9" s="95">
        <f>Table1[[#This Row],[quantity on-hand]]*(Table1[[#This Row],[Cost ]]+Table1[[#This Row],[shipping]]+Table1[[#This Row],[Tax]])</f>
        <v>2.8069576661548576</v>
      </c>
      <c r="Q9" s="40"/>
      <c r="R9" s="93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5">
        <v>43875</v>
      </c>
      <c r="Z9" s="85">
        <v>43885</v>
      </c>
      <c r="AA9" s="85">
        <v>43885</v>
      </c>
      <c r="AB9" s="3" t="s">
        <v>986</v>
      </c>
      <c r="AC9" s="59">
        <f>IF(ISNA(VLOOKUP(Table1[[#This Row],[Part Number]],'Multi-level BOM'!V$4:V$449,1,FALSE)),0,Table1[[#This Row],[Remaining Extended cost]])</f>
        <v>0</v>
      </c>
    </row>
    <row r="10" spans="1:29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1" t="str">
        <f>IF(Table1[[#This Row],[Buy-now costs]]&gt;0,"X","")</f>
        <v/>
      </c>
      <c r="M10" s="81">
        <v>0</v>
      </c>
      <c r="N10" s="81">
        <v>36</v>
      </c>
      <c r="O10" s="40">
        <v>36</v>
      </c>
      <c r="P10" s="95">
        <f>Table1[[#This Row],[quantity on-hand]]*(Table1[[#This Row],[Cost ]]+Table1[[#This Row],[shipping]]+Table1[[#This Row],[Tax]])</f>
        <v>1.5872579999999998</v>
      </c>
      <c r="Q10" s="40">
        <v>0</v>
      </c>
      <c r="R10" s="93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5"/>
      <c r="Z10" s="85"/>
      <c r="AA10" s="85"/>
      <c r="AB10" s="36" t="s">
        <v>911</v>
      </c>
      <c r="AC10" s="36">
        <f>IF(ISNA(VLOOKUP(Table1[[#This Row],[Part Number]],'Multi-level BOM'!V$4:V$449,1,FALSE)),0,Table1[[#This Row],[Remaining Extended cost]])</f>
        <v>0</v>
      </c>
    </row>
    <row r="11" spans="1:29" ht="30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1" t="str">
        <f>IF(Table1[[#This Row],[Buy-now costs]]&gt;0,"X","")</f>
        <v/>
      </c>
      <c r="M11" s="81">
        <v>2</v>
      </c>
      <c r="N11" s="81"/>
      <c r="O11" s="40">
        <v>2</v>
      </c>
      <c r="P11" s="95">
        <f>Table1[[#This Row],[quantity on-hand]]*(Table1[[#This Row],[Cost ]]+Table1[[#This Row],[shipping]]+Table1[[#This Row],[Tax]])</f>
        <v>76.692399999999992</v>
      </c>
      <c r="Q11" s="40">
        <v>0</v>
      </c>
      <c r="R11" s="93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5">
        <v>43882</v>
      </c>
      <c r="Z11" s="87" t="s">
        <v>1075</v>
      </c>
      <c r="AA11" s="85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1" t="str">
        <f>IF(Table1[[#This Row],[Buy-now costs]]&gt;0,"X","")</f>
        <v/>
      </c>
      <c r="M12" s="81">
        <v>0</v>
      </c>
      <c r="N12" s="81">
        <v>600</v>
      </c>
      <c r="O12" s="40">
        <v>353</v>
      </c>
      <c r="P12" s="95">
        <f>Table1[[#This Row],[quantity on-hand]]*(Table1[[#This Row],[Cost ]]+Table1[[#This Row],[shipping]]+Table1[[#This Row],[Tax]])</f>
        <v>12.941097666666668</v>
      </c>
      <c r="Q12" s="40">
        <v>0</v>
      </c>
      <c r="R12" s="93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5"/>
      <c r="Z12" s="85"/>
      <c r="AA12" s="85"/>
      <c r="AB12" s="36" t="s">
        <v>870</v>
      </c>
      <c r="AC12" s="36">
        <f>IF(ISNA(VLOOKUP(Table1[[#This Row],[Part Number]],'Multi-level BOM'!V$4:V$449,1,FALSE)),0,Table1[[#This Row],[Remaining Extended cost]])</f>
        <v>0</v>
      </c>
    </row>
    <row r="13" spans="1:29" ht="30" x14ac:dyDescent="0.25">
      <c r="A13" s="1" t="s">
        <v>16</v>
      </c>
      <c r="B13" s="4" t="s">
        <v>740</v>
      </c>
      <c r="C13" s="1" t="s">
        <v>926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955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1" t="str">
        <f>IF(Table1[[#This Row],[Buy-now costs]]&gt;0,"X","")</f>
        <v/>
      </c>
      <c r="M13" s="81">
        <v>4</v>
      </c>
      <c r="N13" s="81"/>
      <c r="O13" s="40">
        <v>4</v>
      </c>
      <c r="P13" s="95">
        <f>Table1[[#This Row],[quantity on-hand]]*(Table1[[#This Row],[Cost ]]+Table1[[#This Row],[shipping]]+Table1[[#This Row],[Tax]])</f>
        <v>1.9263434963807844</v>
      </c>
      <c r="Q13" s="40"/>
      <c r="R13" s="93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5">
        <v>43875</v>
      </c>
      <c r="Z13" s="85">
        <v>43885</v>
      </c>
      <c r="AA13" s="85">
        <v>43885</v>
      </c>
      <c r="AB13" s="3" t="s">
        <v>986</v>
      </c>
      <c r="AC13" s="59">
        <f>IF(ISNA(VLOOKUP(Table1[[#This Row],[Part Number]],'Multi-level BOM'!V$4:V$449,1,FALSE)),0,Table1[[#This Row],[Remaining Extended cost]])</f>
        <v>0</v>
      </c>
    </row>
    <row r="14" spans="1:29" ht="45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1095</v>
      </c>
      <c r="H14" s="2">
        <v>1</v>
      </c>
      <c r="I14" s="1" t="s">
        <v>1090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1" t="str">
        <f>IF(Table1[[#This Row],[Buy-now costs]]&gt;0,"X","")</f>
        <v/>
      </c>
      <c r="M14" s="81">
        <v>3</v>
      </c>
      <c r="N14" s="81"/>
      <c r="O14" s="40">
        <v>3</v>
      </c>
      <c r="P14" s="95">
        <f>Table1[[#This Row],[quantity on-hand]]*(Table1[[#This Row],[Cost ]]+Table1[[#This Row],[shipping]]+Table1[[#This Row],[Tax]])</f>
        <v>90.002882211011155</v>
      </c>
      <c r="Q14" s="40">
        <v>2</v>
      </c>
      <c r="R14" s="93">
        <v>47.96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5">
        <v>43890</v>
      </c>
      <c r="Z14" s="87" t="s">
        <v>1076</v>
      </c>
      <c r="AA14" s="85"/>
      <c r="AB14" s="3" t="s">
        <v>1098</v>
      </c>
      <c r="AC14" s="36">
        <f>IF(ISNA(VLOOKUP(Table1[[#This Row],[Part Number]],'Multi-level BOM'!V$4:V$449,1,FALSE)),0,Table1[[#This Row],[Remaining Extended cost]])</f>
        <v>0</v>
      </c>
    </row>
    <row r="15" spans="1:29" ht="45" x14ac:dyDescent="0.25">
      <c r="A15" s="1" t="s">
        <v>18</v>
      </c>
      <c r="B15" s="4" t="s">
        <v>757</v>
      </c>
      <c r="C15" s="1" t="s">
        <v>926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957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1" t="str">
        <f>IF(Table1[[#This Row],[Buy-now costs]]&gt;0,"X","")</f>
        <v/>
      </c>
      <c r="M15" s="81">
        <v>100</v>
      </c>
      <c r="N15" s="81"/>
      <c r="O15" s="40">
        <v>65</v>
      </c>
      <c r="P15" s="95">
        <f>Table1[[#This Row],[quantity on-hand]]*(Table1[[#This Row],[Cost ]]+Table1[[#This Row],[shipping]]+Table1[[#This Row],[Tax]])</f>
        <v>8.1835199605176534</v>
      </c>
      <c r="Q15" s="40"/>
      <c r="R15" s="93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5">
        <v>43875</v>
      </c>
      <c r="Z15" s="85">
        <v>43885</v>
      </c>
      <c r="AA15" s="85">
        <v>43885</v>
      </c>
      <c r="AB15" s="3" t="s">
        <v>986</v>
      </c>
      <c r="AC15" s="59">
        <f>IF(ISNA(VLOOKUP(Table1[[#This Row],[Part Number]],'Multi-level BOM'!V$4:V$449,1,FALSE)),0,Table1[[#This Row],[Remaining Extended cost]])</f>
        <v>0</v>
      </c>
    </row>
    <row r="16" spans="1:29" ht="45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1" t="str">
        <f>IF(Table1[[#This Row],[Buy-now costs]]&gt;0,"X","")</f>
        <v/>
      </c>
      <c r="M16" s="81">
        <v>4</v>
      </c>
      <c r="N16" s="81"/>
      <c r="O16" s="40">
        <v>2</v>
      </c>
      <c r="P16" s="95">
        <f>Table1[[#This Row],[quantity on-hand]]*(Table1[[#This Row],[Cost ]]+Table1[[#This Row],[shipping]]+Table1[[#This Row],[Tax]])</f>
        <v>6.2675000000000001</v>
      </c>
      <c r="Q16" s="40">
        <v>0</v>
      </c>
      <c r="R16" s="93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5">
        <v>43876</v>
      </c>
      <c r="Z16" s="85"/>
      <c r="AA16" s="85"/>
      <c r="AB16" s="3" t="s">
        <v>991</v>
      </c>
      <c r="AC16" s="36">
        <f>IF(ISNA(VLOOKUP(Table1[[#This Row],[Part Number]],'Multi-level BOM'!V$4:V$449,1,FALSE)),0,Table1[[#This Row],[Remaining Extended cost]])</f>
        <v>0</v>
      </c>
    </row>
    <row r="17" spans="1:29" ht="30" x14ac:dyDescent="0.25">
      <c r="A17" s="1" t="s">
        <v>20</v>
      </c>
      <c r="B17" s="4" t="s">
        <v>935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934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1" t="str">
        <f>IF(Table1[[#This Row],[Buy-now costs]]&gt;0,"X","")</f>
        <v/>
      </c>
      <c r="M17" s="81">
        <v>3</v>
      </c>
      <c r="N17" s="81"/>
      <c r="O17" s="40">
        <v>3</v>
      </c>
      <c r="P17" s="95">
        <f>Table1[[#This Row],[quantity on-hand]]*(Table1[[#This Row],[Cost ]]+Table1[[#This Row],[shipping]]+Table1[[#This Row],[Tax]])</f>
        <v>132.61000000000001</v>
      </c>
      <c r="Q17" s="40">
        <v>0</v>
      </c>
      <c r="R17" s="93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5">
        <v>43877</v>
      </c>
      <c r="Z17" s="87">
        <v>43889</v>
      </c>
      <c r="AA17" s="85">
        <v>43889</v>
      </c>
      <c r="AB17" s="3" t="s">
        <v>993</v>
      </c>
      <c r="AC17" s="36">
        <f>IF(ISNA(VLOOKUP(Table1[[#This Row],[Part Number]],'Multi-level BOM'!V$4:V$449,1,FALSE)),0,Table1[[#This Row],[Remaining Extended cost]])</f>
        <v>0</v>
      </c>
    </row>
    <row r="18" spans="1:29" x14ac:dyDescent="0.25">
      <c r="A18" s="1" t="s">
        <v>21</v>
      </c>
      <c r="B18" s="4" t="s">
        <v>967</v>
      </c>
      <c r="C18" s="1" t="s">
        <v>926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966</v>
      </c>
      <c r="H18" s="2">
        <v>1</v>
      </c>
      <c r="I18" s="1" t="s">
        <v>927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1" t="str">
        <f>IF(Table1[[#This Row],[Buy-now costs]]&gt;0,"X","")</f>
        <v/>
      </c>
      <c r="M18" s="81">
        <v>12</v>
      </c>
      <c r="N18" s="81"/>
      <c r="O18" s="40">
        <v>12</v>
      </c>
      <c r="P18" s="95">
        <f>Table1[[#This Row],[quantity on-hand]]*(Table1[[#This Row],[Cost ]]+Table1[[#This Row],[shipping]]+Table1[[#This Row],[Tax]])</f>
        <v>3.962763763983328</v>
      </c>
      <c r="Q18" s="40"/>
      <c r="R18" s="93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5">
        <v>43875</v>
      </c>
      <c r="Z18" s="85">
        <v>43885</v>
      </c>
      <c r="AA18" s="85">
        <v>43885</v>
      </c>
      <c r="AB18" s="3" t="s">
        <v>986</v>
      </c>
      <c r="AC18" s="59">
        <f>IF(ISNA(VLOOKUP(Table1[[#This Row],[Part Number]],'Multi-level BOM'!V$4:V$449,1,FALSE)),0,Table1[[#This Row],[Remaining Extended cost]])</f>
        <v>0</v>
      </c>
    </row>
    <row r="19" spans="1:29" ht="30" x14ac:dyDescent="0.25">
      <c r="A19" s="1" t="s">
        <v>22</v>
      </c>
      <c r="B19" s="4" t="s">
        <v>1066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976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1" t="str">
        <f>IF(Table1[[#This Row],[Buy-now costs]]&gt;0,"X","")</f>
        <v/>
      </c>
      <c r="M19" s="81">
        <v>1</v>
      </c>
      <c r="N19" s="81"/>
      <c r="O19" s="40">
        <v>1</v>
      </c>
      <c r="P19" s="95">
        <f>Table1[[#This Row],[quantity on-hand]]*(Table1[[#This Row],[Cost ]]+Table1[[#This Row],[shipping]]+Table1[[#This Row],[Tax]])</f>
        <v>19.979999999999997</v>
      </c>
      <c r="Q19" s="40">
        <v>0</v>
      </c>
      <c r="R19" s="93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5">
        <v>43875</v>
      </c>
      <c r="Z19" s="85"/>
      <c r="AA19" s="85">
        <v>43881</v>
      </c>
      <c r="AB19" s="3" t="s">
        <v>1067</v>
      </c>
      <c r="AC19" s="36">
        <f>IF(ISNA(VLOOKUP(Table1[[#This Row],[Part Number]],'Multi-level BOM'!V$4:V$449,1,FALSE)),0,Table1[[#This Row],[Remaining Extended cost]])</f>
        <v>0</v>
      </c>
    </row>
    <row r="20" spans="1:29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928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1" t="str">
        <f>IF(Table1[[#This Row],[Buy-now costs]]&gt;0,"X","")</f>
        <v/>
      </c>
      <c r="M20" s="81"/>
      <c r="N20" s="81"/>
      <c r="O20" s="40">
        <v>0</v>
      </c>
      <c r="P20" s="95">
        <f>Table1[[#This Row],[quantity on-hand]]*(Table1[[#This Row],[Cost ]]+Table1[[#This Row],[shipping]]+Table1[[#This Row],[Tax]])</f>
        <v>0</v>
      </c>
      <c r="Q20" s="40">
        <v>0</v>
      </c>
      <c r="R20" s="93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5"/>
      <c r="Z20" s="85"/>
      <c r="AA20" s="85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x14ac:dyDescent="0.25">
      <c r="A21" s="1" t="s">
        <v>24</v>
      </c>
      <c r="B21" s="16" t="s">
        <v>1052</v>
      </c>
      <c r="C21" s="1" t="s">
        <v>1015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1054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1" t="str">
        <f>IF(Table1[[#This Row],[Buy-now costs]]&gt;0,"X","")</f>
        <v/>
      </c>
      <c r="M21" s="81">
        <v>50</v>
      </c>
      <c r="N21" s="81"/>
      <c r="O21" s="40">
        <v>39</v>
      </c>
      <c r="P21" s="95">
        <f>Table1[[#This Row],[quantity on-hand]]*(Table1[[#This Row],[Cost ]]+Table1[[#This Row],[shipping]]+Table1[[#This Row],[Tax]])</f>
        <v>9.6327660000000002</v>
      </c>
      <c r="Q21" s="40">
        <v>0</v>
      </c>
      <c r="R21" s="93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5">
        <v>43882</v>
      </c>
      <c r="Z21" s="85">
        <v>43913</v>
      </c>
      <c r="AA21" s="85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x14ac:dyDescent="0.25">
      <c r="A22" s="1" t="s">
        <v>25</v>
      </c>
      <c r="B22" s="4" t="s">
        <v>990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989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1" t="str">
        <f>IF(Table1[[#This Row],[Buy-now costs]]&gt;0,"X","")</f>
        <v/>
      </c>
      <c r="M22" s="81">
        <v>3</v>
      </c>
      <c r="N22" s="81"/>
      <c r="O22" s="40">
        <v>3</v>
      </c>
      <c r="P22" s="95">
        <f>Table1[[#This Row],[quantity on-hand]]*(Table1[[#This Row],[Cost ]]+Table1[[#This Row],[shipping]]+Table1[[#This Row],[Tax]])</f>
        <v>70.304999999999993</v>
      </c>
      <c r="Q22" s="40">
        <v>0</v>
      </c>
      <c r="R22" s="93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5"/>
      <c r="Z22" s="85"/>
      <c r="AA22" s="85"/>
      <c r="AB22" s="3" t="s">
        <v>992</v>
      </c>
      <c r="AC22" s="36">
        <f>IF(ISNA(VLOOKUP(Table1[[#This Row],[Part Number]],'Multi-level BOM'!V$4:V$449,1,FALSE)),0,Table1[[#This Row],[Remaining Extended cost]])</f>
        <v>0</v>
      </c>
    </row>
    <row r="23" spans="1:29" ht="30" x14ac:dyDescent="0.25">
      <c r="A23" s="1" t="s">
        <v>26</v>
      </c>
      <c r="B23" s="4" t="s">
        <v>977</v>
      </c>
      <c r="C23" s="1" t="s">
        <v>962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978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1" t="str">
        <f>IF(Table1[[#This Row],[Buy-now costs]]&gt;0,"X","")</f>
        <v/>
      </c>
      <c r="M23" s="81">
        <v>3</v>
      </c>
      <c r="N23" s="81"/>
      <c r="O23" s="40">
        <v>3</v>
      </c>
      <c r="P23" s="95">
        <f>Table1[[#This Row],[quantity on-hand]]*(Table1[[#This Row],[Cost ]]+Table1[[#This Row],[shipping]]+Table1[[#This Row],[Tax]])</f>
        <v>65.511750000000006</v>
      </c>
      <c r="Q23" s="40">
        <v>0</v>
      </c>
      <c r="R23" s="93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5"/>
      <c r="Z23" s="85"/>
      <c r="AA23" s="85"/>
      <c r="AB23" s="3" t="s">
        <v>1069</v>
      </c>
      <c r="AC23" s="36">
        <f>IF(ISNA(VLOOKUP(Table1[[#This Row],[Part Number]],'Multi-level BOM'!V$4:V$449,1,FALSE)),0,Table1[[#This Row],[Remaining Extended cost]])</f>
        <v>0</v>
      </c>
    </row>
    <row r="24" spans="1:29" ht="30" x14ac:dyDescent="0.25">
      <c r="A24" s="1" t="s">
        <v>27</v>
      </c>
      <c r="B24" s="16" t="s">
        <v>725</v>
      </c>
      <c r="C24" s="1" t="s">
        <v>698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1" t="str">
        <f>IF(Table1[[#This Row],[Buy-now costs]]&gt;0,"X","")</f>
        <v/>
      </c>
      <c r="M24" s="81">
        <v>1</v>
      </c>
      <c r="N24" s="81"/>
      <c r="O24" s="40">
        <v>1</v>
      </c>
      <c r="P24" s="95">
        <f>Table1[[#This Row],[quantity on-hand]]*(Table1[[#This Row],[Cost ]]+Table1[[#This Row],[shipping]]+Table1[[#This Row],[Tax]])</f>
        <v>11.319500000000001</v>
      </c>
      <c r="Q24" s="40">
        <v>0</v>
      </c>
      <c r="R24" s="93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/>
      <c r="Y24" s="85">
        <v>43874</v>
      </c>
      <c r="Z24" s="85">
        <v>43905</v>
      </c>
      <c r="AA24" s="85"/>
      <c r="AB24" s="3" t="s">
        <v>1077</v>
      </c>
      <c r="AC24" s="36">
        <f>IF(ISNA(VLOOKUP(Table1[[#This Row],[Part Number]],'Multi-level BOM'!V$4:V$449,1,FALSE)),0,Table1[[#This Row],[Remaining Extended cost]])</f>
        <v>0</v>
      </c>
    </row>
    <row r="25" spans="1:29" ht="30" x14ac:dyDescent="0.25">
      <c r="A25" s="1" t="s">
        <v>28</v>
      </c>
      <c r="B25" s="17" t="s">
        <v>728</v>
      </c>
      <c r="C25" s="1" t="s">
        <v>926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942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1" t="str">
        <f>IF(Table1[[#This Row],[Buy-now costs]]&gt;0,"X","")</f>
        <v/>
      </c>
      <c r="M25" s="81">
        <v>100</v>
      </c>
      <c r="N25" s="81"/>
      <c r="O25" s="40">
        <v>22</v>
      </c>
      <c r="P25" s="95">
        <f>Table1[[#This Row],[quantity on-hand]]*(Table1[[#This Row],[Cost ]]+Table1[[#This Row],[shipping]]+Table1[[#This Row],[Tax]])</f>
        <v>1.498420048256196</v>
      </c>
      <c r="Q25" s="40"/>
      <c r="R25" s="93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5">
        <v>43875</v>
      </c>
      <c r="Z25" s="85">
        <v>43885</v>
      </c>
      <c r="AA25" s="85">
        <v>43885</v>
      </c>
      <c r="AB25" s="3" t="s">
        <v>986</v>
      </c>
      <c r="AC25" s="59">
        <f>IF(ISNA(VLOOKUP(Table1[[#This Row],[Part Number]],'Multi-level BOM'!V$4:V$449,1,FALSE)),0,Table1[[#This Row],[Remaining Extended cost]])</f>
        <v>0</v>
      </c>
    </row>
    <row r="26" spans="1:29" x14ac:dyDescent="0.25">
      <c r="A26" s="42" t="s">
        <v>29</v>
      </c>
      <c r="B26" s="4" t="s">
        <v>979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1" t="str">
        <f>IF(Table1[[#This Row],[Buy-now costs]]&gt;0,"X","")</f>
        <v/>
      </c>
      <c r="M26" s="81">
        <v>0</v>
      </c>
      <c r="N26" s="81">
        <v>3</v>
      </c>
      <c r="O26" s="40">
        <v>3</v>
      </c>
      <c r="P26" s="95">
        <f>Table1[[#This Row],[quantity on-hand]]*(Table1[[#This Row],[Cost ]]+Table1[[#This Row],[shipping]]+Table1[[#This Row],[Tax]])</f>
        <v>14.308125</v>
      </c>
      <c r="Q26" s="40">
        <v>0</v>
      </c>
      <c r="R26" s="93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5"/>
      <c r="Z26" s="85"/>
      <c r="AA26" s="85"/>
      <c r="AB26" s="3" t="s">
        <v>911</v>
      </c>
      <c r="AC26" s="36">
        <f>IF(ISNA(VLOOKUP(Table1[[#This Row],[Part Number]],'Multi-level BOM'!V$4:V$449,1,FALSE)),0,Table1[[#This Row],[Remaining Extended cost]])</f>
        <v>0</v>
      </c>
    </row>
    <row r="27" spans="1:29" x14ac:dyDescent="0.25">
      <c r="A27" s="1" t="s">
        <v>30</v>
      </c>
      <c r="B27" s="16" t="s">
        <v>874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1" t="str">
        <f>IF(Table1[[#This Row],[Buy-now costs]]&gt;0,"X","")</f>
        <v/>
      </c>
      <c r="M27" s="81"/>
      <c r="N27" s="81"/>
      <c r="O27" s="40">
        <v>0</v>
      </c>
      <c r="P27" s="95">
        <f>Table1[[#This Row],[quantity on-hand]]*(Table1[[#This Row],[Cost ]]+Table1[[#This Row],[shipping]]+Table1[[#This Row],[Tax]])</f>
        <v>0</v>
      </c>
      <c r="Q27" s="40">
        <v>0</v>
      </c>
      <c r="R27" s="93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5"/>
      <c r="Z27" s="85"/>
      <c r="AA27" s="85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x14ac:dyDescent="0.25">
      <c r="A28" s="1" t="s">
        <v>31</v>
      </c>
      <c r="B28" s="4" t="s">
        <v>903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1" t="str">
        <f>IF(Table1[[#This Row],[Buy-now costs]]&gt;0,"X","")</f>
        <v/>
      </c>
      <c r="M28" s="81">
        <v>2</v>
      </c>
      <c r="N28" s="81"/>
      <c r="O28" s="40">
        <v>2</v>
      </c>
      <c r="P28" s="95">
        <f>Table1[[#This Row],[quantity on-hand]]*(Table1[[#This Row],[Cost ]]+Table1[[#This Row],[shipping]]+Table1[[#This Row],[Tax]])</f>
        <v>9.5108931000000005</v>
      </c>
      <c r="Q28" s="40">
        <v>0</v>
      </c>
      <c r="R28" s="93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5"/>
      <c r="Z28" s="85"/>
      <c r="AA28" s="85"/>
      <c r="AB28" s="3" t="s">
        <v>993</v>
      </c>
      <c r="AC28" s="36">
        <f>IF(ISNA(VLOOKUP(Table1[[#This Row],[Part Number]],'Multi-level BOM'!V$4:V$449,1,FALSE)),0,Table1[[#This Row],[Remaining Extended cost]])</f>
        <v>0</v>
      </c>
    </row>
    <row r="29" spans="1:29" x14ac:dyDescent="0.25">
      <c r="A29" s="1" t="s">
        <v>32</v>
      </c>
      <c r="B29" s="4" t="s">
        <v>958</v>
      </c>
      <c r="C29" s="1" t="s">
        <v>926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945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1" t="str">
        <f>IF(Table1[[#This Row],[Buy-now costs]]&gt;0,"X","")</f>
        <v/>
      </c>
      <c r="M29" s="81">
        <v>8</v>
      </c>
      <c r="N29" s="81"/>
      <c r="O29" s="40">
        <v>8</v>
      </c>
      <c r="P29" s="95">
        <f>Table1[[#This Row],[quantity on-hand]]*(Table1[[#This Row],[Cost ]]+Table1[[#This Row],[shipping]]+Table1[[#This Row],[Tax]])</f>
        <v>1.3209212546611093</v>
      </c>
      <c r="Q29" s="40"/>
      <c r="R29" s="93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5">
        <v>43875</v>
      </c>
      <c r="Z29" s="85">
        <v>43885</v>
      </c>
      <c r="AA29" s="85">
        <v>43885</v>
      </c>
      <c r="AB29" s="3" t="s">
        <v>986</v>
      </c>
      <c r="AC29" s="59">
        <f>IF(ISNA(VLOOKUP(Table1[[#This Row],[Part Number]],'Multi-level BOM'!V$4:V$449,1,FALSE)),0,Table1[[#This Row],[Remaining Extended cost]])</f>
        <v>0</v>
      </c>
    </row>
    <row r="30" spans="1:29" ht="30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1" t="str">
        <f>IF(Table1[[#This Row],[Buy-now costs]]&gt;0,"X","")</f>
        <v/>
      </c>
      <c r="M30" s="81">
        <v>26</v>
      </c>
      <c r="N30" s="81"/>
      <c r="O30" s="40">
        <v>9</v>
      </c>
      <c r="P30" s="95">
        <f>Table1[[#This Row],[quantity on-hand]]*(Table1[[#This Row],[Cost ]]+Table1[[#This Row],[shipping]]+Table1[[#This Row],[Tax]])</f>
        <v>3.0524192307692308</v>
      </c>
      <c r="Q30" s="40">
        <v>0</v>
      </c>
      <c r="R30" s="93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5">
        <v>43876</v>
      </c>
      <c r="Z30" s="85"/>
      <c r="AA30" s="85">
        <v>43879</v>
      </c>
      <c r="AB30" s="3" t="s">
        <v>991</v>
      </c>
      <c r="AC30" s="36">
        <f>IF(ISNA(VLOOKUP(Table1[[#This Row],[Part Number]],'Multi-level BOM'!V$4:V$449,1,FALSE)),0,Table1[[#This Row],[Remaining Extended cost]])</f>
        <v>0</v>
      </c>
    </row>
    <row r="31" spans="1:29" ht="30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1" t="str">
        <f>IF(Table1[[#This Row],[Buy-now costs]]&gt;0,"X","")</f>
        <v/>
      </c>
      <c r="M31" s="81"/>
      <c r="N31" s="81"/>
      <c r="O31" s="40">
        <v>0</v>
      </c>
      <c r="P31" s="95">
        <f>Table1[[#This Row],[quantity on-hand]]*(Table1[[#This Row],[Cost ]]+Table1[[#This Row],[shipping]]+Table1[[#This Row],[Tax]])</f>
        <v>0</v>
      </c>
      <c r="Q31" s="40">
        <v>0</v>
      </c>
      <c r="R31" s="93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5"/>
      <c r="Z31" s="85"/>
      <c r="AA31" s="85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x14ac:dyDescent="0.25">
      <c r="A32" s="1" t="s">
        <v>35</v>
      </c>
      <c r="B32" s="4" t="s">
        <v>987</v>
      </c>
      <c r="C32" s="1" t="s">
        <v>926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988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1" t="str">
        <f>IF(Table1[[#This Row],[Buy-now costs]]&gt;0,"X","")</f>
        <v/>
      </c>
      <c r="M32" s="81">
        <v>4</v>
      </c>
      <c r="N32" s="81"/>
      <c r="O32" s="40">
        <v>4</v>
      </c>
      <c r="P32" s="95">
        <f>Table1[[#This Row],[quantity on-hand]]*(Table1[[#This Row],[Cost ]]+Table1[[#This Row],[shipping]]+Table1[[#This Row],[Tax]])</f>
        <v>2.0364202676025438</v>
      </c>
      <c r="Q32" s="40"/>
      <c r="R32" s="93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5">
        <v>43875</v>
      </c>
      <c r="Z32" s="85">
        <v>43885</v>
      </c>
      <c r="AA32" s="85">
        <v>43885</v>
      </c>
      <c r="AB32" s="3" t="s">
        <v>986</v>
      </c>
      <c r="AC32" s="59">
        <f>IF(ISNA(VLOOKUP(Table1[[#This Row],[Part Number]],'Multi-level BOM'!V$4:V$449,1,FALSE)),0,Table1[[#This Row],[Remaining Extended cost]])</f>
        <v>0</v>
      </c>
    </row>
    <row r="33" spans="1:29" ht="30" x14ac:dyDescent="0.25">
      <c r="A33" s="1" t="s">
        <v>36</v>
      </c>
      <c r="B33" s="4" t="s">
        <v>947</v>
      </c>
      <c r="C33" s="1" t="s">
        <v>926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948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1" t="str">
        <f>IF(Table1[[#This Row],[Buy-now costs]]&gt;0,"X","")</f>
        <v/>
      </c>
      <c r="M33" s="81">
        <v>4</v>
      </c>
      <c r="N33" s="81"/>
      <c r="O33" s="40">
        <v>4</v>
      </c>
      <c r="P33" s="95">
        <f>Table1[[#This Row],[quantity on-hand]]*(Table1[[#This Row],[Cost ]]+Table1[[#This Row],[shipping]]+Table1[[#This Row],[Tax]])</f>
        <v>2.4216889668787003</v>
      </c>
      <c r="Q33" s="40"/>
      <c r="R33" s="93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5">
        <v>43875</v>
      </c>
      <c r="Z33" s="85">
        <v>43885</v>
      </c>
      <c r="AA33" s="85">
        <v>43885</v>
      </c>
      <c r="AB33" s="3" t="s">
        <v>986</v>
      </c>
      <c r="AC33" s="59">
        <f>IF(ISNA(VLOOKUP(Table1[[#This Row],[Part Number]],'Multi-level BOM'!V$4:V$449,1,FALSE)),0,Table1[[#This Row],[Remaining Extended cost]])</f>
        <v>0</v>
      </c>
    </row>
    <row r="34" spans="1:29" x14ac:dyDescent="0.25">
      <c r="A34" s="1" t="s">
        <v>37</v>
      </c>
      <c r="B34" s="4" t="s">
        <v>949</v>
      </c>
      <c r="C34" s="1" t="s">
        <v>926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950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1" t="str">
        <f>IF(Table1[[#This Row],[Buy-now costs]]&gt;0,"X","")</f>
        <v/>
      </c>
      <c r="M34" s="81">
        <v>2</v>
      </c>
      <c r="N34" s="81"/>
      <c r="O34" s="40">
        <v>2</v>
      </c>
      <c r="P34" s="95">
        <f>Table1[[#This Row],[quantity on-hand]]*(Table1[[#This Row],[Cost ]]+Table1[[#This Row],[shipping]]+Table1[[#This Row],[Tax]])</f>
        <v>0.495345470497916</v>
      </c>
      <c r="Q34" s="40"/>
      <c r="R34" s="93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5">
        <v>43875</v>
      </c>
      <c r="Z34" s="85">
        <v>43885</v>
      </c>
      <c r="AA34" s="85">
        <v>43885</v>
      </c>
      <c r="AB34" s="3" t="s">
        <v>986</v>
      </c>
      <c r="AC34" s="59">
        <f>IF(ISNA(VLOOKUP(Table1[[#This Row],[Part Number]],'Multi-level BOM'!V$4:V$449,1,FALSE)),0,Table1[[#This Row],[Remaining Extended cost]])</f>
        <v>0</v>
      </c>
    </row>
    <row r="35" spans="1:29" x14ac:dyDescent="0.25">
      <c r="A35" s="1" t="s">
        <v>38</v>
      </c>
      <c r="B35" s="4" t="s">
        <v>959</v>
      </c>
      <c r="C35" s="1" t="s">
        <v>926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951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1" t="str">
        <f>IF(Table1[[#This Row],[Buy-now costs]]&gt;0,"X","")</f>
        <v/>
      </c>
      <c r="M35" s="81">
        <v>2</v>
      </c>
      <c r="N35" s="81"/>
      <c r="O35" s="40">
        <v>2</v>
      </c>
      <c r="P35" s="95">
        <f>Table1[[#This Row],[quantity on-hand]]*(Table1[[#This Row],[Cost ]]+Table1[[#This Row],[shipping]]+Table1[[#This Row],[Tax]])</f>
        <v>0.5503838561087957</v>
      </c>
      <c r="Q35" s="40"/>
      <c r="R35" s="93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5">
        <v>43875</v>
      </c>
      <c r="Z35" s="85">
        <v>43885</v>
      </c>
      <c r="AA35" s="85">
        <v>43885</v>
      </c>
      <c r="AB35" s="3" t="s">
        <v>986</v>
      </c>
      <c r="AC35" s="59">
        <f>IF(ISNA(VLOOKUP(Table1[[#This Row],[Part Number]],'Multi-level BOM'!V$4:V$449,1,FALSE)),0,Table1[[#This Row],[Remaining Extended cost]])</f>
        <v>0</v>
      </c>
    </row>
    <row r="36" spans="1:29" ht="45" x14ac:dyDescent="0.25">
      <c r="A36" s="1" t="s">
        <v>39</v>
      </c>
      <c r="B36" s="4" t="s">
        <v>758</v>
      </c>
      <c r="C36" s="1" t="s">
        <v>926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985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1" t="str">
        <f>IF(Table1[[#This Row],[Buy-now costs]]&gt;0,"X","")</f>
        <v/>
      </c>
      <c r="M36" s="81">
        <v>100</v>
      </c>
      <c r="N36" s="81"/>
      <c r="O36" s="40">
        <v>20</v>
      </c>
      <c r="P36" s="95">
        <f>Table1[[#This Row],[quantity on-hand]]*(Table1[[#This Row],[Cost ]]+Table1[[#This Row],[shipping]]+Table1[[#This Row],[Tax]])</f>
        <v>1.6126246983987713</v>
      </c>
      <c r="Q36" s="40"/>
      <c r="R36" s="93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5">
        <v>43875</v>
      </c>
      <c r="Z36" s="85">
        <v>43885</v>
      </c>
      <c r="AA36" s="85">
        <v>43885</v>
      </c>
      <c r="AB36" s="3" t="s">
        <v>986</v>
      </c>
      <c r="AC36" s="59">
        <f>IF(ISNA(VLOOKUP(Table1[[#This Row],[Part Number]],'Multi-level BOM'!V$4:V$449,1,FALSE)),0,Table1[[#This Row],[Remaining Extended cost]])</f>
        <v>0</v>
      </c>
    </row>
    <row r="37" spans="1:29" ht="30" x14ac:dyDescent="0.25">
      <c r="A37" s="1" t="s">
        <v>40</v>
      </c>
      <c r="B37" s="4" t="s">
        <v>759</v>
      </c>
      <c r="C37" s="1" t="s">
        <v>926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943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1" t="str">
        <f>IF(Table1[[#This Row],[Buy-now costs]]&gt;0,"X","")</f>
        <v/>
      </c>
      <c r="M37" s="81">
        <v>100</v>
      </c>
      <c r="N37" s="81"/>
      <c r="O37" s="40">
        <v>46</v>
      </c>
      <c r="P37" s="95">
        <f>Table1[[#This Row],[quantity on-hand]]*(Table1[[#This Row],[Cost ]]+Table1[[#This Row],[shipping]]+Table1[[#This Row],[Tax]])</f>
        <v>2.019083176135116</v>
      </c>
      <c r="Q37" s="40"/>
      <c r="R37" s="93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5">
        <v>43875</v>
      </c>
      <c r="Z37" s="85">
        <v>43885</v>
      </c>
      <c r="AA37" s="85">
        <v>43885</v>
      </c>
      <c r="AB37" s="3" t="s">
        <v>986</v>
      </c>
      <c r="AC37" s="59">
        <f>IF(ISNA(VLOOKUP(Table1[[#This Row],[Part Number]],'Multi-level BOM'!V$4:V$449,1,FALSE)),0,Table1[[#This Row],[Remaining Extended cost]])</f>
        <v>0</v>
      </c>
    </row>
    <row r="38" spans="1:29" x14ac:dyDescent="0.25">
      <c r="A38" s="1" t="s">
        <v>41</v>
      </c>
      <c r="B38" s="4" t="s">
        <v>760</v>
      </c>
      <c r="C38" s="1" t="s">
        <v>926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953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1" t="str">
        <f>IF(Table1[[#This Row],[Buy-now costs]]&gt;0,"X","")</f>
        <v/>
      </c>
      <c r="M38" s="81">
        <v>100</v>
      </c>
      <c r="N38" s="81"/>
      <c r="O38" s="40">
        <v>46</v>
      </c>
      <c r="P38" s="95">
        <f>Table1[[#This Row],[quantity on-hand]]*(Table1[[#This Row],[Cost ]]+Table1[[#This Row],[shipping]]+Table1[[#This Row],[Tax]])</f>
        <v>0.69623557797762647</v>
      </c>
      <c r="Q38" s="40"/>
      <c r="R38" s="93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5">
        <v>43875</v>
      </c>
      <c r="Z38" s="85">
        <v>43885</v>
      </c>
      <c r="AA38" s="85">
        <v>43885</v>
      </c>
      <c r="AB38" s="3" t="s">
        <v>986</v>
      </c>
      <c r="AC38" s="59">
        <f>IF(ISNA(VLOOKUP(Table1[[#This Row],[Part Number]],'Multi-level BOM'!V$4:V$449,1,FALSE)),0,Table1[[#This Row],[Remaining Extended cost]])</f>
        <v>0</v>
      </c>
    </row>
    <row r="39" spans="1:29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1" t="str">
        <f>IF(Table1[[#This Row],[Buy-now costs]]&gt;0,"X","")</f>
        <v/>
      </c>
      <c r="M39" s="81"/>
      <c r="N39" s="81"/>
      <c r="O39" s="40">
        <v>0</v>
      </c>
      <c r="P39" s="95">
        <f>Table1[[#This Row],[quantity on-hand]]*(Table1[[#This Row],[Cost ]]+Table1[[#This Row],[shipping]]+Table1[[#This Row],[Tax]])</f>
        <v>0</v>
      </c>
      <c r="Q39" s="40">
        <v>0</v>
      </c>
      <c r="R39" s="93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V39" s="51">
        <f>IFERROR(Table1[[#This Row],[Quantity  to  purchase]]*(Table1[[#This Row],[Cost ]]+Table1[[#This Row],[shipping]]+Table1[[#This Row],[Tax]]),0)</f>
        <v>21.606300000000001</v>
      </c>
      <c r="W39" s="36">
        <f>IFERROR(Table1[[#This Row],[leftover material]]*(Table1[[#This Row],[Cost ]]+Table1[[#This Row],[shipping]]+Table1[[#This Row],[Tax]]),0)</f>
        <v>0</v>
      </c>
      <c r="X39" s="36"/>
      <c r="Y39" s="85"/>
      <c r="Z39" s="85"/>
      <c r="AA39" s="85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x14ac:dyDescent="0.25">
      <c r="A40" s="1" t="s">
        <v>43</v>
      </c>
      <c r="B40" s="4" t="s">
        <v>961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1" t="str">
        <f>IF(Table1[[#This Row],[Buy-now costs]]&gt;0,"X","")</f>
        <v/>
      </c>
      <c r="M40" s="81"/>
      <c r="N40" s="81"/>
      <c r="O40" s="40">
        <v>0</v>
      </c>
      <c r="P40" s="95">
        <f>Table1[[#This Row],[quantity on-hand]]*(Table1[[#This Row],[Cost ]]+Table1[[#This Row],[shipping]]+Table1[[#This Row],[Tax]])</f>
        <v>0</v>
      </c>
      <c r="Q40" s="40">
        <v>0</v>
      </c>
      <c r="R40" s="93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40" s="49">
        <f>Table1[[#This Row],[Quantity  to  purchase]]+Table1[[#This Row],[Quantity purchased]]+Table1[[#This Row],[Quantity on order]]+Table1[[#This Row],[Quantity donated]]-Table1[[#This Row],[extended quantity]]</f>
        <v>0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5"/>
      <c r="Z40" s="85"/>
      <c r="AA40" s="85"/>
      <c r="AB40" s="36"/>
      <c r="AC40" s="36">
        <f>IF(ISNA(VLOOKUP(Table1[[#This Row],[Part Number]],'Multi-level BOM'!V$4:V$449,1,FALSE)),0,Table1[[#This Row],[Remaining Extended cost]])</f>
        <v>0</v>
      </c>
    </row>
    <row r="41" spans="1:29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1" t="str">
        <f>IF(Table1[[#This Row],[Buy-now costs]]&gt;0,"X","")</f>
        <v/>
      </c>
      <c r="M41" s="81"/>
      <c r="N41" s="81"/>
      <c r="O41" s="40">
        <v>0</v>
      </c>
      <c r="P41" s="95">
        <f>Table1[[#This Row],[quantity on-hand]]*(Table1[[#This Row],[Cost ]]+Table1[[#This Row],[shipping]]+Table1[[#This Row],[Tax]])</f>
        <v>0</v>
      </c>
      <c r="Q41" s="40">
        <v>0</v>
      </c>
      <c r="R41" s="93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5"/>
      <c r="Z41" s="85"/>
      <c r="AA41" s="85"/>
      <c r="AB41" s="36"/>
      <c r="AC41" s="36">
        <f>IF(ISNA(VLOOKUP(Table1[[#This Row],[Part Number]],'Multi-level BOM'!V$4:V$449,1,FALSE)),0,Table1[[#This Row],[Remaining Extended cost]])</f>
        <v>0</v>
      </c>
    </row>
    <row r="42" spans="1:29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1" t="str">
        <f>IF(Table1[[#This Row],[Buy-now costs]]&gt;0,"X","")</f>
        <v/>
      </c>
      <c r="M42" s="81"/>
      <c r="N42" s="81"/>
      <c r="O42" s="40">
        <v>0</v>
      </c>
      <c r="P42" s="95">
        <f>Table1[[#This Row],[quantity on-hand]]*(Table1[[#This Row],[Cost ]]+Table1[[#This Row],[shipping]]+Table1[[#This Row],[Tax]])</f>
        <v>0</v>
      </c>
      <c r="Q42" s="40">
        <v>0</v>
      </c>
      <c r="R42" s="93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6</v>
      </c>
      <c r="T42" s="49">
        <f>Table1[[#This Row],[Quantity  to  purchase]]+Table1[[#This Row],[Quantity purchased]]+Table1[[#This Row],[Quantity on order]]+Table1[[#This Row],[Quantity donated]]-Table1[[#This Row],[extended quantity]]</f>
        <v>1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93.125</v>
      </c>
      <c r="V42" s="51">
        <f>IFERROR(Table1[[#This Row],[Quantity  to  purchase]]*(Table1[[#This Row],[Cost ]]+Table1[[#This Row],[shipping]]+Table1[[#This Row],[Tax]]),0)</f>
        <v>111.75</v>
      </c>
      <c r="W42" s="36">
        <f>IFERROR(Table1[[#This Row],[leftover material]]*(Table1[[#This Row],[Cost ]]+Table1[[#This Row],[shipping]]+Table1[[#This Row],[Tax]]),0)</f>
        <v>18.625</v>
      </c>
      <c r="X42" s="36"/>
      <c r="Y42" s="85"/>
      <c r="Z42" s="85"/>
      <c r="AA42" s="85"/>
      <c r="AB42" s="36"/>
      <c r="AC42" s="36">
        <f>IF(ISNA(VLOOKUP(Table1[[#This Row],[Part Number]],'Multi-level BOM'!V$4:V$449,1,FALSE)),0,Table1[[#This Row],[Remaining Extended cost]])</f>
        <v>0</v>
      </c>
    </row>
    <row r="43" spans="1:29" x14ac:dyDescent="0.25">
      <c r="A43" s="1" t="s">
        <v>46</v>
      </c>
      <c r="B43" s="4" t="s">
        <v>809</v>
      </c>
      <c r="C43" s="1" t="s">
        <v>926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944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1" t="str">
        <f>IF(Table1[[#This Row],[Buy-now costs]]&gt;0,"X","")</f>
        <v/>
      </c>
      <c r="M43" s="81">
        <v>100</v>
      </c>
      <c r="N43" s="81"/>
      <c r="O43" s="40">
        <v>6</v>
      </c>
      <c r="P43" s="95">
        <f>Table1[[#This Row],[quantity on-hand]]*(Table1[[#This Row],[Cost ]]+Table1[[#This Row],[shipping]]+Table1[[#This Row],[Tax]])</f>
        <v>0.29720728229874965</v>
      </c>
      <c r="Q43" s="40"/>
      <c r="R43" s="93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5">
        <v>43875</v>
      </c>
      <c r="Z43" s="85">
        <v>43885</v>
      </c>
      <c r="AA43" s="85">
        <v>43885</v>
      </c>
      <c r="AB43" s="3" t="s">
        <v>986</v>
      </c>
      <c r="AC43" s="59">
        <f>IF(ISNA(VLOOKUP(Table1[[#This Row],[Part Number]],'Multi-level BOM'!V$4:V$449,1,FALSE)),0,Table1[[#This Row],[Remaining Extended cost]])</f>
        <v>0</v>
      </c>
    </row>
    <row r="44" spans="1:29" x14ac:dyDescent="0.25">
      <c r="A44" s="1" t="s">
        <v>47</v>
      </c>
      <c r="B44" s="4" t="s">
        <v>933</v>
      </c>
      <c r="C44" s="1" t="s">
        <v>926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954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1" t="str">
        <f>IF(Table1[[#This Row],[Buy-now costs]]&gt;0,"X","")</f>
        <v/>
      </c>
      <c r="M44" s="81">
        <v>100</v>
      </c>
      <c r="N44" s="81"/>
      <c r="O44" s="40">
        <v>30</v>
      </c>
      <c r="P44" s="95">
        <f>Table1[[#This Row],[quantity on-hand]]*(Table1[[#This Row],[Cost ]]+Table1[[#This Row],[shipping]]+Table1[[#This Row],[Tax]])</f>
        <v>0.51598486510199593</v>
      </c>
      <c r="Q44" s="40"/>
      <c r="R44" s="93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5">
        <v>43875</v>
      </c>
      <c r="Z44" s="85">
        <v>43885</v>
      </c>
      <c r="AA44" s="85">
        <v>43885</v>
      </c>
      <c r="AB44" s="3" t="s">
        <v>986</v>
      </c>
      <c r="AC44" s="59">
        <f>IF(ISNA(VLOOKUP(Table1[[#This Row],[Part Number]],'Multi-level BOM'!V$4:V$449,1,FALSE)),0,Table1[[#This Row],[Remaining Extended cost]])</f>
        <v>0</v>
      </c>
    </row>
    <row r="45" spans="1:29" ht="30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1" t="str">
        <f>IF(Table1[[#This Row],[Buy-now costs]]&gt;0,"X","")</f>
        <v/>
      </c>
      <c r="M45" s="81"/>
      <c r="N45" s="81"/>
      <c r="O45" s="40">
        <v>0</v>
      </c>
      <c r="P45" s="95">
        <f>Table1[[#This Row],[quantity on-hand]]*(Table1[[#This Row],[Cost ]]+Table1[[#This Row],[shipping]]+Table1[[#This Row],[Tax]])</f>
        <v>0</v>
      </c>
      <c r="Q45" s="40">
        <v>0</v>
      </c>
      <c r="R45" s="93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8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23.958200000000001</v>
      </c>
      <c r="V45" s="51">
        <f>IFERROR(Table1[[#This Row],[Quantity  to  purchase]]*(Table1[[#This Row],[Cost ]]+Table1[[#This Row],[shipping]]+Table1[[#This Row],[Tax]]),0)</f>
        <v>23.958200000000001</v>
      </c>
      <c r="W45" s="36">
        <f>IFERROR(Table1[[#This Row],[leftover material]]*(Table1[[#This Row],[Cost ]]+Table1[[#This Row],[shipping]]+Table1[[#This Row],[Tax]]),0)</f>
        <v>0</v>
      </c>
      <c r="X45" s="36"/>
      <c r="Y45" s="85"/>
      <c r="Z45" s="85"/>
      <c r="AA45" s="85"/>
      <c r="AB45" s="36"/>
      <c r="AC45" s="36">
        <f>IF(ISNA(VLOOKUP(Table1[[#This Row],[Part Number]],'Multi-level BOM'!V$4:V$449,1,FALSE)),0,Table1[[#This Row],[Remaining Extended cost]])</f>
        <v>0</v>
      </c>
    </row>
    <row r="46" spans="1:29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1" t="str">
        <f>IF(Table1[[#This Row],[Buy-now costs]]&gt;0,"X","")</f>
        <v/>
      </c>
      <c r="M46" s="81"/>
      <c r="N46" s="81"/>
      <c r="O46" s="40">
        <v>0</v>
      </c>
      <c r="P46" s="95">
        <f>Table1[[#This Row],[quantity on-hand]]*(Table1[[#This Row],[Cost ]]+Table1[[#This Row],[shipping]]+Table1[[#This Row],[Tax]])</f>
        <v>0</v>
      </c>
      <c r="Q46" s="40">
        <v>0</v>
      </c>
      <c r="R46" s="93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20.172800000000002</v>
      </c>
      <c r="V46" s="51">
        <f>IFERROR(Table1[[#This Row],[Quantity  to  purchase]]*(Table1[[#This Row],[Cost ]]+Table1[[#This Row],[shipping]]+Table1[[#This Row],[Tax]]),0)</f>
        <v>20.172800000000002</v>
      </c>
      <c r="W46" s="36">
        <f>IFERROR(Table1[[#This Row],[leftover material]]*(Table1[[#This Row],[Cost ]]+Table1[[#This Row],[shipping]]+Table1[[#This Row],[Tax]]),0)</f>
        <v>0</v>
      </c>
      <c r="X46" s="36"/>
      <c r="Y46" s="85"/>
      <c r="Z46" s="85"/>
      <c r="AA46" s="85"/>
      <c r="AB46" s="36"/>
      <c r="AC46" s="36">
        <f>IF(ISNA(VLOOKUP(Table1[[#This Row],[Part Number]],'Multi-level BOM'!V$4:V$449,1,FALSE)),0,Table1[[#This Row],[Remaining Extended cost]])</f>
        <v>0</v>
      </c>
    </row>
    <row r="47" spans="1:29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1" t="str">
        <f>IF(Table1[[#This Row],[Buy-now costs]]&gt;0,"X","")</f>
        <v/>
      </c>
      <c r="M47" s="81"/>
      <c r="N47" s="81"/>
      <c r="O47" s="40">
        <v>0</v>
      </c>
      <c r="P47" s="95">
        <f>Table1[[#This Row],[quantity on-hand]]*(Table1[[#This Row],[Cost ]]+Table1[[#This Row],[shipping]]+Table1[[#This Row],[Tax]])</f>
        <v>0</v>
      </c>
      <c r="Q47" s="40">
        <v>0</v>
      </c>
      <c r="R47" s="93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20.695999999999998</v>
      </c>
      <c r="V47" s="51">
        <f>IFERROR(Table1[[#This Row],[Quantity  to  purchase]]*(Table1[[#This Row],[Cost ]]+Table1[[#This Row],[shipping]]+Table1[[#This Row],[Tax]]),0)</f>
        <v>20.695999999999998</v>
      </c>
      <c r="W47" s="36">
        <f>IFERROR(Table1[[#This Row],[leftover material]]*(Table1[[#This Row],[Cost ]]+Table1[[#This Row],[shipping]]+Table1[[#This Row],[Tax]]),0)</f>
        <v>0</v>
      </c>
      <c r="X47" s="36"/>
      <c r="Y47" s="85"/>
      <c r="Z47" s="85"/>
      <c r="AA47" s="85"/>
      <c r="AB47" s="36"/>
      <c r="AC47" s="36">
        <f>IF(ISNA(VLOOKUP(Table1[[#This Row],[Part Number]],'Multi-level BOM'!V$4:V$449,1,FALSE)),0,Table1[[#This Row],[Remaining Extended cost]])</f>
        <v>0</v>
      </c>
    </row>
    <row r="48" spans="1:29" x14ac:dyDescent="0.25">
      <c r="A48" s="1" t="s">
        <v>51</v>
      </c>
      <c r="B48" s="16" t="s">
        <v>909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910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1" t="str">
        <f>IF(Table1[[#This Row],[Buy-now costs]]&gt;0,"X","")</f>
        <v/>
      </c>
      <c r="M48" s="81">
        <v>0</v>
      </c>
      <c r="N48" s="81">
        <v>3</v>
      </c>
      <c r="O48" s="40">
        <v>3</v>
      </c>
      <c r="P48" s="95">
        <f>Table1[[#This Row],[quantity on-hand]]*(Table1[[#This Row],[Cost ]]+Table1[[#This Row],[shipping]]+Table1[[#This Row],[Tax]])</f>
        <v>16.352499999999999</v>
      </c>
      <c r="Q48" s="40">
        <v>0</v>
      </c>
      <c r="R48" s="93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5"/>
      <c r="Z48" s="85"/>
      <c r="AA48" s="85"/>
      <c r="AB48" s="36" t="s">
        <v>911</v>
      </c>
      <c r="AC48" s="36">
        <f>IF(ISNA(VLOOKUP(Table1[[#This Row],[Part Number]],'Multi-level BOM'!V$4:V$449,1,FALSE)),0,Table1[[#This Row],[Remaining Extended cost]])</f>
        <v>0</v>
      </c>
    </row>
    <row r="49" spans="1:29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1" t="str">
        <f>IF(Table1[[#This Row],[Buy-now costs]]&gt;0,"X","")</f>
        <v/>
      </c>
      <c r="M49" s="81"/>
      <c r="N49" s="81"/>
      <c r="O49" s="40">
        <v>0</v>
      </c>
      <c r="P49" s="95">
        <f>Table1[[#This Row],[quantity on-hand]]*(Table1[[#This Row],[Cost ]]+Table1[[#This Row],[shipping]]+Table1[[#This Row],[Tax]])</f>
        <v>0</v>
      </c>
      <c r="Q49" s="40">
        <v>0</v>
      </c>
      <c r="R49" s="93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18.210799999999999</v>
      </c>
      <c r="V49" s="51">
        <f>IFERROR(Table1[[#This Row],[Quantity  to  purchase]]*(Table1[[#This Row],[Cost ]]+Table1[[#This Row],[shipping]]+Table1[[#This Row],[Tax]]),0)</f>
        <v>18.210799999999999</v>
      </c>
      <c r="W49" s="36">
        <f>IFERROR(Table1[[#This Row],[leftover material]]*(Table1[[#This Row],[Cost ]]+Table1[[#This Row],[shipping]]+Table1[[#This Row],[Tax]]),0)</f>
        <v>0</v>
      </c>
      <c r="X49" s="36"/>
      <c r="Y49" s="85"/>
      <c r="Z49" s="85"/>
      <c r="AA49" s="85"/>
      <c r="AB49" s="36"/>
      <c r="AC49" s="36">
        <f>IF(ISNA(VLOOKUP(Table1[[#This Row],[Part Number]],'Multi-level BOM'!V$4:V$449,1,FALSE)),0,Table1[[#This Row],[Remaining Extended cost]])</f>
        <v>0</v>
      </c>
    </row>
    <row r="50" spans="1:29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1" t="str">
        <f>IF(Table1[[#This Row],[Buy-now costs]]&gt;0,"X","")</f>
        <v/>
      </c>
      <c r="M50" s="81"/>
      <c r="N50" s="81"/>
      <c r="O50" s="40">
        <v>0</v>
      </c>
      <c r="P50" s="95">
        <f>Table1[[#This Row],[quantity on-hand]]*(Table1[[#This Row],[Cost ]]+Table1[[#This Row],[shipping]]+Table1[[#This Row],[Tax]])</f>
        <v>0</v>
      </c>
      <c r="Q50" s="40">
        <v>0</v>
      </c>
      <c r="R50" s="93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0" s="49">
        <f>Table1[[#This Row],[Quantity  to  purchase]]+Table1[[#This Row],[Quantity purchased]]+Table1[[#This Row],[Quantity on order]]+Table1[[#This Row],[Quantity donated]]-Table1[[#This Row],[extended quantity]]</f>
        <v>1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37.169000000000004</v>
      </c>
      <c r="V50" s="51">
        <f>IFERROR(Table1[[#This Row],[Quantity  to  purchase]]*(Table1[[#This Row],[Cost ]]+Table1[[#This Row],[shipping]]+Table1[[#This Row],[Tax]]),0)</f>
        <v>74.338000000000008</v>
      </c>
      <c r="W50" s="36">
        <f>IFERROR(Table1[[#This Row],[leftover material]]*(Table1[[#This Row],[Cost ]]+Table1[[#This Row],[shipping]]+Table1[[#This Row],[Tax]]),0)</f>
        <v>37.169000000000004</v>
      </c>
      <c r="X50" s="36"/>
      <c r="Y50" s="85"/>
      <c r="Z50" s="85"/>
      <c r="AA50" s="85"/>
      <c r="AB50" s="36"/>
      <c r="AC50" s="36">
        <f>IF(ISNA(VLOOKUP(Table1[[#This Row],[Part Number]],'Multi-level BOM'!V$4:V$449,1,FALSE)),0,Table1[[#This Row],[Remaining Extended cost]])</f>
        <v>0</v>
      </c>
    </row>
    <row r="51" spans="1:29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1" t="str">
        <f>IF(Table1[[#This Row],[Buy-now costs]]&gt;0,"X","")</f>
        <v/>
      </c>
      <c r="M51" s="81"/>
      <c r="N51" s="81"/>
      <c r="O51" s="40">
        <v>0</v>
      </c>
      <c r="P51" s="95">
        <f>Table1[[#This Row],[quantity on-hand]]*(Table1[[#This Row],[Cost ]]+Table1[[#This Row],[shipping]]+Table1[[#This Row],[Tax]])</f>
        <v>0</v>
      </c>
      <c r="Q51" s="40">
        <v>0</v>
      </c>
      <c r="R51" s="93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74.338000000000008</v>
      </c>
      <c r="V51" s="51">
        <f>IFERROR(Table1[[#This Row],[Quantity  to  purchase]]*(Table1[[#This Row],[Cost ]]+Table1[[#This Row],[shipping]]+Table1[[#This Row],[Tax]]),0)</f>
        <v>74.338000000000008</v>
      </c>
      <c r="W51" s="36">
        <f>IFERROR(Table1[[#This Row],[leftover material]]*(Table1[[#This Row],[Cost ]]+Table1[[#This Row],[shipping]]+Table1[[#This Row],[Tax]]),0)</f>
        <v>0</v>
      </c>
      <c r="X51" s="36"/>
      <c r="Y51" s="85"/>
      <c r="Z51" s="85"/>
      <c r="AA51" s="85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45" x14ac:dyDescent="0.25">
      <c r="A52" s="1" t="s">
        <v>55</v>
      </c>
      <c r="B52" s="4" t="s">
        <v>833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834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1" t="str">
        <f>IF(Table1[[#This Row],[Buy-now costs]]&gt;0,"X","")</f>
        <v/>
      </c>
      <c r="M52" s="81"/>
      <c r="N52" s="81"/>
      <c r="O52" s="40">
        <v>0</v>
      </c>
      <c r="P52" s="95">
        <f>Table1[[#This Row],[quantity on-hand]]*(Table1[[#This Row],[Cost ]]+Table1[[#This Row],[shipping]]+Table1[[#This Row],[Tax]])</f>
        <v>0</v>
      </c>
      <c r="Q52" s="40">
        <v>0</v>
      </c>
      <c r="R52" s="93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43.589100000000002</v>
      </c>
      <c r="V52" s="51">
        <f>IFERROR(Table1[[#This Row],[Quantity  to  purchase]]*(Table1[[#This Row],[Cost ]]+Table1[[#This Row],[shipping]]+Table1[[#This Row],[Tax]]),0)</f>
        <v>43.589100000000002</v>
      </c>
      <c r="W52" s="36">
        <f>IFERROR(Table1[[#This Row],[leftover material]]*(Table1[[#This Row],[Cost ]]+Table1[[#This Row],[shipping]]+Table1[[#This Row],[Tax]]),0)</f>
        <v>0</v>
      </c>
      <c r="X52" s="36"/>
      <c r="Y52" s="85"/>
      <c r="Z52" s="85"/>
      <c r="AA52" s="85"/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x14ac:dyDescent="0.25">
      <c r="A53" s="1" t="s">
        <v>56</v>
      </c>
      <c r="B53" s="4" t="s">
        <v>836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840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1" t="str">
        <f>IF(Table1[[#This Row],[Buy-now costs]]&gt;0,"X","")</f>
        <v/>
      </c>
      <c r="M53" s="81"/>
      <c r="N53" s="81"/>
      <c r="O53" s="40">
        <v>0</v>
      </c>
      <c r="P53" s="95">
        <f>Table1[[#This Row],[quantity on-hand]]*(Table1[[#This Row],[Cost ]]+Table1[[#This Row],[shipping]]+Table1[[#This Row],[Tax]])</f>
        <v>0</v>
      </c>
      <c r="Q53" s="40">
        <v>0</v>
      </c>
      <c r="R53" s="93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3" s="49">
        <f>Table1[[#This Row],[Quantity  to  purchase]]+Table1[[#This Row],[Quantity purchased]]+Table1[[#This Row],[Quantity on order]]+Table1[[#This Row],[Quantity donated]]-Table1[[#This Row],[extended quantity]]</f>
        <v>1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23.958200000000001</v>
      </c>
      <c r="W53" s="36">
        <f>IFERROR(Table1[[#This Row],[leftover material]]*(Table1[[#This Row],[Cost ]]+Table1[[#This Row],[shipping]]+Table1[[#This Row],[Tax]]),0)</f>
        <v>11.979100000000001</v>
      </c>
      <c r="X53" s="36"/>
      <c r="Y53" s="85"/>
      <c r="Z53" s="85"/>
      <c r="AA53" s="85"/>
      <c r="AB53" s="36"/>
      <c r="AC53" s="36">
        <f>IF(ISNA(VLOOKUP(Table1[[#This Row],[Part Number]],'Multi-level BOM'!V$4:V$449,1,FALSE)),0,Table1[[#This Row],[Remaining Extended cost]])</f>
        <v>0</v>
      </c>
    </row>
    <row r="54" spans="1:29" x14ac:dyDescent="0.25">
      <c r="A54" s="1" t="s">
        <v>57</v>
      </c>
      <c r="B54" s="16" t="s">
        <v>901</v>
      </c>
      <c r="C54" s="1" t="s">
        <v>847</v>
      </c>
      <c r="D54" s="3">
        <v>46.71</v>
      </c>
      <c r="E54" s="3">
        <v>6</v>
      </c>
      <c r="F54" s="3">
        <f>9%*Table1[[#This Row],[Cost ]]</f>
        <v>4.2039</v>
      </c>
      <c r="G54" s="1" t="s">
        <v>902</v>
      </c>
      <c r="H54" s="2">
        <v>1</v>
      </c>
      <c r="I54" s="1" t="s">
        <v>849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1" t="str">
        <f>IF(Table1[[#This Row],[Buy-now costs]]&gt;0,"X","")</f>
        <v/>
      </c>
      <c r="M54" s="81"/>
      <c r="N54" s="81"/>
      <c r="O54" s="40">
        <v>0</v>
      </c>
      <c r="P54" s="95">
        <f>Table1[[#This Row],[quantity on-hand]]*(Table1[[#This Row],[Cost ]]+Table1[[#This Row],[shipping]]+Table1[[#This Row],[Tax]])</f>
        <v>0</v>
      </c>
      <c r="Q54" s="40">
        <v>0</v>
      </c>
      <c r="R54" s="93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56.913899999999998</v>
      </c>
      <c r="V54" s="51">
        <f>IFERROR(Table1[[#This Row],[Quantity  to  purchase]]*(Table1[[#This Row],[Cost ]]+Table1[[#This Row],[shipping]]+Table1[[#This Row],[Tax]]),0)</f>
        <v>56.913899999999998</v>
      </c>
      <c r="W54" s="36">
        <f>IFERROR(Table1[[#This Row],[leftover material]]*(Table1[[#This Row],[Cost ]]+Table1[[#This Row],[shipping]]+Table1[[#This Row],[Tax]]),0)</f>
        <v>0</v>
      </c>
      <c r="X54" s="36"/>
      <c r="Y54" s="85"/>
      <c r="Z54" s="85"/>
      <c r="AA54" s="85"/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x14ac:dyDescent="0.25">
      <c r="A55" s="1" t="s">
        <v>58</v>
      </c>
      <c r="B55" s="4" t="s">
        <v>838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839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1" t="str">
        <f>IF(Table1[[#This Row],[Buy-now costs]]&gt;0,"X","")</f>
        <v/>
      </c>
      <c r="M55" s="81"/>
      <c r="N55" s="81"/>
      <c r="O55" s="40">
        <v>0</v>
      </c>
      <c r="P55" s="95">
        <f>Table1[[#This Row],[quantity on-hand]]*(Table1[[#This Row],[Cost ]]+Table1[[#This Row],[shipping]]+Table1[[#This Row],[Tax]])</f>
        <v>0</v>
      </c>
      <c r="Q55" s="40">
        <v>0</v>
      </c>
      <c r="R55" s="93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25.059099999999997</v>
      </c>
      <c r="V55" s="51">
        <f>IFERROR(Table1[[#This Row],[Quantity  to  purchase]]*(Table1[[#This Row],[Cost ]]+Table1[[#This Row],[shipping]]+Table1[[#This Row],[Tax]]),0)</f>
        <v>25.059099999999997</v>
      </c>
      <c r="W55" s="36">
        <f>IFERROR(Table1[[#This Row],[leftover material]]*(Table1[[#This Row],[Cost ]]+Table1[[#This Row],[shipping]]+Table1[[#This Row],[Tax]]),0)</f>
        <v>0</v>
      </c>
      <c r="X55" s="36"/>
      <c r="Y55" s="85"/>
      <c r="Z55" s="85"/>
      <c r="AA55" s="85"/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x14ac:dyDescent="0.25">
      <c r="A56" s="1" t="s">
        <v>59</v>
      </c>
      <c r="B56" s="4" t="s">
        <v>841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842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1" t="str">
        <f>IF(Table1[[#This Row],[Buy-now costs]]&gt;0,"X","")</f>
        <v/>
      </c>
      <c r="M56" s="81"/>
      <c r="N56" s="81"/>
      <c r="O56" s="40">
        <v>0</v>
      </c>
      <c r="P56" s="95">
        <f>Table1[[#This Row],[quantity on-hand]]*(Table1[[#This Row],[Cost ]]+Table1[[#This Row],[shipping]]+Table1[[#This Row],[Tax]])</f>
        <v>0</v>
      </c>
      <c r="Q56" s="40">
        <v>0</v>
      </c>
      <c r="R56" s="93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9.6464999999999996</v>
      </c>
      <c r="V56" s="51">
        <f>IFERROR(Table1[[#This Row],[Quantity  to  purchase]]*(Table1[[#This Row],[Cost ]]+Table1[[#This Row],[shipping]]+Table1[[#This Row],[Tax]]),0)</f>
        <v>9.6464999999999996</v>
      </c>
      <c r="W56" s="36">
        <f>IFERROR(Table1[[#This Row],[leftover material]]*(Table1[[#This Row],[Cost ]]+Table1[[#This Row],[shipping]]+Table1[[#This Row],[Tax]]),0)</f>
        <v>0</v>
      </c>
      <c r="X56" s="36"/>
      <c r="Y56" s="85"/>
      <c r="Z56" s="85"/>
      <c r="AA56" s="85"/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x14ac:dyDescent="0.25">
      <c r="A57" s="1" t="s">
        <v>60</v>
      </c>
      <c r="B57" s="4" t="s">
        <v>846</v>
      </c>
      <c r="C57" s="1" t="s">
        <v>847</v>
      </c>
      <c r="D57" s="3">
        <v>59.2</v>
      </c>
      <c r="E57" s="3">
        <v>3.16</v>
      </c>
      <c r="F57" s="3">
        <v>5.62</v>
      </c>
      <c r="G57" s="5" t="s">
        <v>848</v>
      </c>
      <c r="H57" s="2">
        <v>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67.98</v>
      </c>
      <c r="L57" s="81" t="str">
        <f>IF(Table1[[#This Row],[Buy-now costs]]&gt;0,"X","")</f>
        <v/>
      </c>
      <c r="M57" s="81"/>
      <c r="N57" s="81"/>
      <c r="O57" s="40">
        <v>0</v>
      </c>
      <c r="P57" s="95">
        <f>Table1[[#This Row],[quantity on-hand]]*(Table1[[#This Row],[Cost ]]+Table1[[#This Row],[shipping]]+Table1[[#This Row],[Tax]])</f>
        <v>0</v>
      </c>
      <c r="Q57" s="40">
        <v>1</v>
      </c>
      <c r="R57" s="93">
        <f>Table1[[#This Row],[Quantity on order]]*(Table1[[#This Row],[Cost ]]+Table1[[#This Row],[shipping]]+Table1[[#This Row],[Tax]])</f>
        <v>67.98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" s="51">
        <f>IFERROR(Table1[[#This Row],[Quantity  to  purchase]]*(Table1[[#This Row],[Cost ]]+Table1[[#This Row],[shipping]]+Table1[[#This Row],[Tax]]),0)</f>
        <v>0</v>
      </c>
      <c r="W57" s="36">
        <f>IFERROR(Table1[[#This Row],[leftover material]]*(Table1[[#This Row],[Cost ]]+Table1[[#This Row],[shipping]]+Table1[[#This Row],[Tax]]),0)</f>
        <v>0</v>
      </c>
      <c r="X57" s="36">
        <v>67.98</v>
      </c>
      <c r="Y57" s="85">
        <v>43899</v>
      </c>
      <c r="Z57" s="85">
        <v>43913</v>
      </c>
      <c r="AA57" s="85"/>
      <c r="AB57" s="36"/>
      <c r="AC57" s="36">
        <f>IF(ISNA(VLOOKUP(Table1[[#This Row],[Part Number]],'Multi-level BOM'!V$4:V$449,1,FALSE)),0,Table1[[#This Row],[Remaining Extended cost]])</f>
        <v>0</v>
      </c>
    </row>
    <row r="58" spans="1:29" ht="30" x14ac:dyDescent="0.25">
      <c r="A58" s="1" t="s">
        <v>61</v>
      </c>
      <c r="B58" s="58" t="s">
        <v>1073</v>
      </c>
      <c r="C58" s="1" t="s">
        <v>847</v>
      </c>
      <c r="D58" s="3">
        <v>73.959999999999994</v>
      </c>
      <c r="E58" s="3">
        <v>15</v>
      </c>
      <c r="F58" s="3">
        <v>0</v>
      </c>
      <c r="G58" s="1" t="s">
        <v>851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1" t="str">
        <f>IF(Table1[[#This Row],[Buy-now costs]]&gt;0,"X","")</f>
        <v/>
      </c>
      <c r="M58" s="81">
        <v>0</v>
      </c>
      <c r="N58" s="81">
        <v>1</v>
      </c>
      <c r="O58" s="40">
        <v>1</v>
      </c>
      <c r="P58" s="95">
        <f>Table1[[#This Row],[quantity on-hand]]*(Table1[[#This Row],[Cost ]]+Table1[[#This Row],[shipping]]+Table1[[#This Row],[Tax]])</f>
        <v>88.96</v>
      </c>
      <c r="Q58" s="40">
        <v>0</v>
      </c>
      <c r="R58" s="93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5"/>
      <c r="Z58" s="85"/>
      <c r="AA58" s="85"/>
      <c r="AB58" s="36" t="s">
        <v>871</v>
      </c>
      <c r="AC58" s="36">
        <f>IF(ISNA(VLOOKUP(Table1[[#This Row],[Part Number]],'Multi-level BOM'!V$4:V$449,1,FALSE)),0,Table1[[#This Row],[Remaining Extended cost]])</f>
        <v>0</v>
      </c>
    </row>
    <row r="59" spans="1:29" ht="45" x14ac:dyDescent="0.25">
      <c r="A59" s="1" t="s">
        <v>62</v>
      </c>
      <c r="B59" s="4" t="s">
        <v>852</v>
      </c>
      <c r="C59" s="1" t="s">
        <v>847</v>
      </c>
      <c r="D59" s="3">
        <v>72</v>
      </c>
      <c r="E59" s="3">
        <v>0</v>
      </c>
      <c r="F59" s="3">
        <v>6.48</v>
      </c>
      <c r="G59" s="5" t="s">
        <v>1097</v>
      </c>
      <c r="H59" s="2">
        <v>1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78.48</v>
      </c>
      <c r="L59" s="81" t="str">
        <f>IF(Table1[[#This Row],[Buy-now costs]]&gt;0,"X","")</f>
        <v/>
      </c>
      <c r="M59" s="81"/>
      <c r="N59" s="81"/>
      <c r="O59" s="40">
        <v>0</v>
      </c>
      <c r="P59" s="95">
        <f>Table1[[#This Row],[quantity on-hand]]*(Table1[[#This Row],[Cost ]]+Table1[[#This Row],[shipping]]+Table1[[#This Row],[Tax]])</f>
        <v>0</v>
      </c>
      <c r="Q59" s="40">
        <v>1</v>
      </c>
      <c r="R59" s="93">
        <f>Table1[[#This Row],[Quantity on order]]*(Table1[[#This Row],[Cost ]]+Table1[[#This Row],[shipping]]+Table1[[#This Row],[Tax]])</f>
        <v>78.48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" s="51">
        <f>IFERROR(Table1[[#This Row],[Quantity  to  purchase]]*(Table1[[#This Row],[Cost ]]+Table1[[#This Row],[shipping]]+Table1[[#This Row],[Tax]]),0)</f>
        <v>0</v>
      </c>
      <c r="W59" s="36">
        <f>IFERROR(Table1[[#This Row],[leftover material]]*(Table1[[#This Row],[Cost ]]+Table1[[#This Row],[shipping]]+Table1[[#This Row],[Tax]]),0)</f>
        <v>0</v>
      </c>
      <c r="X59" s="36">
        <v>78.48</v>
      </c>
      <c r="Y59" s="85">
        <v>43899</v>
      </c>
      <c r="Z59" s="85">
        <v>43913</v>
      </c>
      <c r="AA59" s="85"/>
      <c r="AB59" s="36"/>
      <c r="AC59" s="36">
        <f>IF(ISNA(VLOOKUP(Table1[[#This Row],[Part Number]],'Multi-level BOM'!V$4:V$449,1,FALSE)),0,Table1[[#This Row],[Remaining Extended cost]])</f>
        <v>0</v>
      </c>
    </row>
    <row r="60" spans="1:29" ht="30" x14ac:dyDescent="0.25">
      <c r="A60" s="1" t="s">
        <v>63</v>
      </c>
      <c r="B60" s="4" t="s">
        <v>855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856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1" t="str">
        <f>IF(Table1[[#This Row],[Buy-now costs]]&gt;0,"X","")</f>
        <v/>
      </c>
      <c r="M60" s="81">
        <v>1</v>
      </c>
      <c r="N60" s="81"/>
      <c r="O60" s="40">
        <v>1</v>
      </c>
      <c r="P60" s="95">
        <f>Table1[[#This Row],[quantity on-hand]]*(Table1[[#This Row],[Cost ]]+Table1[[#This Row],[shipping]]+Table1[[#This Row],[Tax]])</f>
        <v>31.261199999999999</v>
      </c>
      <c r="Q60" s="40">
        <v>0</v>
      </c>
      <c r="R60" s="93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5"/>
      <c r="Z60" s="85"/>
      <c r="AA60" s="85"/>
      <c r="AB60" s="3" t="s">
        <v>991</v>
      </c>
      <c r="AC60" s="36">
        <f>IF(ISNA(VLOOKUP(Table1[[#This Row],[Part Number]],'Multi-level BOM'!V$4:V$449,1,FALSE)),0,Table1[[#This Row],[Remaining Extended cost]])</f>
        <v>0</v>
      </c>
    </row>
    <row r="61" spans="1:29" ht="30" x14ac:dyDescent="0.25">
      <c r="A61" s="1" t="s">
        <v>64</v>
      </c>
      <c r="B61" s="4" t="s">
        <v>973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960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1" t="str">
        <f>IF(Table1[[#This Row],[Buy-now costs]]&gt;0,"X","")</f>
        <v/>
      </c>
      <c r="M61" s="81"/>
      <c r="N61" s="81"/>
      <c r="O61" s="40">
        <v>0</v>
      </c>
      <c r="P61" s="95">
        <f>Table1[[#This Row],[quantity on-hand]]*(Table1[[#This Row],[Cost ]]+Table1[[#This Row],[shipping]]+Table1[[#This Row],[Tax]])</f>
        <v>0</v>
      </c>
      <c r="Q61" s="40">
        <v>0</v>
      </c>
      <c r="R61" s="93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5"/>
      <c r="Z61" s="85"/>
      <c r="AA61" s="85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x14ac:dyDescent="0.25">
      <c r="A62" s="1" t="s">
        <v>65</v>
      </c>
      <c r="B62" s="4" t="s">
        <v>858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857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1" t="str">
        <f>IF(Table1[[#This Row],[Buy-now costs]]&gt;0,"X","")</f>
        <v/>
      </c>
      <c r="M62" s="81"/>
      <c r="N62" s="81"/>
      <c r="O62" s="40">
        <v>0</v>
      </c>
      <c r="P62" s="95">
        <f>Table1[[#This Row],[quantity on-hand]]*(Table1[[#This Row],[Cost ]]+Table1[[#This Row],[shipping]]+Table1[[#This Row],[Tax]])</f>
        <v>0</v>
      </c>
      <c r="Q62" s="40">
        <v>0</v>
      </c>
      <c r="R62" s="93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5"/>
      <c r="Z62" s="85"/>
      <c r="AA62" s="85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x14ac:dyDescent="0.25">
      <c r="A63" s="1" t="s">
        <v>66</v>
      </c>
      <c r="B63" s="16" t="s">
        <v>859</v>
      </c>
      <c r="C63" s="1" t="s">
        <v>962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963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1" t="str">
        <f>IF(Table1[[#This Row],[Buy-now costs]]&gt;0,"X","")</f>
        <v/>
      </c>
      <c r="M63" s="81">
        <v>3</v>
      </c>
      <c r="N63" s="81"/>
      <c r="O63" s="40">
        <v>3</v>
      </c>
      <c r="P63" s="95">
        <f>Table1[[#This Row],[quantity on-hand]]*(Table1[[#This Row],[Cost ]]+Table1[[#This Row],[shipping]]+Table1[[#This Row],[Tax]])</f>
        <v>15.266750000000002</v>
      </c>
      <c r="Q63" s="40">
        <v>0</v>
      </c>
      <c r="R63" s="93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5"/>
      <c r="Z63" s="85"/>
      <c r="AA63" s="85"/>
      <c r="AB63" s="3" t="s">
        <v>1069</v>
      </c>
      <c r="AC63" s="36">
        <f>IF(ISNA(VLOOKUP(Table1[[#This Row],[Part Number]],'Multi-level BOM'!V$4:V$449,1,FALSE)),0,Table1[[#This Row],[Remaining Extended cost]])</f>
        <v>0</v>
      </c>
    </row>
    <row r="64" spans="1:29" ht="30" x14ac:dyDescent="0.25">
      <c r="A64" s="1" t="s">
        <v>67</v>
      </c>
      <c r="B64" s="4" t="s">
        <v>864</v>
      </c>
      <c r="C64" s="1" t="s">
        <v>926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952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1" t="str">
        <f>IF(Table1[[#This Row],[Buy-now costs]]&gt;0,"X","")</f>
        <v/>
      </c>
      <c r="M64" s="81">
        <v>12</v>
      </c>
      <c r="N64" s="81"/>
      <c r="O64" s="40">
        <v>12</v>
      </c>
      <c r="P64" s="95">
        <f>Table1[[#This Row],[quantity on-hand]]*(Table1[[#This Row],[Cost ]]+Table1[[#This Row],[shipping]]+Table1[[#This Row],[Tax]])</f>
        <v>1.6511515683263871</v>
      </c>
      <c r="Q64" s="40"/>
      <c r="R64" s="93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5">
        <v>43875</v>
      </c>
      <c r="Z64" s="85">
        <v>43885</v>
      </c>
      <c r="AA64" s="85">
        <v>43885</v>
      </c>
      <c r="AB64" s="3" t="s">
        <v>986</v>
      </c>
      <c r="AC64" s="59">
        <f>IF(ISNA(VLOOKUP(Table1[[#This Row],[Part Number]],'Multi-level BOM'!V$4:V$449,1,FALSE)),0,Table1[[#This Row],[Remaining Extended cost]])</f>
        <v>0</v>
      </c>
    </row>
    <row r="65" spans="1:29" ht="30" x14ac:dyDescent="0.25">
      <c r="A65" s="1" t="s">
        <v>68</v>
      </c>
      <c r="B65" s="4" t="s">
        <v>867</v>
      </c>
      <c r="C65" s="1" t="s">
        <v>926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956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1" t="str">
        <f>IF(Table1[[#This Row],[Buy-now costs]]&gt;0,"X","")</f>
        <v/>
      </c>
      <c r="M65" s="81">
        <v>100</v>
      </c>
      <c r="N65" s="81"/>
      <c r="O65" s="40">
        <v>9</v>
      </c>
      <c r="P65" s="95">
        <f>Table1[[#This Row],[quantity on-hand]]*(Table1[[#This Row],[Cost ]]+Table1[[#This Row],[shipping]]+Table1[[#This Row],[Tax]])</f>
        <v>0.21919037069532785</v>
      </c>
      <c r="Q65" s="40"/>
      <c r="R65" s="93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5">
        <v>43875</v>
      </c>
      <c r="Z65" s="85">
        <v>43885</v>
      </c>
      <c r="AA65" s="85">
        <v>43885</v>
      </c>
      <c r="AB65" s="3" t="s">
        <v>986</v>
      </c>
      <c r="AC65" s="59">
        <f>IF(ISNA(VLOOKUP(Table1[[#This Row],[Part Number]],'Multi-level BOM'!V$4:V$449,1,FALSE)),0,Table1[[#This Row],[Remaining Extended cost]])</f>
        <v>0</v>
      </c>
    </row>
    <row r="66" spans="1:29" x14ac:dyDescent="0.25">
      <c r="A66" s="1" t="s">
        <v>69</v>
      </c>
      <c r="B66" s="4" t="s">
        <v>878</v>
      </c>
      <c r="C66" s="1" t="s">
        <v>926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946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1" t="str">
        <f>IF(Table1[[#This Row],[Buy-now costs]]&gt;0,"X","")</f>
        <v/>
      </c>
      <c r="M66" s="81">
        <v>8</v>
      </c>
      <c r="N66" s="81"/>
      <c r="O66" s="40">
        <v>8</v>
      </c>
      <c r="P66" s="95">
        <f>Table1[[#This Row],[quantity on-hand]]*(Table1[[#This Row],[Cost ]]+Table1[[#This Row],[shipping]]+Table1[[#This Row],[Tax]])</f>
        <v>1.7612283395481458</v>
      </c>
      <c r="Q66" s="40"/>
      <c r="R66" s="93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5">
        <v>43875</v>
      </c>
      <c r="Z66" s="85">
        <v>43885</v>
      </c>
      <c r="AA66" s="85">
        <v>43885</v>
      </c>
      <c r="AB66" s="3" t="s">
        <v>986</v>
      </c>
      <c r="AC66" s="59">
        <f>IF(ISNA(VLOOKUP(Table1[[#This Row],[Part Number]],'Multi-level BOM'!V$4:V$449,1,FALSE)),0,Table1[[#This Row],[Remaining Extended cost]])</f>
        <v>0</v>
      </c>
    </row>
    <row r="67" spans="1:29" x14ac:dyDescent="0.25">
      <c r="A67" s="1" t="s">
        <v>70</v>
      </c>
      <c r="B67" s="16" t="s">
        <v>881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898</v>
      </c>
      <c r="H67" s="2">
        <v>12</v>
      </c>
      <c r="I67" s="1" t="s">
        <v>899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1" t="str">
        <f>IF(Table1[[#This Row],[Buy-now costs]]&gt;0,"X","")</f>
        <v/>
      </c>
      <c r="M67" s="81">
        <v>0</v>
      </c>
      <c r="N67" s="81">
        <v>12</v>
      </c>
      <c r="O67" s="40">
        <v>12</v>
      </c>
      <c r="P67" s="95">
        <f>Table1[[#This Row],[quantity on-hand]]*(Table1[[#This Row],[Cost ]]+Table1[[#This Row],[shipping]]+Table1[[#This Row],[Tax]])</f>
        <v>4.7188615384615389</v>
      </c>
      <c r="Q67" s="40">
        <v>0</v>
      </c>
      <c r="R67" s="93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5"/>
      <c r="Z67" s="85"/>
      <c r="AA67" s="85"/>
      <c r="AB67" s="3" t="s">
        <v>911</v>
      </c>
      <c r="AC67" s="36">
        <f>IF(ISNA(VLOOKUP(Table1[[#This Row],[Part Number]],'Multi-level BOM'!V$4:V$449,1,FALSE)),0,Table1[[#This Row],[Remaining Extended cost]])</f>
        <v>0</v>
      </c>
    </row>
    <row r="68" spans="1:29" x14ac:dyDescent="0.25">
      <c r="A68" s="1" t="s">
        <v>71</v>
      </c>
      <c r="B68" s="4" t="s">
        <v>900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1" t="str">
        <f>IF(Table1[[#This Row],[Buy-now costs]]&gt;0,"X","")</f>
        <v/>
      </c>
      <c r="M68" s="81"/>
      <c r="N68" s="81"/>
      <c r="O68" s="40">
        <v>0</v>
      </c>
      <c r="P68" s="95">
        <f>Table1[[#This Row],[quantity on-hand]]*(Table1[[#This Row],[Cost ]]+Table1[[#This Row],[shipping]]+Table1[[#This Row],[Tax]])</f>
        <v>0</v>
      </c>
      <c r="Q68" s="40">
        <v>0</v>
      </c>
      <c r="R68" s="93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5"/>
      <c r="Z68" s="85"/>
      <c r="AA68" s="85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x14ac:dyDescent="0.25">
      <c r="A69" s="1" t="s">
        <v>72</v>
      </c>
      <c r="B69" s="4" t="s">
        <v>886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887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1" t="str">
        <f>IF(Table1[[#This Row],[Buy-now costs]]&gt;0,"X","")</f>
        <v/>
      </c>
      <c r="M69" s="81"/>
      <c r="N69" s="81"/>
      <c r="O69" s="40">
        <v>0</v>
      </c>
      <c r="P69" s="95">
        <f>Table1[[#This Row],[quantity on-hand]]*(Table1[[#This Row],[Cost ]]+Table1[[#This Row],[shipping]]+Table1[[#This Row],[Tax]])</f>
        <v>0</v>
      </c>
      <c r="Q69" s="40">
        <v>0</v>
      </c>
      <c r="R69" s="93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5"/>
      <c r="Z69" s="85"/>
      <c r="AA69" s="85"/>
      <c r="AB69" s="36"/>
      <c r="AC69" s="36">
        <f>IF(ISNA(VLOOKUP(Table1[[#This Row],[Part Number]],'Multi-level BOM'!V$4:V$449,1,FALSE)),0,Table1[[#This Row],[Remaining Extended cost]])</f>
        <v>0</v>
      </c>
    </row>
    <row r="70" spans="1:29" x14ac:dyDescent="0.25">
      <c r="A70" s="1" t="s">
        <v>73</v>
      </c>
      <c r="B70" s="16" t="s">
        <v>897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1" t="str">
        <f>IF(Table1[[#This Row],[Buy-now costs]]&gt;0,"X","")</f>
        <v/>
      </c>
      <c r="M70" s="81"/>
      <c r="N70" s="81"/>
      <c r="O70" s="40">
        <v>0</v>
      </c>
      <c r="P70" s="95">
        <f>Table1[[#This Row],[quantity on-hand]]*(Table1[[#This Row],[Cost ]]+Table1[[#This Row],[shipping]]+Table1[[#This Row],[Tax]])</f>
        <v>0</v>
      </c>
      <c r="Q70" s="40">
        <v>0</v>
      </c>
      <c r="R70" s="93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5"/>
      <c r="Z70" s="85"/>
      <c r="AA70" s="85"/>
      <c r="AB70" s="36"/>
      <c r="AC70" s="36">
        <f>IF(ISNA(VLOOKUP(Table1[[#This Row],[Part Number]],'Multi-level BOM'!V$4:V$449,1,FALSE)),0,Table1[[#This Row],[Remaining Extended cost]])</f>
        <v>0</v>
      </c>
    </row>
    <row r="71" spans="1:29" x14ac:dyDescent="0.25">
      <c r="A71" s="1" t="s">
        <v>74</v>
      </c>
      <c r="B71" s="4" t="s">
        <v>915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1" t="str">
        <f>IF(Table1[[#This Row],[Buy-now costs]]&gt;0,"X","")</f>
        <v/>
      </c>
      <c r="M71" s="81">
        <v>0</v>
      </c>
      <c r="N71" s="81">
        <v>12</v>
      </c>
      <c r="O71" s="40">
        <v>12</v>
      </c>
      <c r="P71" s="95">
        <f>Table1[[#This Row],[quantity on-hand]]*(Table1[[#This Row],[Cost ]]+Table1[[#This Row],[shipping]]+Table1[[#This Row],[Tax]])</f>
        <v>0</v>
      </c>
      <c r="Q71" s="40">
        <v>0</v>
      </c>
      <c r="R71" s="93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5"/>
      <c r="Z71" s="85"/>
      <c r="AA71" s="85"/>
      <c r="AB71" s="3" t="s">
        <v>911</v>
      </c>
      <c r="AC71" s="36">
        <f>IF(ISNA(VLOOKUP(Table1[[#This Row],[Part Number]],'Multi-level BOM'!V$4:V$449,1,FALSE)),0,Table1[[#This Row],[Remaining Extended cost]])</f>
        <v>0</v>
      </c>
    </row>
    <row r="72" spans="1:29" x14ac:dyDescent="0.25">
      <c r="A72" s="1" t="s">
        <v>75</v>
      </c>
      <c r="B72" t="s">
        <v>923</v>
      </c>
      <c r="C72" s="1" t="s">
        <v>847</v>
      </c>
      <c r="D72" s="3">
        <v>1.49</v>
      </c>
      <c r="E72" s="3">
        <v>5</v>
      </c>
      <c r="F72" s="3">
        <f>9%*Table1[[#This Row],[Cost ]]</f>
        <v>0.1341</v>
      </c>
      <c r="G72" s="1" t="s">
        <v>924</v>
      </c>
      <c r="H72" s="2">
        <v>1</v>
      </c>
      <c r="I72" s="1" t="s">
        <v>925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1" t="str">
        <f>IF(Table1[[#This Row],[Buy-now costs]]&gt;0,"X","")</f>
        <v/>
      </c>
      <c r="M72" s="81"/>
      <c r="N72" s="81"/>
      <c r="O72" s="40">
        <v>0</v>
      </c>
      <c r="P72" s="95">
        <f>Table1[[#This Row],[quantity on-hand]]*(Table1[[#This Row],[Cost ]]+Table1[[#This Row],[shipping]]+Table1[[#This Row],[Tax]])</f>
        <v>0</v>
      </c>
      <c r="Q72" s="40">
        <v>0</v>
      </c>
      <c r="R72" s="93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5"/>
      <c r="Z72" s="85"/>
      <c r="AA72" s="85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x14ac:dyDescent="0.25">
      <c r="A73" s="1" t="s">
        <v>76</v>
      </c>
      <c r="B73" s="4" t="s">
        <v>930</v>
      </c>
      <c r="C73" s="1" t="s">
        <v>931</v>
      </c>
      <c r="D73" s="3">
        <f>10.97/10</f>
        <v>1.097</v>
      </c>
      <c r="E73" s="3">
        <f>2.5/10</f>
        <v>0.25</v>
      </c>
      <c r="F73" s="3">
        <v>0</v>
      </c>
      <c r="G73" s="1" t="s">
        <v>929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1" t="str">
        <f>IF(Table1[[#This Row],[Buy-now costs]]&gt;0,"X","")</f>
        <v/>
      </c>
      <c r="M73" s="81"/>
      <c r="N73" s="81"/>
      <c r="O73" s="40">
        <v>0</v>
      </c>
      <c r="P73" s="95">
        <f>Table1[[#This Row],[quantity on-hand]]*(Table1[[#This Row],[Cost ]]+Table1[[#This Row],[shipping]]+Table1[[#This Row],[Tax]])</f>
        <v>0</v>
      </c>
      <c r="Q73" s="40">
        <v>0</v>
      </c>
      <c r="R73" s="93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5"/>
      <c r="Z73" s="85"/>
      <c r="AA73" s="85"/>
      <c r="AB73" s="36"/>
      <c r="AC73" s="36">
        <f>IF(ISNA(VLOOKUP(Table1[[#This Row],[Part Number]],'Multi-level BOM'!V$4:V$449,1,FALSE)),0,Table1[[#This Row],[Remaining Extended cost]])</f>
        <v>0</v>
      </c>
    </row>
    <row r="74" spans="1:29" x14ac:dyDescent="0.25">
      <c r="A74" s="1" t="s">
        <v>77</v>
      </c>
      <c r="B74" s="4" t="s">
        <v>972</v>
      </c>
      <c r="C74" s="1" t="s">
        <v>926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971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1" t="str">
        <f>IF(Table1[[#This Row],[Buy-now costs]]&gt;0,"X","")</f>
        <v/>
      </c>
      <c r="M74" s="81">
        <v>12</v>
      </c>
      <c r="N74" s="81"/>
      <c r="O74" s="40">
        <v>12</v>
      </c>
      <c r="P74" s="95">
        <f>Table1[[#This Row],[quantity on-hand]]*(Table1[[#This Row],[Cost ]]+Table1[[#This Row],[shipping]]+Table1[[#This Row],[Tax]])</f>
        <v>1.3209212546611093</v>
      </c>
      <c r="Q74" s="40"/>
      <c r="R74" s="93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5">
        <v>43875</v>
      </c>
      <c r="Z74" s="85">
        <v>43885</v>
      </c>
      <c r="AA74" s="85">
        <v>43885</v>
      </c>
      <c r="AB74" s="3" t="s">
        <v>986</v>
      </c>
      <c r="AC74" s="59">
        <f>IF(ISNA(VLOOKUP(Table1[[#This Row],[Part Number]],'Multi-level BOM'!V$4:V$449,1,FALSE)),0,Table1[[#This Row],[Remaining Extended cost]])</f>
        <v>0</v>
      </c>
    </row>
    <row r="75" spans="1:29" x14ac:dyDescent="0.25">
      <c r="A75" s="1" t="s">
        <v>78</v>
      </c>
      <c r="B75" s="4" t="s">
        <v>1000</v>
      </c>
      <c r="C75" s="1" t="s">
        <v>998</v>
      </c>
      <c r="D75" s="3">
        <v>1.33</v>
      </c>
      <c r="E75" s="3">
        <v>0</v>
      </c>
      <c r="F75" s="3">
        <f>9%*Table1[[#This Row],[Cost ]]</f>
        <v>0.1197</v>
      </c>
      <c r="G75" s="1" t="s">
        <v>999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1" t="str">
        <f>IF(Table1[[#This Row],[Buy-now costs]]&gt;0,"X","")</f>
        <v/>
      </c>
      <c r="M75" s="81"/>
      <c r="N75" s="81"/>
      <c r="O75" s="40">
        <v>0</v>
      </c>
      <c r="P75" s="95">
        <f>Table1[[#This Row],[quantity on-hand]]*(Table1[[#This Row],[Cost ]]+Table1[[#This Row],[shipping]]+Table1[[#This Row],[Tax]])</f>
        <v>0</v>
      </c>
      <c r="Q75" s="40">
        <v>0</v>
      </c>
      <c r="R75" s="93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5" s="49">
        <f>Table1[[#This Row],[Quantity  to  purchase]]+Table1[[#This Row],[Quantity purchased]]+Table1[[#This Row],[Quantity on order]]+Table1[[#This Row],[Quantity donated]]-Table1[[#This Row],[extended quantity]]</f>
        <v>0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1.4497</v>
      </c>
      <c r="V75" s="51">
        <f>IFERROR(Table1[[#This Row],[Quantity  to  purchase]]*(Table1[[#This Row],[Cost ]]+Table1[[#This Row],[shipping]]+Table1[[#This Row],[Tax]]),0)</f>
        <v>1.4497</v>
      </c>
      <c r="W75" s="36">
        <f>IFERROR(Table1[[#This Row],[leftover material]]*(Table1[[#This Row],[Cost ]]+Table1[[#This Row],[shipping]]+Table1[[#This Row],[Tax]]),0)</f>
        <v>0</v>
      </c>
      <c r="X75" s="36"/>
      <c r="Y75" s="85"/>
      <c r="Z75" s="85"/>
      <c r="AA75" s="85"/>
      <c r="AB75" s="36"/>
      <c r="AC75" s="36">
        <f>IF(ISNA(VLOOKUP(Table1[[#This Row],[Part Number]],'Multi-level BOM'!V$4:V$449,1,FALSE)),0,Table1[[#This Row],[Remaining Extended cost]])</f>
        <v>0</v>
      </c>
    </row>
    <row r="76" spans="1:29" x14ac:dyDescent="0.25">
      <c r="A76" s="1" t="s">
        <v>79</v>
      </c>
      <c r="B76" s="62" t="s">
        <v>994</v>
      </c>
      <c r="C76" s="1" t="s">
        <v>847</v>
      </c>
      <c r="D76" s="3">
        <v>63.64</v>
      </c>
      <c r="E76" s="3">
        <v>0</v>
      </c>
      <c r="F76" s="3">
        <v>0</v>
      </c>
      <c r="G76" s="1" t="s">
        <v>995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1" t="str">
        <f>IF(Table1[[#This Row],[Buy-now costs]]&gt;0,"X","")</f>
        <v/>
      </c>
      <c r="M76" s="81"/>
      <c r="N76" s="81"/>
      <c r="O76" s="40">
        <v>0</v>
      </c>
      <c r="P76" s="95">
        <f>Table1[[#This Row],[quantity on-hand]]*(Table1[[#This Row],[Cost ]]+Table1[[#This Row],[shipping]]+Table1[[#This Row],[Tax]])</f>
        <v>0</v>
      </c>
      <c r="Q76" s="40">
        <v>0</v>
      </c>
      <c r="R76" s="93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5"/>
      <c r="Z76" s="85"/>
      <c r="AA76" s="85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x14ac:dyDescent="0.25">
      <c r="A77" s="1" t="s">
        <v>80</v>
      </c>
      <c r="B77" s="4" t="s">
        <v>996</v>
      </c>
      <c r="C77" s="1" t="s">
        <v>998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997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1" t="str">
        <f>IF(Table1[[#This Row],[Buy-now costs]]&gt;0,"X","")</f>
        <v/>
      </c>
      <c r="M77" s="81"/>
      <c r="N77" s="81"/>
      <c r="O77" s="40">
        <v>0</v>
      </c>
      <c r="P77" s="95">
        <f>Table1[[#This Row],[quantity on-hand]]*(Table1[[#This Row],[Cost ]]+Table1[[#This Row],[shipping]]+Table1[[#This Row],[Tax]])</f>
        <v>0</v>
      </c>
      <c r="Q77" s="40">
        <v>0</v>
      </c>
      <c r="R77" s="93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5"/>
      <c r="Z77" s="85"/>
      <c r="AA77" s="85"/>
      <c r="AB77" s="36"/>
      <c r="AC77" s="36">
        <f>IF(ISNA(VLOOKUP(Table1[[#This Row],[Part Number]],'Multi-level BOM'!V$4:V$449,1,FALSE)),0,Table1[[#This Row],[Remaining Extended cost]])</f>
        <v>0</v>
      </c>
    </row>
    <row r="78" spans="1:29" x14ac:dyDescent="0.25">
      <c r="A78" s="1" t="s">
        <v>81</v>
      </c>
      <c r="B78" s="4" t="s">
        <v>1001</v>
      </c>
      <c r="C78" s="1" t="s">
        <v>998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1002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1" t="str">
        <f>IF(Table1[[#This Row],[Buy-now costs]]&gt;0,"X","")</f>
        <v/>
      </c>
      <c r="M78" s="81"/>
      <c r="N78" s="81"/>
      <c r="O78" s="40">
        <v>0</v>
      </c>
      <c r="P78" s="95">
        <f>Table1[[#This Row],[quantity on-hand]]*(Table1[[#This Row],[Cost ]]+Table1[[#This Row],[shipping]]+Table1[[#This Row],[Tax]])</f>
        <v>0</v>
      </c>
      <c r="Q78" s="40">
        <v>0</v>
      </c>
      <c r="R78" s="93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5"/>
      <c r="Z78" s="85"/>
      <c r="AA78" s="85"/>
      <c r="AB78" s="36"/>
      <c r="AC78" s="36">
        <f>IF(ISNA(VLOOKUP(Table1[[#This Row],[Part Number]],'Multi-level BOM'!V$4:V$449,1,FALSE)),0,Table1[[#This Row],[Remaining Extended cost]])</f>
        <v>0</v>
      </c>
    </row>
    <row r="79" spans="1:29" x14ac:dyDescent="0.25">
      <c r="A79" s="1" t="s">
        <v>82</v>
      </c>
      <c r="B79" s="58" t="s">
        <v>1051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1" t="str">
        <f>IF(Table1[[#This Row],[Buy-now costs]]&gt;0,"X","")</f>
        <v/>
      </c>
      <c r="M79" s="81"/>
      <c r="N79" s="81"/>
      <c r="O79" s="40">
        <v>0</v>
      </c>
      <c r="P79" s="95">
        <f>Table1[[#This Row],[quantity on-hand]]*(Table1[[#This Row],[Cost ]]+Table1[[#This Row],[shipping]]+Table1[[#This Row],[Tax]])</f>
        <v>0</v>
      </c>
      <c r="Q79" s="40">
        <v>0</v>
      </c>
      <c r="R79" s="93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5"/>
      <c r="Z79" s="85"/>
      <c r="AA79" s="85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1005</v>
      </c>
      <c r="C80" s="1" t="s">
        <v>998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1004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1" t="str">
        <f>IF(Table1[[#This Row],[Buy-now costs]]&gt;0,"X","")</f>
        <v/>
      </c>
      <c r="M80" s="81"/>
      <c r="N80" s="81"/>
      <c r="O80" s="40">
        <v>0</v>
      </c>
      <c r="P80" s="95">
        <f>Table1[[#This Row],[quantity on-hand]]*(Table1[[#This Row],[Cost ]]+Table1[[#This Row],[shipping]]+Table1[[#This Row],[Tax]])</f>
        <v>0</v>
      </c>
      <c r="Q80" s="40">
        <v>0</v>
      </c>
      <c r="R80" s="93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5"/>
      <c r="Z80" s="85"/>
      <c r="AA80" s="85"/>
      <c r="AB80" s="36"/>
      <c r="AC80" s="36">
        <f>IF(ISNA(VLOOKUP(Table1[[#This Row],[Part Number]],'Multi-level BOM'!V$4:V$449,1,FALSE)),0,Table1[[#This Row],[Remaining Extended cost]])</f>
        <v>0</v>
      </c>
    </row>
    <row r="81" spans="1:29" x14ac:dyDescent="0.25">
      <c r="A81" s="1" t="s">
        <v>84</v>
      </c>
      <c r="B81" s="58" t="s">
        <v>1006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1007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1" t="str">
        <f>IF(Table1[[#This Row],[Buy-now costs]]&gt;0,"X","")</f>
        <v/>
      </c>
      <c r="M81" s="81"/>
      <c r="N81" s="81"/>
      <c r="O81" s="40">
        <v>0</v>
      </c>
      <c r="P81" s="95">
        <f>Table1[[#This Row],[quantity on-hand]]*(Table1[[#This Row],[Cost ]]+Table1[[#This Row],[shipping]]+Table1[[#This Row],[Tax]])</f>
        <v>0</v>
      </c>
      <c r="Q81" s="40">
        <v>0</v>
      </c>
      <c r="R81" s="93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5"/>
      <c r="Z81" s="85"/>
      <c r="AA81" s="85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x14ac:dyDescent="0.25">
      <c r="A82" s="1" t="s">
        <v>85</v>
      </c>
      <c r="B82" s="58" t="s">
        <v>1009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1008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1" t="str">
        <f>IF(Table1[[#This Row],[Buy-now costs]]&gt;0,"X","")</f>
        <v/>
      </c>
      <c r="M82" s="81"/>
      <c r="N82" s="81"/>
      <c r="O82" s="40">
        <v>0</v>
      </c>
      <c r="P82" s="95">
        <f>Table1[[#This Row],[quantity on-hand]]*(Table1[[#This Row],[Cost ]]+Table1[[#This Row],[shipping]]+Table1[[#This Row],[Tax]])</f>
        <v>0</v>
      </c>
      <c r="Q82" s="40">
        <v>0</v>
      </c>
      <c r="R82" s="93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5"/>
      <c r="Z82" s="85"/>
      <c r="AA82" s="85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x14ac:dyDescent="0.25">
      <c r="A83" s="1" t="s">
        <v>86</v>
      </c>
      <c r="B83" s="58" t="s">
        <v>1010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1011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1" t="str">
        <f>IF(Table1[[#This Row],[Buy-now costs]]&gt;0,"X","")</f>
        <v/>
      </c>
      <c r="M83" s="81"/>
      <c r="N83" s="81"/>
      <c r="O83" s="40">
        <v>0</v>
      </c>
      <c r="P83" s="95">
        <f>Table1[[#This Row],[quantity on-hand]]*(Table1[[#This Row],[Cost ]]+Table1[[#This Row],[shipping]]+Table1[[#This Row],[Tax]])</f>
        <v>0</v>
      </c>
      <c r="Q83" s="40">
        <v>0</v>
      </c>
      <c r="R83" s="93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5"/>
      <c r="Z83" s="85"/>
      <c r="AA83" s="85"/>
      <c r="AB83" s="36"/>
      <c r="AC83" s="36">
        <f>IF(ISNA(VLOOKUP(Table1[[#This Row],[Part Number]],'Multi-level BOM'!V$4:V$449,1,FALSE)),0,Table1[[#This Row],[Remaining Extended cost]])</f>
        <v>0</v>
      </c>
    </row>
    <row r="84" spans="1:29" x14ac:dyDescent="0.25">
      <c r="A84" s="1" t="s">
        <v>87</v>
      </c>
      <c r="B84" s="4" t="s">
        <v>1012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1" t="str">
        <f>IF(Table1[[#This Row],[Buy-now costs]]&gt;0,"X","")</f>
        <v/>
      </c>
      <c r="M84" s="81"/>
      <c r="N84" s="81"/>
      <c r="O84" s="40">
        <v>0</v>
      </c>
      <c r="P84" s="95">
        <f>Table1[[#This Row],[quantity on-hand]]*(Table1[[#This Row],[Cost ]]+Table1[[#This Row],[shipping]]+Table1[[#This Row],[Tax]])</f>
        <v>0</v>
      </c>
      <c r="Q84" s="40">
        <v>0</v>
      </c>
      <c r="R84" s="93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5"/>
      <c r="Z84" s="85"/>
      <c r="AA84" s="85"/>
      <c r="AB84" s="36"/>
      <c r="AC84" s="36">
        <f>IF(ISNA(VLOOKUP(Table1[[#This Row],[Part Number]],'Multi-level BOM'!V$4:V$449,1,FALSE)),0,Table1[[#This Row],[Remaining Extended cost]])</f>
        <v>0</v>
      </c>
    </row>
    <row r="85" spans="1:29" x14ac:dyDescent="0.25">
      <c r="A85" s="1" t="s">
        <v>88</v>
      </c>
      <c r="B85" s="4" t="s">
        <v>1013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1" t="str">
        <f>IF(Table1[[#This Row],[Buy-now costs]]&gt;0,"X","")</f>
        <v/>
      </c>
      <c r="M85" s="81"/>
      <c r="N85" s="81"/>
      <c r="O85" s="40">
        <v>0</v>
      </c>
      <c r="P85" s="95">
        <f>Table1[[#This Row],[quantity on-hand]]*(Table1[[#This Row],[Cost ]]+Table1[[#This Row],[shipping]]+Table1[[#This Row],[Tax]])</f>
        <v>0</v>
      </c>
      <c r="Q85" s="40">
        <v>0</v>
      </c>
      <c r="R85" s="93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5"/>
      <c r="Z85" s="85"/>
      <c r="AA85" s="85"/>
      <c r="AB85" s="36"/>
      <c r="AC85" s="36">
        <f>IF(ISNA(VLOOKUP(Table1[[#This Row],[Part Number]],'Multi-level BOM'!V$4:V$449,1,FALSE)),0,Table1[[#This Row],[Remaining Extended cost]])</f>
        <v>0</v>
      </c>
    </row>
    <row r="86" spans="1:29" x14ac:dyDescent="0.25">
      <c r="A86" s="1" t="s">
        <v>89</v>
      </c>
      <c r="B86" s="61" t="s">
        <v>1014</v>
      </c>
      <c r="C86" s="1" t="s">
        <v>1015</v>
      </c>
      <c r="D86" s="3">
        <v>14.99</v>
      </c>
      <c r="E86" s="3">
        <v>0</v>
      </c>
      <c r="F86" s="3">
        <f>9%*Table1[[#This Row],[Cost ]]</f>
        <v>1.3491</v>
      </c>
      <c r="G86" s="1" t="s">
        <v>1016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1" t="str">
        <f>IF(Table1[[#This Row],[Buy-now costs]]&gt;0,"X","")</f>
        <v/>
      </c>
      <c r="M86" s="81">
        <v>1</v>
      </c>
      <c r="N86" s="81"/>
      <c r="O86" s="40">
        <v>1</v>
      </c>
      <c r="P86" s="95">
        <f>Table1[[#This Row],[quantity on-hand]]*(Table1[[#This Row],[Cost ]]+Table1[[#This Row],[shipping]]+Table1[[#This Row],[Tax]])</f>
        <v>16.339100000000002</v>
      </c>
      <c r="Q86" s="40"/>
      <c r="R86" s="93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5">
        <v>43882</v>
      </c>
      <c r="Z86" s="85">
        <v>43913</v>
      </c>
      <c r="AA86" s="85"/>
      <c r="AB86" s="36"/>
      <c r="AC86" s="36">
        <f>IF(ISNA(VLOOKUP(Table1[[#This Row],[Part Number]],'Multi-level BOM'!V$4:V$449,1,FALSE)),0,Table1[[#This Row],[Remaining Extended cost]])</f>
        <v>0</v>
      </c>
    </row>
    <row r="87" spans="1:29" x14ac:dyDescent="0.25">
      <c r="A87" s="1" t="s">
        <v>90</v>
      </c>
      <c r="B87" s="4" t="s">
        <v>1017</v>
      </c>
      <c r="C87" s="1" t="s">
        <v>1015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1018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1" t="str">
        <f>IF(Table1[[#This Row],[Buy-now costs]]&gt;0,"X","")</f>
        <v/>
      </c>
      <c r="M87" s="81">
        <v>1</v>
      </c>
      <c r="N87" s="81"/>
      <c r="O87" s="40">
        <v>1</v>
      </c>
      <c r="P87" s="95">
        <f>Table1[[#This Row],[quantity on-hand]]*(Table1[[#This Row],[Cost ]]+Table1[[#This Row],[shipping]]+Table1[[#This Row],[Tax]])</f>
        <v>6.7035</v>
      </c>
      <c r="Q87" s="40">
        <v>0</v>
      </c>
      <c r="R87" s="93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5">
        <v>43882</v>
      </c>
      <c r="Z87" s="85">
        <v>43913</v>
      </c>
      <c r="AA87" s="85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x14ac:dyDescent="0.25">
      <c r="A88" s="1" t="s">
        <v>91</v>
      </c>
      <c r="B88" s="16" t="s">
        <v>1019</v>
      </c>
      <c r="C88" s="1" t="s">
        <v>998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1074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1" t="str">
        <f>IF(Table1[[#This Row],[Buy-now costs]]&gt;0,"X","")</f>
        <v/>
      </c>
      <c r="M88" s="81">
        <v>1</v>
      </c>
      <c r="N88" s="81"/>
      <c r="O88" s="40">
        <v>1</v>
      </c>
      <c r="P88" s="95">
        <f>Table1[[#This Row],[quantity on-hand]]*(Table1[[#This Row],[Cost ]]+Table1[[#This Row],[shipping]]+Table1[[#This Row],[Tax]])</f>
        <v>4.6287799999999999</v>
      </c>
      <c r="Q88" s="40">
        <v>0</v>
      </c>
      <c r="R88" s="93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5">
        <v>43882</v>
      </c>
      <c r="Z88" s="85"/>
      <c r="AA88" s="85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1020</v>
      </c>
      <c r="C89" s="1" t="s">
        <v>1015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1096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1" t="str">
        <f>IF(Table1[[#This Row],[Buy-now costs]]&gt;0,"X","")</f>
        <v/>
      </c>
      <c r="M89" s="81">
        <v>6</v>
      </c>
      <c r="N89" s="81"/>
      <c r="O89" s="40">
        <v>4</v>
      </c>
      <c r="P89" s="95">
        <f>Table1[[#This Row],[quantity on-hand]]*(Table1[[#This Row],[Cost ]]+Table1[[#This Row],[shipping]]+Table1[[#This Row],[Tax]])</f>
        <v>6.896066666666667</v>
      </c>
      <c r="Q89" s="40">
        <v>0</v>
      </c>
      <c r="R89" s="93">
        <f>Table1[[#This Row],[Quantity on order]]*(Table1[[#This Row],[Cost ]]+Table1[[#This Row],[shipping]]+Table1[[#This Row],[Tax]])</f>
        <v>0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2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3.4480333333333335</v>
      </c>
      <c r="X89" s="36">
        <f>6.9+3.45</f>
        <v>10.350000000000001</v>
      </c>
      <c r="Y89" s="85">
        <v>43895</v>
      </c>
      <c r="Z89" s="85">
        <v>43897</v>
      </c>
      <c r="AA89" s="85">
        <v>43897</v>
      </c>
      <c r="AB89" s="3"/>
      <c r="AC89" s="36">
        <f>IF(ISNA(VLOOKUP(Table1[[#This Row],[Part Number]],'Multi-level BOM'!V$4:V$449,1,FALSE)),0,Table1[[#This Row],[Remaining Extended cost]])</f>
        <v>0</v>
      </c>
    </row>
    <row r="90" spans="1:29" ht="30" x14ac:dyDescent="0.25">
      <c r="A90" s="1" t="s">
        <v>93</v>
      </c>
      <c r="B90" s="4" t="s">
        <v>1021</v>
      </c>
      <c r="C90" s="1" t="s">
        <v>998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1022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1" t="str">
        <f>IF(Table1[[#This Row],[Buy-now costs]]&gt;0,"X","")</f>
        <v/>
      </c>
      <c r="M90" s="81">
        <v>10</v>
      </c>
      <c r="N90" s="81"/>
      <c r="O90" s="40">
        <v>10</v>
      </c>
      <c r="P90" s="95">
        <f>Table1[[#This Row],[quantity on-hand]]*(Table1[[#This Row],[Cost ]]+Table1[[#This Row],[shipping]]+Table1[[#This Row],[Tax]])</f>
        <v>5.1722399999999986</v>
      </c>
      <c r="Q90" s="40">
        <v>0</v>
      </c>
      <c r="R90" s="93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5">
        <v>43882</v>
      </c>
      <c r="Z90" s="85"/>
      <c r="AA90" s="85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x14ac:dyDescent="0.25">
      <c r="A91" s="1" t="s">
        <v>94</v>
      </c>
      <c r="B91" s="4" t="s">
        <v>1023</v>
      </c>
      <c r="C91" s="1" t="s">
        <v>998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1024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1" t="str">
        <f>IF(Table1[[#This Row],[Buy-now costs]]&gt;0,"X","")</f>
        <v/>
      </c>
      <c r="M91" s="81">
        <v>10</v>
      </c>
      <c r="N91" s="81"/>
      <c r="O91" s="40">
        <v>10</v>
      </c>
      <c r="P91" s="95">
        <f>Table1[[#This Row],[quantity on-hand]]*(Table1[[#This Row],[Cost ]]+Table1[[#This Row],[shipping]]+Table1[[#This Row],[Tax]])</f>
        <v>3.1857999999999995</v>
      </c>
      <c r="Q91" s="40">
        <v>0</v>
      </c>
      <c r="R91" s="93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5">
        <v>43882</v>
      </c>
      <c r="Z91" s="85"/>
      <c r="AA91" s="85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x14ac:dyDescent="0.25">
      <c r="A92" s="1" t="s">
        <v>95</v>
      </c>
      <c r="B92" s="4" t="s">
        <v>1025</v>
      </c>
      <c r="C92" s="1" t="s">
        <v>1015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1029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1" t="str">
        <f>IF(Table1[[#This Row],[Buy-now costs]]&gt;0,"X","")</f>
        <v/>
      </c>
      <c r="M92" s="81">
        <v>1</v>
      </c>
      <c r="N92" s="81"/>
      <c r="O92" s="40">
        <v>1</v>
      </c>
      <c r="P92" s="95">
        <f>Table1[[#This Row],[quantity on-hand]]*(Table1[[#This Row],[Cost ]]+Table1[[#This Row],[shipping]]+Table1[[#This Row],[Tax]])</f>
        <v>7.5073749999999997</v>
      </c>
      <c r="Q92" s="40">
        <v>0</v>
      </c>
      <c r="R92" s="93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5">
        <v>43882</v>
      </c>
      <c r="Z92" s="87"/>
      <c r="AA92" s="85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x14ac:dyDescent="0.25">
      <c r="A93" s="1" t="s">
        <v>96</v>
      </c>
      <c r="B93" s="4" t="s">
        <v>1026</v>
      </c>
      <c r="C93" s="1" t="s">
        <v>1015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1029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1" t="str">
        <f>IF(Table1[[#This Row],[Buy-now costs]]&gt;0,"X","")</f>
        <v/>
      </c>
      <c r="M93" s="81">
        <v>1</v>
      </c>
      <c r="N93" s="81"/>
      <c r="O93" s="40">
        <v>1</v>
      </c>
      <c r="P93" s="95">
        <f>Table1[[#This Row],[quantity on-hand]]*(Table1[[#This Row],[Cost ]]+Table1[[#This Row],[shipping]]+Table1[[#This Row],[Tax]])</f>
        <v>7.5073749999999997</v>
      </c>
      <c r="Q93" s="40">
        <v>0</v>
      </c>
      <c r="R93" s="93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5">
        <v>43882</v>
      </c>
      <c r="Z93" s="87"/>
      <c r="AA93" s="85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x14ac:dyDescent="0.25">
      <c r="A94" s="1" t="s">
        <v>97</v>
      </c>
      <c r="B94" s="4" t="s">
        <v>1027</v>
      </c>
      <c r="C94" s="1" t="s">
        <v>1015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1029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1" t="str">
        <f>IF(Table1[[#This Row],[Buy-now costs]]&gt;0,"X","")</f>
        <v/>
      </c>
      <c r="M94" s="81">
        <v>1</v>
      </c>
      <c r="N94" s="81"/>
      <c r="O94" s="40">
        <v>1</v>
      </c>
      <c r="P94" s="95">
        <f>Table1[[#This Row],[quantity on-hand]]*(Table1[[#This Row],[Cost ]]+Table1[[#This Row],[shipping]]+Table1[[#This Row],[Tax]])</f>
        <v>7.5073749999999997</v>
      </c>
      <c r="Q94" s="40">
        <v>0</v>
      </c>
      <c r="R94" s="93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5">
        <v>43882</v>
      </c>
      <c r="Z94" s="87"/>
      <c r="AA94" s="85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x14ac:dyDescent="0.25">
      <c r="A95" s="1" t="s">
        <v>98</v>
      </c>
      <c r="B95" s="4" t="s">
        <v>1028</v>
      </c>
      <c r="C95" s="1" t="s">
        <v>1015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1029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1" t="str">
        <f>IF(Table1[[#This Row],[Buy-now costs]]&gt;0,"X","")</f>
        <v/>
      </c>
      <c r="M95" s="81">
        <v>1</v>
      </c>
      <c r="N95" s="81"/>
      <c r="O95" s="40">
        <v>1</v>
      </c>
      <c r="P95" s="95">
        <f>Table1[[#This Row],[quantity on-hand]]*(Table1[[#This Row],[Cost ]]+Table1[[#This Row],[shipping]]+Table1[[#This Row],[Tax]])</f>
        <v>7.5073749999999997</v>
      </c>
      <c r="Q95" s="40">
        <v>0</v>
      </c>
      <c r="R95" s="93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5">
        <v>43882</v>
      </c>
      <c r="Z95" s="87"/>
      <c r="AA95" s="85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97" t="s">
        <v>1030</v>
      </c>
      <c r="C96" s="42" t="s">
        <v>1031</v>
      </c>
      <c r="D96" s="3">
        <v>9.02</v>
      </c>
      <c r="E96" s="96">
        <v>1.48</v>
      </c>
      <c r="F96" s="96">
        <v>7.47</v>
      </c>
      <c r="G96" s="5" t="s">
        <v>1032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1" t="str">
        <f>IF(Table1[[#This Row],[Buy-now costs]]&gt;0,"X","")</f>
        <v/>
      </c>
      <c r="M96" s="81">
        <v>1</v>
      </c>
      <c r="N96" s="81"/>
      <c r="O96" s="40">
        <v>1</v>
      </c>
      <c r="P96" s="95">
        <f>Table1[[#This Row],[quantity on-hand]]*(Table1[[#This Row],[Cost ]]+Table1[[#This Row],[shipping]]+Table1[[#This Row],[Tax]])</f>
        <v>17.97</v>
      </c>
      <c r="Q96" s="40">
        <v>0</v>
      </c>
      <c r="R96" s="93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5">
        <v>43882</v>
      </c>
      <c r="Z96" s="85"/>
      <c r="AA96" s="85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x14ac:dyDescent="0.25">
      <c r="A97" s="1" t="s">
        <v>100</v>
      </c>
      <c r="B97" s="4" t="s">
        <v>1033</v>
      </c>
      <c r="C97" s="1" t="s">
        <v>1015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1034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1" t="str">
        <f>IF(Table1[[#This Row],[Buy-now costs]]&gt;0,"X","")</f>
        <v/>
      </c>
      <c r="M97" s="81"/>
      <c r="N97" s="81"/>
      <c r="O97" s="40">
        <v>0</v>
      </c>
      <c r="P97" s="95">
        <f>Table1[[#This Row],[quantity on-hand]]*(Table1[[#This Row],[Cost ]]+Table1[[#This Row],[shipping]]+Table1[[#This Row],[Tax]])</f>
        <v>0</v>
      </c>
      <c r="Q97" s="40">
        <v>0</v>
      </c>
      <c r="R97" s="93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5"/>
      <c r="Z97" s="85"/>
      <c r="AA97" s="85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x14ac:dyDescent="0.25">
      <c r="A98" s="1" t="s">
        <v>101</v>
      </c>
      <c r="B98" s="4" t="s">
        <v>1035</v>
      </c>
      <c r="C98" s="1" t="s">
        <v>1015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1036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1" t="str">
        <f>IF(Table1[[#This Row],[Buy-now costs]]&gt;0,"X","")</f>
        <v/>
      </c>
      <c r="M98" s="81"/>
      <c r="N98" s="81"/>
      <c r="O98" s="40">
        <v>0</v>
      </c>
      <c r="P98" s="95">
        <f>Table1[[#This Row],[quantity on-hand]]*(Table1[[#This Row],[Cost ]]+Table1[[#This Row],[shipping]]+Table1[[#This Row],[Tax]])</f>
        <v>0</v>
      </c>
      <c r="Q98" s="40">
        <v>0</v>
      </c>
      <c r="R98" s="93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5"/>
      <c r="Z98" s="85"/>
      <c r="AA98" s="85"/>
      <c r="AB98" s="36"/>
      <c r="AC98" s="36">
        <f>IF(ISNA(VLOOKUP(Table1[[#This Row],[Part Number]],'Multi-level BOM'!V$4:V$449,1,FALSE)),0,Table1[[#This Row],[Remaining Extended cost]])</f>
        <v>0</v>
      </c>
    </row>
    <row r="99" spans="1:29" x14ac:dyDescent="0.25">
      <c r="A99" s="1" t="s">
        <v>102</v>
      </c>
      <c r="B99" s="4" t="s">
        <v>1040</v>
      </c>
      <c r="C99" s="1" t="s">
        <v>1015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1037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1" t="str">
        <f>IF(Table1[[#This Row],[Buy-now costs]]&gt;0,"X","")</f>
        <v/>
      </c>
      <c r="M99" s="81"/>
      <c r="N99" s="81"/>
      <c r="O99" s="40">
        <v>0</v>
      </c>
      <c r="P99" s="95">
        <f>Table1[[#This Row],[quantity on-hand]]*(Table1[[#This Row],[Cost ]]+Table1[[#This Row],[shipping]]+Table1[[#This Row],[Tax]])</f>
        <v>0</v>
      </c>
      <c r="Q99" s="40">
        <v>0</v>
      </c>
      <c r="R99" s="93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5"/>
      <c r="Z99" s="85"/>
      <c r="AA99" s="85"/>
      <c r="AB99" s="36"/>
      <c r="AC99" s="36">
        <f>IF(ISNA(VLOOKUP(Table1[[#This Row],[Part Number]],'Multi-level BOM'!V$4:V$449,1,FALSE)),0,Table1[[#This Row],[Remaining Extended cost]])</f>
        <v>0</v>
      </c>
    </row>
    <row r="100" spans="1:29" x14ac:dyDescent="0.25">
      <c r="A100" s="1" t="s">
        <v>103</v>
      </c>
      <c r="B100" s="4" t="s">
        <v>1041</v>
      </c>
      <c r="C100" s="1" t="s">
        <v>1015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1049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1" t="str">
        <f>IF(Table1[[#This Row],[Buy-now costs]]&gt;0,"X","")</f>
        <v/>
      </c>
      <c r="M100" s="81"/>
      <c r="N100" s="81"/>
      <c r="O100" s="40">
        <v>0</v>
      </c>
      <c r="P100" s="95">
        <f>Table1[[#This Row],[quantity on-hand]]*(Table1[[#This Row],[Cost ]]+Table1[[#This Row],[shipping]]+Table1[[#This Row],[Tax]])</f>
        <v>0</v>
      </c>
      <c r="Q100" s="40">
        <v>0</v>
      </c>
      <c r="R100" s="93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5"/>
      <c r="Z100" s="85"/>
      <c r="AA100" s="85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x14ac:dyDescent="0.25">
      <c r="A101" s="1" t="s">
        <v>104</v>
      </c>
      <c r="B101" s="58" t="s">
        <v>1038</v>
      </c>
      <c r="C101" s="1" t="s">
        <v>1015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1039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1" t="str">
        <f>IF(Table1[[#This Row],[Buy-now costs]]&gt;0,"X","")</f>
        <v/>
      </c>
      <c r="M101" s="81"/>
      <c r="N101" s="81"/>
      <c r="O101" s="40">
        <v>0</v>
      </c>
      <c r="P101" s="95">
        <f>Table1[[#This Row],[quantity on-hand]]*(Table1[[#This Row],[Cost ]]+Table1[[#This Row],[shipping]]+Table1[[#This Row],[Tax]])</f>
        <v>0</v>
      </c>
      <c r="Q101" s="40">
        <v>0</v>
      </c>
      <c r="R101" s="93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5"/>
      <c r="Z101" s="85"/>
      <c r="AA101" s="85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1" t="str">
        <f>IF(Table1[[#This Row],[Buy-now costs]]&gt;0,"X","")</f>
        <v/>
      </c>
      <c r="M102" s="81"/>
      <c r="N102" s="81"/>
      <c r="O102" s="40">
        <v>0</v>
      </c>
      <c r="P102" s="95">
        <f>Table1[[#This Row],[quantity on-hand]]*(Table1[[#This Row],[Cost ]]+Table1[[#This Row],[shipping]]+Table1[[#This Row],[Tax]])</f>
        <v>0</v>
      </c>
      <c r="Q102" s="40">
        <v>0</v>
      </c>
      <c r="R102" s="93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2" s="51">
        <f>IFERROR(Table1[[#This Row],[Quantity  to  purchase]]*(Table1[[#This Row],[Cost ]]+Table1[[#This Row],[shipping]]+Table1[[#This Row],[Tax]]),0)</f>
        <v>0</v>
      </c>
      <c r="W102" s="36">
        <f>IFERROR(Table1[[#This Row],[leftover material]]*(Table1[[#This Row],[Cost ]]+Table1[[#This Row],[shipping]]+Table1[[#This Row],[Tax]]),0)</f>
        <v>0</v>
      </c>
      <c r="X102" s="36"/>
      <c r="Y102" s="85"/>
      <c r="Z102" s="85"/>
      <c r="AA102" s="85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1" t="str">
        <f>IF(Table1[[#This Row],[Buy-now costs]]&gt;0,"X","")</f>
        <v/>
      </c>
      <c r="M103" s="81"/>
      <c r="N103" s="81"/>
      <c r="O103" s="40">
        <v>0</v>
      </c>
      <c r="P103" s="95">
        <f>Table1[[#This Row],[quantity on-hand]]*(Table1[[#This Row],[Cost ]]+Table1[[#This Row],[shipping]]+Table1[[#This Row],[Tax]])</f>
        <v>0</v>
      </c>
      <c r="Q103" s="40">
        <v>0</v>
      </c>
      <c r="R103" s="93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5"/>
      <c r="Z103" s="85"/>
      <c r="AA103" s="85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1" t="str">
        <f>IF(Table1[[#This Row],[Buy-now costs]]&gt;0,"X","")</f>
        <v/>
      </c>
      <c r="M104" s="81"/>
      <c r="N104" s="81"/>
      <c r="O104" s="40">
        <v>0</v>
      </c>
      <c r="P104" s="95">
        <f>Table1[[#This Row],[quantity on-hand]]*(Table1[[#This Row],[Cost ]]+Table1[[#This Row],[shipping]]+Table1[[#This Row],[Tax]])</f>
        <v>0</v>
      </c>
      <c r="Q104" s="40">
        <v>0</v>
      </c>
      <c r="R104" s="93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5"/>
      <c r="Z104" s="85"/>
      <c r="AA104" s="85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1" t="str">
        <f>IF(Table1[[#This Row],[Buy-now costs]]&gt;0,"X","")</f>
        <v/>
      </c>
      <c r="M105" s="81"/>
      <c r="N105" s="81"/>
      <c r="O105" s="40">
        <v>0</v>
      </c>
      <c r="P105" s="95">
        <f>Table1[[#This Row],[quantity on-hand]]*(Table1[[#This Row],[Cost ]]+Table1[[#This Row],[shipping]]+Table1[[#This Row],[Tax]])</f>
        <v>0</v>
      </c>
      <c r="Q105" s="40">
        <v>0</v>
      </c>
      <c r="R105" s="93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5"/>
      <c r="Z105" s="85"/>
      <c r="AA105" s="85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1" t="str">
        <f>IF(Table1[[#This Row],[Buy-now costs]]&gt;0,"X","")</f>
        <v/>
      </c>
      <c r="M106" s="81"/>
      <c r="N106" s="81"/>
      <c r="O106" s="40">
        <v>0</v>
      </c>
      <c r="P106" s="95">
        <f>Table1[[#This Row],[quantity on-hand]]*(Table1[[#This Row],[Cost ]]+Table1[[#This Row],[shipping]]+Table1[[#This Row],[Tax]])</f>
        <v>0</v>
      </c>
      <c r="Q106" s="40">
        <v>0</v>
      </c>
      <c r="R106" s="93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5"/>
      <c r="Z106" s="85"/>
      <c r="AA106" s="85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1" t="str">
        <f>IF(Table1[[#This Row],[Buy-now costs]]&gt;0,"X","")</f>
        <v/>
      </c>
      <c r="M107" s="81"/>
      <c r="N107" s="81"/>
      <c r="O107" s="40">
        <v>0</v>
      </c>
      <c r="P107" s="95">
        <f>Table1[[#This Row],[quantity on-hand]]*(Table1[[#This Row],[Cost ]]+Table1[[#This Row],[shipping]]+Table1[[#This Row],[Tax]])</f>
        <v>0</v>
      </c>
      <c r="Q107" s="40">
        <v>0</v>
      </c>
      <c r="R107" s="93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5"/>
      <c r="Z107" s="85"/>
      <c r="AA107" s="85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1" t="str">
        <f>IF(Table1[[#This Row],[Buy-now costs]]&gt;0,"X","")</f>
        <v/>
      </c>
      <c r="M108" s="81"/>
      <c r="N108" s="81"/>
      <c r="O108" s="40">
        <v>0</v>
      </c>
      <c r="P108" s="95">
        <f>Table1[[#This Row],[quantity on-hand]]*(Table1[[#This Row],[Cost ]]+Table1[[#This Row],[shipping]]+Table1[[#This Row],[Tax]])</f>
        <v>0</v>
      </c>
      <c r="Q108" s="40">
        <v>0</v>
      </c>
      <c r="R108" s="93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5"/>
      <c r="Z108" s="85"/>
      <c r="AA108" s="85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1" t="str">
        <f>IF(Table1[[#This Row],[Buy-now costs]]&gt;0,"X","")</f>
        <v/>
      </c>
      <c r="M109" s="81"/>
      <c r="N109" s="81"/>
      <c r="O109" s="40">
        <v>0</v>
      </c>
      <c r="P109" s="95">
        <f>Table1[[#This Row],[quantity on-hand]]*(Table1[[#This Row],[Cost ]]+Table1[[#This Row],[shipping]]+Table1[[#This Row],[Tax]])</f>
        <v>0</v>
      </c>
      <c r="Q109" s="40">
        <v>0</v>
      </c>
      <c r="R109" s="93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5"/>
      <c r="Z109" s="85"/>
      <c r="AA109" s="85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1" t="str">
        <f>IF(Table1[[#This Row],[Buy-now costs]]&gt;0,"X","")</f>
        <v/>
      </c>
      <c r="M110" s="81"/>
      <c r="N110" s="81"/>
      <c r="O110" s="40">
        <v>0</v>
      </c>
      <c r="P110" s="95">
        <f>Table1[[#This Row],[quantity on-hand]]*(Table1[[#This Row],[Cost ]]+Table1[[#This Row],[shipping]]+Table1[[#This Row],[Tax]])</f>
        <v>0</v>
      </c>
      <c r="Q110" s="40">
        <v>0</v>
      </c>
      <c r="R110" s="93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5"/>
      <c r="Z110" s="85"/>
      <c r="AA110" s="85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1" t="str">
        <f>IF(Table1[[#This Row],[Buy-now costs]]&gt;0,"X","")</f>
        <v/>
      </c>
      <c r="M111" s="81"/>
      <c r="N111" s="81"/>
      <c r="O111" s="40">
        <v>0</v>
      </c>
      <c r="P111" s="95">
        <f>Table1[[#This Row],[quantity on-hand]]*(Table1[[#This Row],[Cost ]]+Table1[[#This Row],[shipping]]+Table1[[#This Row],[Tax]])</f>
        <v>0</v>
      </c>
      <c r="Q111" s="40">
        <v>0</v>
      </c>
      <c r="R111" s="93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5"/>
      <c r="Z111" s="85"/>
      <c r="AA111" s="85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1" t="str">
        <f>IF(Table1[[#This Row],[Buy-now costs]]&gt;0,"X","")</f>
        <v/>
      </c>
      <c r="M112" s="81"/>
      <c r="N112" s="81"/>
      <c r="O112" s="40">
        <v>0</v>
      </c>
      <c r="P112" s="95">
        <f>Table1[[#This Row],[quantity on-hand]]*(Table1[[#This Row],[Cost ]]+Table1[[#This Row],[shipping]]+Table1[[#This Row],[Tax]])</f>
        <v>0</v>
      </c>
      <c r="Q112" s="40">
        <v>0</v>
      </c>
      <c r="R112" s="93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5"/>
      <c r="Z112" s="85"/>
      <c r="AA112" s="85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1" t="str">
        <f>IF(Table1[[#This Row],[Buy-now costs]]&gt;0,"X","")</f>
        <v/>
      </c>
      <c r="M113" s="81"/>
      <c r="N113" s="81"/>
      <c r="O113" s="40">
        <v>0</v>
      </c>
      <c r="P113" s="95">
        <f>Table1[[#This Row],[quantity on-hand]]*(Table1[[#This Row],[Cost ]]+Table1[[#This Row],[shipping]]+Table1[[#This Row],[Tax]])</f>
        <v>0</v>
      </c>
      <c r="Q113" s="40">
        <v>0</v>
      </c>
      <c r="R113" s="93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5"/>
      <c r="Z113" s="85"/>
      <c r="AA113" s="85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1" t="str">
        <f>IF(Table1[[#This Row],[Buy-now costs]]&gt;0,"X","")</f>
        <v/>
      </c>
      <c r="M114" s="81"/>
      <c r="N114" s="81"/>
      <c r="O114" s="40">
        <v>0</v>
      </c>
      <c r="P114" s="95">
        <f>Table1[[#This Row],[quantity on-hand]]*(Table1[[#This Row],[Cost ]]+Table1[[#This Row],[shipping]]+Table1[[#This Row],[Tax]])</f>
        <v>0</v>
      </c>
      <c r="Q114" s="40">
        <v>0</v>
      </c>
      <c r="R114" s="93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5"/>
      <c r="Z114" s="85"/>
      <c r="AA114" s="85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1" t="str">
        <f>IF(Table1[[#This Row],[Buy-now costs]]&gt;0,"X","")</f>
        <v/>
      </c>
      <c r="M115" s="81"/>
      <c r="N115" s="81"/>
      <c r="O115" s="40">
        <v>0</v>
      </c>
      <c r="P115" s="95">
        <f>Table1[[#This Row],[quantity on-hand]]*(Table1[[#This Row],[Cost ]]+Table1[[#This Row],[shipping]]+Table1[[#This Row],[Tax]])</f>
        <v>0</v>
      </c>
      <c r="Q115" s="40">
        <v>0</v>
      </c>
      <c r="R115" s="93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5"/>
      <c r="Z115" s="85"/>
      <c r="AA115" s="85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1" t="str">
        <f>IF(Table1[[#This Row],[Buy-now costs]]&gt;0,"X","")</f>
        <v/>
      </c>
      <c r="M116" s="81"/>
      <c r="N116" s="81"/>
      <c r="O116" s="40">
        <v>0</v>
      </c>
      <c r="P116" s="95">
        <f>Table1[[#This Row],[quantity on-hand]]*(Table1[[#This Row],[Cost ]]+Table1[[#This Row],[shipping]]+Table1[[#This Row],[Tax]])</f>
        <v>0</v>
      </c>
      <c r="Q116" s="40">
        <v>0</v>
      </c>
      <c r="R116" s="93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5"/>
      <c r="Z116" s="85"/>
      <c r="AA116" s="85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1" t="str">
        <f>IF(Table1[[#This Row],[Buy-now costs]]&gt;0,"X","")</f>
        <v/>
      </c>
      <c r="M117" s="81"/>
      <c r="N117" s="81"/>
      <c r="O117" s="40">
        <v>0</v>
      </c>
      <c r="P117" s="95">
        <f>Table1[[#This Row],[quantity on-hand]]*(Table1[[#This Row],[Cost ]]+Table1[[#This Row],[shipping]]+Table1[[#This Row],[Tax]])</f>
        <v>0</v>
      </c>
      <c r="Q117" s="40">
        <v>0</v>
      </c>
      <c r="R117" s="93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5"/>
      <c r="Z117" s="85"/>
      <c r="AA117" s="85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1" t="str">
        <f>IF(Table1[[#This Row],[Buy-now costs]]&gt;0,"X","")</f>
        <v/>
      </c>
      <c r="M118" s="81"/>
      <c r="N118" s="81"/>
      <c r="O118" s="40">
        <v>0</v>
      </c>
      <c r="P118" s="95">
        <f>Table1[[#This Row],[quantity on-hand]]*(Table1[[#This Row],[Cost ]]+Table1[[#This Row],[shipping]]+Table1[[#This Row],[Tax]])</f>
        <v>0</v>
      </c>
      <c r="Q118" s="40">
        <v>0</v>
      </c>
      <c r="R118" s="93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5"/>
      <c r="Z118" s="85"/>
      <c r="AA118" s="85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1" t="str">
        <f>IF(Table1[[#This Row],[Buy-now costs]]&gt;0,"X","")</f>
        <v/>
      </c>
      <c r="M119" s="81"/>
      <c r="N119" s="81"/>
      <c r="O119" s="40">
        <v>0</v>
      </c>
      <c r="P119" s="95">
        <f>Table1[[#This Row],[quantity on-hand]]*(Table1[[#This Row],[Cost ]]+Table1[[#This Row],[shipping]]+Table1[[#This Row],[Tax]])</f>
        <v>0</v>
      </c>
      <c r="Q119" s="40">
        <v>0</v>
      </c>
      <c r="R119" s="93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5"/>
      <c r="Z119" s="85"/>
      <c r="AA119" s="85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1" t="str">
        <f>IF(Table1[[#This Row],[Buy-now costs]]&gt;0,"X","")</f>
        <v/>
      </c>
      <c r="M120" s="81"/>
      <c r="N120" s="81"/>
      <c r="O120" s="40">
        <v>0</v>
      </c>
      <c r="P120" s="95">
        <f>Table1[[#This Row],[quantity on-hand]]*(Table1[[#This Row],[Cost ]]+Table1[[#This Row],[shipping]]+Table1[[#This Row],[Tax]])</f>
        <v>0</v>
      </c>
      <c r="Q120" s="40">
        <v>0</v>
      </c>
      <c r="R120" s="93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5"/>
      <c r="Z120" s="85"/>
      <c r="AA120" s="85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1" t="str">
        <f>IF(Table1[[#This Row],[Buy-now costs]]&gt;0,"X","")</f>
        <v/>
      </c>
      <c r="M121" s="81"/>
      <c r="N121" s="81"/>
      <c r="O121" s="40">
        <v>0</v>
      </c>
      <c r="P121" s="95">
        <f>Table1[[#This Row],[quantity on-hand]]*(Table1[[#This Row],[Cost ]]+Table1[[#This Row],[shipping]]+Table1[[#This Row],[Tax]])</f>
        <v>0</v>
      </c>
      <c r="Q121" s="40">
        <v>0</v>
      </c>
      <c r="R121" s="93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5"/>
      <c r="Z121" s="85"/>
      <c r="AA121" s="85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1" t="str">
        <f>IF(Table1[[#This Row],[Buy-now costs]]&gt;0,"X","")</f>
        <v/>
      </c>
      <c r="M122" s="81"/>
      <c r="N122" s="81"/>
      <c r="O122" s="40">
        <v>0</v>
      </c>
      <c r="P122" s="95">
        <f>Table1[[#This Row],[quantity on-hand]]*(Table1[[#This Row],[Cost ]]+Table1[[#This Row],[shipping]]+Table1[[#This Row],[Tax]])</f>
        <v>0</v>
      </c>
      <c r="Q122" s="40">
        <v>0</v>
      </c>
      <c r="R122" s="93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5"/>
      <c r="Z122" s="85"/>
      <c r="AA122" s="85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1" t="str">
        <f>IF(Table1[[#This Row],[Buy-now costs]]&gt;0,"X","")</f>
        <v/>
      </c>
      <c r="M123" s="81"/>
      <c r="N123" s="81"/>
      <c r="O123" s="40">
        <v>0</v>
      </c>
      <c r="P123" s="95">
        <f>Table1[[#This Row],[quantity on-hand]]*(Table1[[#This Row],[Cost ]]+Table1[[#This Row],[shipping]]+Table1[[#This Row],[Tax]])</f>
        <v>0</v>
      </c>
      <c r="Q123" s="40">
        <v>0</v>
      </c>
      <c r="R123" s="93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5"/>
      <c r="Z123" s="85"/>
      <c r="AA123" s="85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1" t="str">
        <f>IF(Table1[[#This Row],[Buy-now costs]]&gt;0,"X","")</f>
        <v/>
      </c>
      <c r="M124" s="81"/>
      <c r="N124" s="81"/>
      <c r="O124" s="40">
        <v>0</v>
      </c>
      <c r="P124" s="95">
        <f>Table1[[#This Row],[quantity on-hand]]*(Table1[[#This Row],[Cost ]]+Table1[[#This Row],[shipping]]+Table1[[#This Row],[Tax]])</f>
        <v>0</v>
      </c>
      <c r="Q124" s="40">
        <v>0</v>
      </c>
      <c r="R124" s="93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5"/>
      <c r="Z124" s="85"/>
      <c r="AA124" s="85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1" t="str">
        <f>IF(Table1[[#This Row],[Buy-now costs]]&gt;0,"X","")</f>
        <v/>
      </c>
      <c r="M125" s="81"/>
      <c r="N125" s="81"/>
      <c r="O125" s="40">
        <v>0</v>
      </c>
      <c r="P125" s="95">
        <f>Table1[[#This Row],[quantity on-hand]]*(Table1[[#This Row],[Cost ]]+Table1[[#This Row],[shipping]]+Table1[[#This Row],[Tax]])</f>
        <v>0</v>
      </c>
      <c r="Q125" s="40">
        <v>0</v>
      </c>
      <c r="R125" s="93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5"/>
      <c r="Z125" s="85"/>
      <c r="AA125" s="85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1" t="str">
        <f>IF(Table1[[#This Row],[Buy-now costs]]&gt;0,"X","")</f>
        <v/>
      </c>
      <c r="M126" s="81"/>
      <c r="N126" s="81"/>
      <c r="O126" s="40">
        <v>0</v>
      </c>
      <c r="P126" s="95">
        <f>Table1[[#This Row],[quantity on-hand]]*(Table1[[#This Row],[Cost ]]+Table1[[#This Row],[shipping]]+Table1[[#This Row],[Tax]])</f>
        <v>0</v>
      </c>
      <c r="Q126" s="40">
        <v>0</v>
      </c>
      <c r="R126" s="93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5"/>
      <c r="Z126" s="85"/>
      <c r="AA126" s="85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1" t="str">
        <f>IF(Table1[[#This Row],[Buy-now costs]]&gt;0,"X","")</f>
        <v/>
      </c>
      <c r="M127" s="81"/>
      <c r="N127" s="81"/>
      <c r="O127" s="40">
        <v>0</v>
      </c>
      <c r="P127" s="95">
        <f>Table1[[#This Row],[quantity on-hand]]*(Table1[[#This Row],[Cost ]]+Table1[[#This Row],[shipping]]+Table1[[#This Row],[Tax]])</f>
        <v>0</v>
      </c>
      <c r="Q127" s="40">
        <v>0</v>
      </c>
      <c r="R127" s="93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5"/>
      <c r="Z127" s="85"/>
      <c r="AA127" s="85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1" t="str">
        <f>IF(Table1[[#This Row],[Buy-now costs]]&gt;0,"X","")</f>
        <v/>
      </c>
      <c r="M128" s="81"/>
      <c r="N128" s="81"/>
      <c r="O128" s="40">
        <v>0</v>
      </c>
      <c r="P128" s="95">
        <f>Table1[[#This Row],[quantity on-hand]]*(Table1[[#This Row],[Cost ]]+Table1[[#This Row],[shipping]]+Table1[[#This Row],[Tax]])</f>
        <v>0</v>
      </c>
      <c r="Q128" s="40">
        <v>0</v>
      </c>
      <c r="R128" s="93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5"/>
      <c r="Z128" s="85"/>
      <c r="AA128" s="85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1" t="str">
        <f>IF(Table1[[#This Row],[Buy-now costs]]&gt;0,"X","")</f>
        <v/>
      </c>
      <c r="M129" s="81"/>
      <c r="N129" s="81"/>
      <c r="O129" s="40">
        <v>0</v>
      </c>
      <c r="P129" s="95">
        <f>Table1[[#This Row],[quantity on-hand]]*(Table1[[#This Row],[Cost ]]+Table1[[#This Row],[shipping]]+Table1[[#This Row],[Tax]])</f>
        <v>0</v>
      </c>
      <c r="Q129" s="40">
        <v>0</v>
      </c>
      <c r="R129" s="93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5"/>
      <c r="Z129" s="85"/>
      <c r="AA129" s="85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1" t="str">
        <f>IF(Table1[[#This Row],[Buy-now costs]]&gt;0,"X","")</f>
        <v/>
      </c>
      <c r="M130" s="81"/>
      <c r="N130" s="81"/>
      <c r="O130" s="40">
        <v>0</v>
      </c>
      <c r="P130" s="95">
        <f>Table1[[#This Row],[quantity on-hand]]*(Table1[[#This Row],[Cost ]]+Table1[[#This Row],[shipping]]+Table1[[#This Row],[Tax]])</f>
        <v>0</v>
      </c>
      <c r="Q130" s="40">
        <v>0</v>
      </c>
      <c r="R130" s="93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5"/>
      <c r="Z130" s="85"/>
      <c r="AA130" s="85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1" t="str">
        <f>IF(Table1[[#This Row],[Buy-now costs]]&gt;0,"X","")</f>
        <v/>
      </c>
      <c r="M131" s="81"/>
      <c r="N131" s="81"/>
      <c r="O131" s="40">
        <v>0</v>
      </c>
      <c r="P131" s="95">
        <f>Table1[[#This Row],[quantity on-hand]]*(Table1[[#This Row],[Cost ]]+Table1[[#This Row],[shipping]]+Table1[[#This Row],[Tax]])</f>
        <v>0</v>
      </c>
      <c r="Q131" s="40">
        <v>0</v>
      </c>
      <c r="R131" s="93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5"/>
      <c r="Z131" s="85"/>
      <c r="AA131" s="85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1" t="str">
        <f>IF(Table1[[#This Row],[Buy-now costs]]&gt;0,"X","")</f>
        <v/>
      </c>
      <c r="M132" s="81"/>
      <c r="N132" s="81"/>
      <c r="O132" s="40">
        <v>0</v>
      </c>
      <c r="P132" s="95">
        <f>Table1[[#This Row],[quantity on-hand]]*(Table1[[#This Row],[Cost ]]+Table1[[#This Row],[shipping]]+Table1[[#This Row],[Tax]])</f>
        <v>0</v>
      </c>
      <c r="Q132" s="40">
        <v>0</v>
      </c>
      <c r="R132" s="93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5"/>
      <c r="Z132" s="85"/>
      <c r="AA132" s="85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1" t="str">
        <f>IF(Table1[[#This Row],[Buy-now costs]]&gt;0,"X","")</f>
        <v/>
      </c>
      <c r="M133" s="81"/>
      <c r="N133" s="81"/>
      <c r="O133" s="40">
        <v>0</v>
      </c>
      <c r="P133" s="95">
        <f>Table1[[#This Row],[quantity on-hand]]*(Table1[[#This Row],[Cost ]]+Table1[[#This Row],[shipping]]+Table1[[#This Row],[Tax]])</f>
        <v>0</v>
      </c>
      <c r="Q133" s="40">
        <v>0</v>
      </c>
      <c r="R133" s="93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5"/>
      <c r="Z133" s="85"/>
      <c r="AA133" s="85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1" t="str">
        <f>IF(Table1[[#This Row],[Buy-now costs]]&gt;0,"X","")</f>
        <v/>
      </c>
      <c r="M134" s="81"/>
      <c r="N134" s="81"/>
      <c r="O134" s="40">
        <v>0</v>
      </c>
      <c r="P134" s="95">
        <f>Table1[[#This Row],[quantity on-hand]]*(Table1[[#This Row],[Cost ]]+Table1[[#This Row],[shipping]]+Table1[[#This Row],[Tax]])</f>
        <v>0</v>
      </c>
      <c r="Q134" s="40">
        <v>0</v>
      </c>
      <c r="R134" s="93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5"/>
      <c r="Z134" s="85"/>
      <c r="AA134" s="85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1" t="str">
        <f>IF(Table1[[#This Row],[Buy-now costs]]&gt;0,"X","")</f>
        <v/>
      </c>
      <c r="M135" s="81"/>
      <c r="N135" s="81"/>
      <c r="O135" s="40">
        <v>0</v>
      </c>
      <c r="P135" s="95">
        <f>Table1[[#This Row],[quantity on-hand]]*(Table1[[#This Row],[Cost ]]+Table1[[#This Row],[shipping]]+Table1[[#This Row],[Tax]])</f>
        <v>0</v>
      </c>
      <c r="Q135" s="40">
        <v>0</v>
      </c>
      <c r="R135" s="93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5"/>
      <c r="Z135" s="85"/>
      <c r="AA135" s="85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1" t="str">
        <f>IF(Table1[[#This Row],[Buy-now costs]]&gt;0,"X","")</f>
        <v/>
      </c>
      <c r="M136" s="81"/>
      <c r="N136" s="81"/>
      <c r="O136" s="40">
        <v>0</v>
      </c>
      <c r="P136" s="95">
        <f>Table1[[#This Row],[quantity on-hand]]*(Table1[[#This Row],[Cost ]]+Table1[[#This Row],[shipping]]+Table1[[#This Row],[Tax]])</f>
        <v>0</v>
      </c>
      <c r="Q136" s="40">
        <v>0</v>
      </c>
      <c r="R136" s="93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5"/>
      <c r="Z136" s="85"/>
      <c r="AA136" s="85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1" t="str">
        <f>IF(Table1[[#This Row],[Buy-now costs]]&gt;0,"X","")</f>
        <v/>
      </c>
      <c r="M137" s="81"/>
      <c r="N137" s="81"/>
      <c r="O137" s="40">
        <v>0</v>
      </c>
      <c r="P137" s="95">
        <f>Table1[[#This Row],[quantity on-hand]]*(Table1[[#This Row],[Cost ]]+Table1[[#This Row],[shipping]]+Table1[[#This Row],[Tax]])</f>
        <v>0</v>
      </c>
      <c r="Q137" s="40">
        <v>0</v>
      </c>
      <c r="R137" s="93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5"/>
      <c r="Z137" s="85"/>
      <c r="AA137" s="85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1" t="str">
        <f>IF(Table1[[#This Row],[Buy-now costs]]&gt;0,"X","")</f>
        <v/>
      </c>
      <c r="M138" s="81"/>
      <c r="N138" s="81"/>
      <c r="O138" s="40">
        <v>0</v>
      </c>
      <c r="P138" s="95">
        <f>Table1[[#This Row],[quantity on-hand]]*(Table1[[#This Row],[Cost ]]+Table1[[#This Row],[shipping]]+Table1[[#This Row],[Tax]])</f>
        <v>0</v>
      </c>
      <c r="Q138" s="40">
        <v>0</v>
      </c>
      <c r="R138" s="93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5"/>
      <c r="Z138" s="85"/>
      <c r="AA138" s="85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1" t="str">
        <f>IF(Table1[[#This Row],[Buy-now costs]]&gt;0,"X","")</f>
        <v/>
      </c>
      <c r="M139" s="81"/>
      <c r="N139" s="81"/>
      <c r="O139" s="40">
        <v>0</v>
      </c>
      <c r="P139" s="95">
        <f>Table1[[#This Row],[quantity on-hand]]*(Table1[[#This Row],[Cost ]]+Table1[[#This Row],[shipping]]+Table1[[#This Row],[Tax]])</f>
        <v>0</v>
      </c>
      <c r="Q139" s="40">
        <v>0</v>
      </c>
      <c r="R139" s="93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5"/>
      <c r="Z139" s="85"/>
      <c r="AA139" s="85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1" t="str">
        <f>IF(Table1[[#This Row],[Buy-now costs]]&gt;0,"X","")</f>
        <v/>
      </c>
      <c r="M140" s="81"/>
      <c r="N140" s="81"/>
      <c r="O140" s="40">
        <v>0</v>
      </c>
      <c r="P140" s="95">
        <f>Table1[[#This Row],[quantity on-hand]]*(Table1[[#This Row],[Cost ]]+Table1[[#This Row],[shipping]]+Table1[[#This Row],[Tax]])</f>
        <v>0</v>
      </c>
      <c r="Q140" s="40">
        <v>0</v>
      </c>
      <c r="R140" s="93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5"/>
      <c r="Z140" s="85"/>
      <c r="AA140" s="85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1" t="str">
        <f>IF(Table1[[#This Row],[Buy-now costs]]&gt;0,"X","")</f>
        <v/>
      </c>
      <c r="M141" s="81"/>
      <c r="N141" s="81"/>
      <c r="O141" s="40">
        <v>0</v>
      </c>
      <c r="P141" s="95">
        <f>Table1[[#This Row],[quantity on-hand]]*(Table1[[#This Row],[Cost ]]+Table1[[#This Row],[shipping]]+Table1[[#This Row],[Tax]])</f>
        <v>0</v>
      </c>
      <c r="Q141" s="40">
        <v>0</v>
      </c>
      <c r="R141" s="93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5"/>
      <c r="Z141" s="85"/>
      <c r="AA141" s="85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1" t="str">
        <f>IF(Table1[[#This Row],[Buy-now costs]]&gt;0,"X","")</f>
        <v/>
      </c>
      <c r="M142" s="81"/>
      <c r="N142" s="81"/>
      <c r="O142" s="40">
        <v>0</v>
      </c>
      <c r="P142" s="95">
        <f>Table1[[#This Row],[quantity on-hand]]*(Table1[[#This Row],[Cost ]]+Table1[[#This Row],[shipping]]+Table1[[#This Row],[Tax]])</f>
        <v>0</v>
      </c>
      <c r="Q142" s="40">
        <v>0</v>
      </c>
      <c r="R142" s="93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5"/>
      <c r="Z142" s="85"/>
      <c r="AA142" s="85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1" t="str">
        <f>IF(Table1[[#This Row],[Buy-now costs]]&gt;0,"X","")</f>
        <v/>
      </c>
      <c r="M143" s="81"/>
      <c r="N143" s="81"/>
      <c r="O143" s="40">
        <v>0</v>
      </c>
      <c r="P143" s="95">
        <f>Table1[[#This Row],[quantity on-hand]]*(Table1[[#This Row],[Cost ]]+Table1[[#This Row],[shipping]]+Table1[[#This Row],[Tax]])</f>
        <v>0</v>
      </c>
      <c r="Q143" s="40">
        <v>0</v>
      </c>
      <c r="R143" s="93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5"/>
      <c r="Z143" s="85"/>
      <c r="AA143" s="85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1" t="str">
        <f>IF(Table1[[#This Row],[Buy-now costs]]&gt;0,"X","")</f>
        <v/>
      </c>
      <c r="M144" s="81"/>
      <c r="N144" s="81"/>
      <c r="O144" s="40">
        <v>0</v>
      </c>
      <c r="P144" s="95">
        <f>Table1[[#This Row],[quantity on-hand]]*(Table1[[#This Row],[Cost ]]+Table1[[#This Row],[shipping]]+Table1[[#This Row],[Tax]])</f>
        <v>0</v>
      </c>
      <c r="Q144" s="40">
        <v>0</v>
      </c>
      <c r="R144" s="93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5"/>
      <c r="Z144" s="85"/>
      <c r="AA144" s="85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1" t="str">
        <f>IF(Table1[[#This Row],[Buy-now costs]]&gt;0,"X","")</f>
        <v/>
      </c>
      <c r="M145" s="81"/>
      <c r="N145" s="81"/>
      <c r="O145" s="40">
        <v>0</v>
      </c>
      <c r="P145" s="95">
        <f>Table1[[#This Row],[quantity on-hand]]*(Table1[[#This Row],[Cost ]]+Table1[[#This Row],[shipping]]+Table1[[#This Row],[Tax]])</f>
        <v>0</v>
      </c>
      <c r="Q145" s="40">
        <v>0</v>
      </c>
      <c r="R145" s="93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5"/>
      <c r="Z145" s="85"/>
      <c r="AA145" s="85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1" t="str">
        <f>IF(Table1[[#This Row],[Buy-now costs]]&gt;0,"X","")</f>
        <v/>
      </c>
      <c r="M146" s="81"/>
      <c r="N146" s="81"/>
      <c r="O146" s="40">
        <v>0</v>
      </c>
      <c r="P146" s="95">
        <f>Table1[[#This Row],[quantity on-hand]]*(Table1[[#This Row],[Cost ]]+Table1[[#This Row],[shipping]]+Table1[[#This Row],[Tax]])</f>
        <v>0</v>
      </c>
      <c r="Q146" s="40">
        <v>0</v>
      </c>
      <c r="R146" s="93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5"/>
      <c r="Z146" s="85"/>
      <c r="AA146" s="85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1" t="str">
        <f>IF(Table1[[#This Row],[Buy-now costs]]&gt;0,"X","")</f>
        <v/>
      </c>
      <c r="M147" s="81"/>
      <c r="N147" s="81"/>
      <c r="O147" s="40">
        <v>0</v>
      </c>
      <c r="P147" s="95">
        <f>Table1[[#This Row],[quantity on-hand]]*(Table1[[#This Row],[Cost ]]+Table1[[#This Row],[shipping]]+Table1[[#This Row],[Tax]])</f>
        <v>0</v>
      </c>
      <c r="Q147" s="40">
        <v>0</v>
      </c>
      <c r="R147" s="93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5"/>
      <c r="Z147" s="85"/>
      <c r="AA147" s="85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1" t="str">
        <f>IF(Table1[[#This Row],[Buy-now costs]]&gt;0,"X","")</f>
        <v/>
      </c>
      <c r="M148" s="81"/>
      <c r="N148" s="81"/>
      <c r="O148" s="40">
        <v>0</v>
      </c>
      <c r="P148" s="95">
        <f>Table1[[#This Row],[quantity on-hand]]*(Table1[[#This Row],[Cost ]]+Table1[[#This Row],[shipping]]+Table1[[#This Row],[Tax]])</f>
        <v>0</v>
      </c>
      <c r="Q148" s="40">
        <v>0</v>
      </c>
      <c r="R148" s="93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5"/>
      <c r="Z148" s="85"/>
      <c r="AA148" s="85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1" t="str">
        <f>IF(Table1[[#This Row],[Buy-now costs]]&gt;0,"X","")</f>
        <v/>
      </c>
      <c r="M149" s="81"/>
      <c r="N149" s="81"/>
      <c r="O149" s="40">
        <v>0</v>
      </c>
      <c r="P149" s="95">
        <f>Table1[[#This Row],[quantity on-hand]]*(Table1[[#This Row],[Cost ]]+Table1[[#This Row],[shipping]]+Table1[[#This Row],[Tax]])</f>
        <v>0</v>
      </c>
      <c r="Q149" s="40">
        <v>0</v>
      </c>
      <c r="R149" s="93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5"/>
      <c r="Z149" s="85"/>
      <c r="AA149" s="85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1" t="str">
        <f>IF(Table1[[#This Row],[Buy-now costs]]&gt;0,"X","")</f>
        <v/>
      </c>
      <c r="M150" s="81"/>
      <c r="N150" s="81"/>
      <c r="O150" s="40">
        <v>0</v>
      </c>
      <c r="P150" s="95">
        <f>Table1[[#This Row],[quantity on-hand]]*(Table1[[#This Row],[Cost ]]+Table1[[#This Row],[shipping]]+Table1[[#This Row],[Tax]])</f>
        <v>0</v>
      </c>
      <c r="Q150" s="40">
        <v>0</v>
      </c>
      <c r="R150" s="93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5"/>
      <c r="Z150" s="85"/>
      <c r="AA150" s="85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1" t="str">
        <f>IF(Table1[[#This Row],[Buy-now costs]]&gt;0,"X","")</f>
        <v/>
      </c>
      <c r="M151" s="81"/>
      <c r="N151" s="81"/>
      <c r="O151" s="40">
        <v>0</v>
      </c>
      <c r="P151" s="95">
        <f>Table1[[#This Row],[quantity on-hand]]*(Table1[[#This Row],[Cost ]]+Table1[[#This Row],[shipping]]+Table1[[#This Row],[Tax]])</f>
        <v>0</v>
      </c>
      <c r="Q151" s="40">
        <v>0</v>
      </c>
      <c r="R151" s="93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5"/>
      <c r="Z151" s="85"/>
      <c r="AA151" s="85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1" t="str">
        <f>IF(Table1[[#This Row],[Buy-now costs]]&gt;0,"X","")</f>
        <v/>
      </c>
      <c r="M152" s="81"/>
      <c r="N152" s="81"/>
      <c r="O152" s="40">
        <v>0</v>
      </c>
      <c r="P152" s="95">
        <f>Table1[[#This Row],[quantity on-hand]]*(Table1[[#This Row],[Cost ]]+Table1[[#This Row],[shipping]]+Table1[[#This Row],[Tax]])</f>
        <v>0</v>
      </c>
      <c r="Q152" s="40">
        <v>0</v>
      </c>
      <c r="R152" s="93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5"/>
      <c r="Z152" s="85"/>
      <c r="AA152" s="85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1" t="str">
        <f>IF(Table1[[#This Row],[Buy-now costs]]&gt;0,"X","")</f>
        <v/>
      </c>
      <c r="M153" s="81"/>
      <c r="N153" s="81"/>
      <c r="O153" s="40">
        <v>0</v>
      </c>
      <c r="P153" s="95">
        <f>Table1[[#This Row],[quantity on-hand]]*(Table1[[#This Row],[Cost ]]+Table1[[#This Row],[shipping]]+Table1[[#This Row],[Tax]])</f>
        <v>0</v>
      </c>
      <c r="Q153" s="40">
        <v>0</v>
      </c>
      <c r="R153" s="93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5"/>
      <c r="Z153" s="85"/>
      <c r="AA153" s="85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1" t="str">
        <f>IF(Table1[[#This Row],[Buy-now costs]]&gt;0,"X","")</f>
        <v/>
      </c>
      <c r="M154" s="81"/>
      <c r="N154" s="81"/>
      <c r="O154" s="40">
        <v>0</v>
      </c>
      <c r="P154" s="95">
        <f>Table1[[#This Row],[quantity on-hand]]*(Table1[[#This Row],[Cost ]]+Table1[[#This Row],[shipping]]+Table1[[#This Row],[Tax]])</f>
        <v>0</v>
      </c>
      <c r="Q154" s="40">
        <v>0</v>
      </c>
      <c r="R154" s="93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5"/>
      <c r="Z154" s="85"/>
      <c r="AA154" s="85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1" t="str">
        <f>IF(Table1[[#This Row],[Buy-now costs]]&gt;0,"X","")</f>
        <v/>
      </c>
      <c r="M155" s="81"/>
      <c r="N155" s="81"/>
      <c r="O155" s="40">
        <v>0</v>
      </c>
      <c r="P155" s="95">
        <f>Table1[[#This Row],[quantity on-hand]]*(Table1[[#This Row],[Cost ]]+Table1[[#This Row],[shipping]]+Table1[[#This Row],[Tax]])</f>
        <v>0</v>
      </c>
      <c r="Q155" s="40">
        <v>0</v>
      </c>
      <c r="R155" s="93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5"/>
      <c r="Z155" s="85"/>
      <c r="AA155" s="85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1" t="str">
        <f>IF(Table1[[#This Row],[Buy-now costs]]&gt;0,"X","")</f>
        <v/>
      </c>
      <c r="M156" s="81"/>
      <c r="N156" s="81"/>
      <c r="O156" s="40">
        <v>0</v>
      </c>
      <c r="P156" s="95">
        <f>Table1[[#This Row],[quantity on-hand]]*(Table1[[#This Row],[Cost ]]+Table1[[#This Row],[shipping]]+Table1[[#This Row],[Tax]])</f>
        <v>0</v>
      </c>
      <c r="Q156" s="40">
        <v>0</v>
      </c>
      <c r="R156" s="93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5"/>
      <c r="Z156" s="85"/>
      <c r="AA156" s="85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1" t="str">
        <f>IF(Table1[[#This Row],[Buy-now costs]]&gt;0,"X","")</f>
        <v/>
      </c>
      <c r="M157" s="81"/>
      <c r="N157" s="81"/>
      <c r="O157" s="40">
        <v>0</v>
      </c>
      <c r="P157" s="95">
        <f>Table1[[#This Row],[quantity on-hand]]*(Table1[[#This Row],[Cost ]]+Table1[[#This Row],[shipping]]+Table1[[#This Row],[Tax]])</f>
        <v>0</v>
      </c>
      <c r="Q157" s="40">
        <v>0</v>
      </c>
      <c r="R157" s="93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5"/>
      <c r="Z157" s="85"/>
      <c r="AA157" s="85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1" t="str">
        <f>IF(Table1[[#This Row],[Buy-now costs]]&gt;0,"X","")</f>
        <v/>
      </c>
      <c r="M158" s="81"/>
      <c r="N158" s="81"/>
      <c r="O158" s="40">
        <v>0</v>
      </c>
      <c r="P158" s="95">
        <f>Table1[[#This Row],[quantity on-hand]]*(Table1[[#This Row],[Cost ]]+Table1[[#This Row],[shipping]]+Table1[[#This Row],[Tax]])</f>
        <v>0</v>
      </c>
      <c r="Q158" s="40">
        <v>0</v>
      </c>
      <c r="R158" s="93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5"/>
      <c r="Z158" s="85"/>
      <c r="AA158" s="85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1" t="str">
        <f>IF(Table1[[#This Row],[Buy-now costs]]&gt;0,"X","")</f>
        <v/>
      </c>
      <c r="M159" s="81"/>
      <c r="N159" s="81"/>
      <c r="O159" s="40">
        <v>0</v>
      </c>
      <c r="P159" s="95">
        <f>Table1[[#This Row],[quantity on-hand]]*(Table1[[#This Row],[Cost ]]+Table1[[#This Row],[shipping]]+Table1[[#This Row],[Tax]])</f>
        <v>0</v>
      </c>
      <c r="Q159" s="40">
        <v>0</v>
      </c>
      <c r="R159" s="93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5"/>
      <c r="Z159" s="85"/>
      <c r="AA159" s="85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1" t="str">
        <f>IF(Table1[[#This Row],[Buy-now costs]]&gt;0,"X","")</f>
        <v/>
      </c>
      <c r="M160" s="81"/>
      <c r="N160" s="81"/>
      <c r="O160" s="40">
        <v>0</v>
      </c>
      <c r="P160" s="95">
        <f>Table1[[#This Row],[quantity on-hand]]*(Table1[[#This Row],[Cost ]]+Table1[[#This Row],[shipping]]+Table1[[#This Row],[Tax]])</f>
        <v>0</v>
      </c>
      <c r="Q160" s="40">
        <v>0</v>
      </c>
      <c r="R160" s="93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5"/>
      <c r="Z160" s="85"/>
      <c r="AA160" s="85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1" t="str">
        <f>IF(Table1[[#This Row],[Buy-now costs]]&gt;0,"X","")</f>
        <v/>
      </c>
      <c r="M161" s="81"/>
      <c r="N161" s="81"/>
      <c r="O161" s="40">
        <v>0</v>
      </c>
      <c r="P161" s="95">
        <f>Table1[[#This Row],[quantity on-hand]]*(Table1[[#This Row],[Cost ]]+Table1[[#This Row],[shipping]]+Table1[[#This Row],[Tax]])</f>
        <v>0</v>
      </c>
      <c r="Q161" s="40">
        <v>0</v>
      </c>
      <c r="R161" s="93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5"/>
      <c r="Z161" s="85"/>
      <c r="AA161" s="85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1" t="str">
        <f>IF(Table1[[#This Row],[Buy-now costs]]&gt;0,"X","")</f>
        <v/>
      </c>
      <c r="M162" s="81"/>
      <c r="N162" s="81"/>
      <c r="O162" s="40">
        <v>0</v>
      </c>
      <c r="P162" s="95">
        <f>Table1[[#This Row],[quantity on-hand]]*(Table1[[#This Row],[Cost ]]+Table1[[#This Row],[shipping]]+Table1[[#This Row],[Tax]])</f>
        <v>0</v>
      </c>
      <c r="Q162" s="40">
        <v>0</v>
      </c>
      <c r="R162" s="93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5"/>
      <c r="Z162" s="85"/>
      <c r="AA162" s="85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1" t="str">
        <f>IF(Table1[[#This Row],[Buy-now costs]]&gt;0,"X","")</f>
        <v/>
      </c>
      <c r="M163" s="81"/>
      <c r="N163" s="81"/>
      <c r="O163" s="40">
        <v>0</v>
      </c>
      <c r="P163" s="95">
        <f>Table1[[#This Row],[quantity on-hand]]*(Table1[[#This Row],[Cost ]]+Table1[[#This Row],[shipping]]+Table1[[#This Row],[Tax]])</f>
        <v>0</v>
      </c>
      <c r="Q163" s="40">
        <v>0</v>
      </c>
      <c r="R163" s="93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5"/>
      <c r="Z163" s="85"/>
      <c r="AA163" s="85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1" t="str">
        <f>IF(Table1[[#This Row],[Buy-now costs]]&gt;0,"X","")</f>
        <v/>
      </c>
      <c r="M164" s="81"/>
      <c r="N164" s="81"/>
      <c r="O164" s="40">
        <v>0</v>
      </c>
      <c r="P164" s="95">
        <f>Table1[[#This Row],[quantity on-hand]]*(Table1[[#This Row],[Cost ]]+Table1[[#This Row],[shipping]]+Table1[[#This Row],[Tax]])</f>
        <v>0</v>
      </c>
      <c r="Q164" s="40">
        <v>0</v>
      </c>
      <c r="R164" s="93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5"/>
      <c r="Z164" s="85"/>
      <c r="AA164" s="85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1" t="str">
        <f>IF(Table1[[#This Row],[Buy-now costs]]&gt;0,"X","")</f>
        <v/>
      </c>
      <c r="M165" s="81"/>
      <c r="N165" s="81"/>
      <c r="O165" s="40">
        <v>0</v>
      </c>
      <c r="P165" s="95">
        <f>Table1[[#This Row],[quantity on-hand]]*(Table1[[#This Row],[Cost ]]+Table1[[#This Row],[shipping]]+Table1[[#This Row],[Tax]])</f>
        <v>0</v>
      </c>
      <c r="Q165" s="40">
        <v>0</v>
      </c>
      <c r="R165" s="93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5"/>
      <c r="Z165" s="85"/>
      <c r="AA165" s="85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1" t="str">
        <f>IF(Table1[[#This Row],[Buy-now costs]]&gt;0,"X","")</f>
        <v/>
      </c>
      <c r="M166" s="81"/>
      <c r="N166" s="81"/>
      <c r="O166" s="40">
        <v>0</v>
      </c>
      <c r="P166" s="95">
        <f>Table1[[#This Row],[quantity on-hand]]*(Table1[[#This Row],[Cost ]]+Table1[[#This Row],[shipping]]+Table1[[#This Row],[Tax]])</f>
        <v>0</v>
      </c>
      <c r="Q166" s="40">
        <v>0</v>
      </c>
      <c r="R166" s="93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5"/>
      <c r="Z166" s="85"/>
      <c r="AA166" s="85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1" t="str">
        <f>IF(Table1[[#This Row],[Buy-now costs]]&gt;0,"X","")</f>
        <v/>
      </c>
      <c r="M167" s="81"/>
      <c r="N167" s="81"/>
      <c r="O167" s="40">
        <v>0</v>
      </c>
      <c r="P167" s="95">
        <f>Table1[[#This Row],[quantity on-hand]]*(Table1[[#This Row],[Cost ]]+Table1[[#This Row],[shipping]]+Table1[[#This Row],[Tax]])</f>
        <v>0</v>
      </c>
      <c r="Q167" s="40">
        <v>0</v>
      </c>
      <c r="R167" s="93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5"/>
      <c r="Z167" s="85"/>
      <c r="AA167" s="85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1" t="str">
        <f>IF(Table1[[#This Row],[Buy-now costs]]&gt;0,"X","")</f>
        <v/>
      </c>
      <c r="M168" s="81"/>
      <c r="N168" s="81"/>
      <c r="O168" s="40">
        <v>0</v>
      </c>
      <c r="P168" s="95">
        <f>Table1[[#This Row],[quantity on-hand]]*(Table1[[#This Row],[Cost ]]+Table1[[#This Row],[shipping]]+Table1[[#This Row],[Tax]])</f>
        <v>0</v>
      </c>
      <c r="Q168" s="40">
        <v>0</v>
      </c>
      <c r="R168" s="93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5"/>
      <c r="Z168" s="85"/>
      <c r="AA168" s="85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1" t="str">
        <f>IF(Table1[[#This Row],[Buy-now costs]]&gt;0,"X","")</f>
        <v/>
      </c>
      <c r="M169" s="81"/>
      <c r="N169" s="81"/>
      <c r="O169" s="40">
        <v>0</v>
      </c>
      <c r="P169" s="95">
        <f>Table1[[#This Row],[quantity on-hand]]*(Table1[[#This Row],[Cost ]]+Table1[[#This Row],[shipping]]+Table1[[#This Row],[Tax]])</f>
        <v>0</v>
      </c>
      <c r="Q169" s="40">
        <v>0</v>
      </c>
      <c r="R169" s="93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5"/>
      <c r="Z169" s="85"/>
      <c r="AA169" s="85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1" t="str">
        <f>IF(Table1[[#This Row],[Buy-now costs]]&gt;0,"X","")</f>
        <v/>
      </c>
      <c r="M170" s="81"/>
      <c r="N170" s="81"/>
      <c r="O170" s="40">
        <v>0</v>
      </c>
      <c r="P170" s="95">
        <f>Table1[[#This Row],[quantity on-hand]]*(Table1[[#This Row],[Cost ]]+Table1[[#This Row],[shipping]]+Table1[[#This Row],[Tax]])</f>
        <v>0</v>
      </c>
      <c r="Q170" s="40">
        <v>0</v>
      </c>
      <c r="R170" s="93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5"/>
      <c r="Z170" s="85"/>
      <c r="AA170" s="85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1" t="str">
        <f>IF(Table1[[#This Row],[Buy-now costs]]&gt;0,"X","")</f>
        <v/>
      </c>
      <c r="M171" s="81"/>
      <c r="N171" s="81"/>
      <c r="O171" s="40">
        <v>0</v>
      </c>
      <c r="P171" s="95">
        <f>Table1[[#This Row],[quantity on-hand]]*(Table1[[#This Row],[Cost ]]+Table1[[#This Row],[shipping]]+Table1[[#This Row],[Tax]])</f>
        <v>0</v>
      </c>
      <c r="Q171" s="40">
        <v>0</v>
      </c>
      <c r="R171" s="93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5"/>
      <c r="Z171" s="85"/>
      <c r="AA171" s="85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1" t="str">
        <f>IF(Table1[[#This Row],[Buy-now costs]]&gt;0,"X","")</f>
        <v/>
      </c>
      <c r="M172" s="81"/>
      <c r="N172" s="81"/>
      <c r="O172" s="40">
        <v>0</v>
      </c>
      <c r="P172" s="95">
        <f>Table1[[#This Row],[quantity on-hand]]*(Table1[[#This Row],[Cost ]]+Table1[[#This Row],[shipping]]+Table1[[#This Row],[Tax]])</f>
        <v>0</v>
      </c>
      <c r="Q172" s="40">
        <v>0</v>
      </c>
      <c r="R172" s="93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5"/>
      <c r="Z172" s="85"/>
      <c r="AA172" s="85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1" t="str">
        <f>IF(Table1[[#This Row],[Buy-now costs]]&gt;0,"X","")</f>
        <v/>
      </c>
      <c r="M173" s="81"/>
      <c r="N173" s="81"/>
      <c r="O173" s="40">
        <v>0</v>
      </c>
      <c r="P173" s="95">
        <f>Table1[[#This Row],[quantity on-hand]]*(Table1[[#This Row],[Cost ]]+Table1[[#This Row],[shipping]]+Table1[[#This Row],[Tax]])</f>
        <v>0</v>
      </c>
      <c r="Q173" s="40">
        <v>0</v>
      </c>
      <c r="R173" s="93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5"/>
      <c r="Z173" s="85"/>
      <c r="AA173" s="85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1" t="str">
        <f>IF(Table1[[#This Row],[Buy-now costs]]&gt;0,"X","")</f>
        <v/>
      </c>
      <c r="M174" s="81"/>
      <c r="N174" s="81"/>
      <c r="O174" s="40">
        <v>0</v>
      </c>
      <c r="P174" s="95">
        <f>Table1[[#This Row],[quantity on-hand]]*(Table1[[#This Row],[Cost ]]+Table1[[#This Row],[shipping]]+Table1[[#This Row],[Tax]])</f>
        <v>0</v>
      </c>
      <c r="Q174" s="40">
        <v>0</v>
      </c>
      <c r="R174" s="93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5"/>
      <c r="Z174" s="85"/>
      <c r="AA174" s="85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1" t="str">
        <f>IF(Table1[[#This Row],[Buy-now costs]]&gt;0,"X","")</f>
        <v/>
      </c>
      <c r="M175" s="81"/>
      <c r="N175" s="81"/>
      <c r="O175" s="40">
        <v>0</v>
      </c>
      <c r="P175" s="95">
        <f>Table1[[#This Row],[quantity on-hand]]*(Table1[[#This Row],[Cost ]]+Table1[[#This Row],[shipping]]+Table1[[#This Row],[Tax]])</f>
        <v>0</v>
      </c>
      <c r="Q175" s="40">
        <v>0</v>
      </c>
      <c r="R175" s="93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5"/>
      <c r="Z175" s="85"/>
      <c r="AA175" s="85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1" t="str">
        <f>IF(Table1[[#This Row],[Buy-now costs]]&gt;0,"X","")</f>
        <v/>
      </c>
      <c r="M176" s="81"/>
      <c r="N176" s="81"/>
      <c r="O176" s="40">
        <v>0</v>
      </c>
      <c r="P176" s="95">
        <f>Table1[[#This Row],[quantity on-hand]]*(Table1[[#This Row],[Cost ]]+Table1[[#This Row],[shipping]]+Table1[[#This Row],[Tax]])</f>
        <v>0</v>
      </c>
      <c r="Q176" s="40">
        <v>0</v>
      </c>
      <c r="R176" s="93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5"/>
      <c r="Z176" s="85"/>
      <c r="AA176" s="85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1" t="str">
        <f>IF(Table1[[#This Row],[Buy-now costs]]&gt;0,"X","")</f>
        <v/>
      </c>
      <c r="M177" s="81"/>
      <c r="N177" s="81"/>
      <c r="O177" s="40">
        <v>0</v>
      </c>
      <c r="P177" s="95">
        <f>Table1[[#This Row],[quantity on-hand]]*(Table1[[#This Row],[Cost ]]+Table1[[#This Row],[shipping]]+Table1[[#This Row],[Tax]])</f>
        <v>0</v>
      </c>
      <c r="Q177" s="40">
        <v>0</v>
      </c>
      <c r="R177" s="93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5"/>
      <c r="Z177" s="85"/>
      <c r="AA177" s="85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1" t="str">
        <f>IF(Table1[[#This Row],[Buy-now costs]]&gt;0,"X","")</f>
        <v/>
      </c>
      <c r="M178" s="81"/>
      <c r="N178" s="81"/>
      <c r="O178" s="40">
        <v>0</v>
      </c>
      <c r="P178" s="95">
        <f>Table1[[#This Row],[quantity on-hand]]*(Table1[[#This Row],[Cost ]]+Table1[[#This Row],[shipping]]+Table1[[#This Row],[Tax]])</f>
        <v>0</v>
      </c>
      <c r="Q178" s="40">
        <v>0</v>
      </c>
      <c r="R178" s="93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5"/>
      <c r="Z178" s="85"/>
      <c r="AA178" s="85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1" t="str">
        <f>IF(Table1[[#This Row],[Buy-now costs]]&gt;0,"X","")</f>
        <v/>
      </c>
      <c r="M179" s="81"/>
      <c r="N179" s="81"/>
      <c r="O179" s="40">
        <v>0</v>
      </c>
      <c r="P179" s="95">
        <f>Table1[[#This Row],[quantity on-hand]]*(Table1[[#This Row],[Cost ]]+Table1[[#This Row],[shipping]]+Table1[[#This Row],[Tax]])</f>
        <v>0</v>
      </c>
      <c r="Q179" s="40">
        <v>0</v>
      </c>
      <c r="R179" s="93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5"/>
      <c r="Z179" s="85"/>
      <c r="AA179" s="85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1" t="str">
        <f>IF(Table1[[#This Row],[Buy-now costs]]&gt;0,"X","")</f>
        <v/>
      </c>
      <c r="M180" s="81"/>
      <c r="N180" s="81"/>
      <c r="O180" s="40">
        <v>0</v>
      </c>
      <c r="P180" s="95">
        <f>Table1[[#This Row],[quantity on-hand]]*(Table1[[#This Row],[Cost ]]+Table1[[#This Row],[shipping]]+Table1[[#This Row],[Tax]])</f>
        <v>0</v>
      </c>
      <c r="Q180" s="40">
        <v>0</v>
      </c>
      <c r="R180" s="93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5"/>
      <c r="Z180" s="85"/>
      <c r="AA180" s="85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1" t="str">
        <f>IF(Table1[[#This Row],[Buy-now costs]]&gt;0,"X","")</f>
        <v/>
      </c>
      <c r="M181" s="81"/>
      <c r="N181" s="81"/>
      <c r="O181" s="40">
        <v>0</v>
      </c>
      <c r="P181" s="95">
        <f>Table1[[#This Row],[quantity on-hand]]*(Table1[[#This Row],[Cost ]]+Table1[[#This Row],[shipping]]+Table1[[#This Row],[Tax]])</f>
        <v>0</v>
      </c>
      <c r="Q181" s="40">
        <v>0</v>
      </c>
      <c r="R181" s="93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5"/>
      <c r="Z181" s="85"/>
      <c r="AA181" s="85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1" t="str">
        <f>IF(Table1[[#This Row],[Buy-now costs]]&gt;0,"X","")</f>
        <v/>
      </c>
      <c r="M182" s="81"/>
      <c r="N182" s="81"/>
      <c r="O182" s="40">
        <v>0</v>
      </c>
      <c r="P182" s="95">
        <f>Table1[[#This Row],[quantity on-hand]]*(Table1[[#This Row],[Cost ]]+Table1[[#This Row],[shipping]]+Table1[[#This Row],[Tax]])</f>
        <v>0</v>
      </c>
      <c r="Q182" s="40">
        <v>0</v>
      </c>
      <c r="R182" s="93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5"/>
      <c r="Z182" s="85"/>
      <c r="AA182" s="85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1" t="str">
        <f>IF(Table1[[#This Row],[Buy-now costs]]&gt;0,"X","")</f>
        <v/>
      </c>
      <c r="M183" s="81"/>
      <c r="N183" s="81"/>
      <c r="O183" s="40">
        <v>0</v>
      </c>
      <c r="P183" s="95">
        <f>Table1[[#This Row],[quantity on-hand]]*(Table1[[#This Row],[Cost ]]+Table1[[#This Row],[shipping]]+Table1[[#This Row],[Tax]])</f>
        <v>0</v>
      </c>
      <c r="Q183" s="40">
        <v>0</v>
      </c>
      <c r="R183" s="93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5"/>
      <c r="Z183" s="85"/>
      <c r="AA183" s="85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1" t="str">
        <f>IF(Table1[[#This Row],[Buy-now costs]]&gt;0,"X","")</f>
        <v/>
      </c>
      <c r="M184" s="81"/>
      <c r="N184" s="81"/>
      <c r="O184" s="40">
        <v>0</v>
      </c>
      <c r="P184" s="95">
        <f>Table1[[#This Row],[quantity on-hand]]*(Table1[[#This Row],[Cost ]]+Table1[[#This Row],[shipping]]+Table1[[#This Row],[Tax]])</f>
        <v>0</v>
      </c>
      <c r="Q184" s="40">
        <v>0</v>
      </c>
      <c r="R184" s="93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5"/>
      <c r="Z184" s="85"/>
      <c r="AA184" s="85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1" t="str">
        <f>IF(Table1[[#This Row],[Buy-now costs]]&gt;0,"X","")</f>
        <v/>
      </c>
      <c r="M185" s="81"/>
      <c r="N185" s="81"/>
      <c r="O185" s="40">
        <v>0</v>
      </c>
      <c r="P185" s="95">
        <f>Table1[[#This Row],[quantity on-hand]]*(Table1[[#This Row],[Cost ]]+Table1[[#This Row],[shipping]]+Table1[[#This Row],[Tax]])</f>
        <v>0</v>
      </c>
      <c r="Q185" s="40">
        <v>0</v>
      </c>
      <c r="R185" s="93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5"/>
      <c r="Z185" s="85"/>
      <c r="AA185" s="85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1" t="str">
        <f>IF(Table1[[#This Row],[Buy-now costs]]&gt;0,"X","")</f>
        <v/>
      </c>
      <c r="M186" s="81"/>
      <c r="N186" s="81"/>
      <c r="O186" s="40">
        <v>0</v>
      </c>
      <c r="P186" s="95">
        <f>Table1[[#This Row],[quantity on-hand]]*(Table1[[#This Row],[Cost ]]+Table1[[#This Row],[shipping]]+Table1[[#This Row],[Tax]])</f>
        <v>0</v>
      </c>
      <c r="Q186" s="40">
        <v>0</v>
      </c>
      <c r="R186" s="93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5"/>
      <c r="Z186" s="85"/>
      <c r="AA186" s="85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1" t="str">
        <f>IF(Table1[[#This Row],[Buy-now costs]]&gt;0,"X","")</f>
        <v/>
      </c>
      <c r="M187" s="81"/>
      <c r="N187" s="81"/>
      <c r="O187" s="40">
        <v>0</v>
      </c>
      <c r="P187" s="95">
        <f>Table1[[#This Row],[quantity on-hand]]*(Table1[[#This Row],[Cost ]]+Table1[[#This Row],[shipping]]+Table1[[#This Row],[Tax]])</f>
        <v>0</v>
      </c>
      <c r="Q187" s="40">
        <v>0</v>
      </c>
      <c r="R187" s="93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5"/>
      <c r="Z187" s="85"/>
      <c r="AA187" s="85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1" t="str">
        <f>IF(Table1[[#This Row],[Buy-now costs]]&gt;0,"X","")</f>
        <v/>
      </c>
      <c r="M188" s="81"/>
      <c r="N188" s="81"/>
      <c r="O188" s="40">
        <v>0</v>
      </c>
      <c r="P188" s="95">
        <f>Table1[[#This Row],[quantity on-hand]]*(Table1[[#This Row],[Cost ]]+Table1[[#This Row],[shipping]]+Table1[[#This Row],[Tax]])</f>
        <v>0</v>
      </c>
      <c r="Q188" s="40">
        <v>0</v>
      </c>
      <c r="R188" s="93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5"/>
      <c r="Z188" s="85"/>
      <c r="AA188" s="85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1" t="str">
        <f>IF(Table1[[#This Row],[Buy-now costs]]&gt;0,"X","")</f>
        <v/>
      </c>
      <c r="M189" s="81"/>
      <c r="N189" s="81"/>
      <c r="O189" s="40">
        <v>0</v>
      </c>
      <c r="P189" s="95">
        <f>Table1[[#This Row],[quantity on-hand]]*(Table1[[#This Row],[Cost ]]+Table1[[#This Row],[shipping]]+Table1[[#This Row],[Tax]])</f>
        <v>0</v>
      </c>
      <c r="Q189" s="40">
        <v>0</v>
      </c>
      <c r="R189" s="93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5"/>
      <c r="Z189" s="85"/>
      <c r="AA189" s="85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1" t="str">
        <f>IF(Table1[[#This Row],[Buy-now costs]]&gt;0,"X","")</f>
        <v/>
      </c>
      <c r="M190" s="81"/>
      <c r="N190" s="81"/>
      <c r="O190" s="40">
        <v>0</v>
      </c>
      <c r="P190" s="95">
        <f>Table1[[#This Row],[quantity on-hand]]*(Table1[[#This Row],[Cost ]]+Table1[[#This Row],[shipping]]+Table1[[#This Row],[Tax]])</f>
        <v>0</v>
      </c>
      <c r="Q190" s="40">
        <v>0</v>
      </c>
      <c r="R190" s="93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5"/>
      <c r="Z190" s="85"/>
      <c r="AA190" s="85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1" t="str">
        <f>IF(Table1[[#This Row],[Buy-now costs]]&gt;0,"X","")</f>
        <v/>
      </c>
      <c r="M191" s="81"/>
      <c r="N191" s="81"/>
      <c r="O191" s="40">
        <v>0</v>
      </c>
      <c r="P191" s="95">
        <f>Table1[[#This Row],[quantity on-hand]]*(Table1[[#This Row],[Cost ]]+Table1[[#This Row],[shipping]]+Table1[[#This Row],[Tax]])</f>
        <v>0</v>
      </c>
      <c r="Q191" s="40">
        <v>0</v>
      </c>
      <c r="R191" s="93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5"/>
      <c r="Z191" s="85"/>
      <c r="AA191" s="85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1" t="str">
        <f>IF(Table1[[#This Row],[Buy-now costs]]&gt;0,"X","")</f>
        <v/>
      </c>
      <c r="M192" s="81"/>
      <c r="N192" s="81"/>
      <c r="O192" s="40">
        <v>0</v>
      </c>
      <c r="P192" s="95">
        <f>Table1[[#This Row],[quantity on-hand]]*(Table1[[#This Row],[Cost ]]+Table1[[#This Row],[shipping]]+Table1[[#This Row],[Tax]])</f>
        <v>0</v>
      </c>
      <c r="Q192" s="40">
        <v>0</v>
      </c>
      <c r="R192" s="93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5"/>
      <c r="Z192" s="85"/>
      <c r="AA192" s="85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1" t="str">
        <f>IF(Table1[[#This Row],[Buy-now costs]]&gt;0,"X","")</f>
        <v/>
      </c>
      <c r="M193" s="81"/>
      <c r="N193" s="81"/>
      <c r="O193" s="40">
        <v>0</v>
      </c>
      <c r="P193" s="95">
        <f>Table1[[#This Row],[quantity on-hand]]*(Table1[[#This Row],[Cost ]]+Table1[[#This Row],[shipping]]+Table1[[#This Row],[Tax]])</f>
        <v>0</v>
      </c>
      <c r="Q193" s="40">
        <v>0</v>
      </c>
      <c r="R193" s="93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5"/>
      <c r="Z193" s="85"/>
      <c r="AA193" s="85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1" t="str">
        <f>IF(Table1[[#This Row],[Buy-now costs]]&gt;0,"X","")</f>
        <v/>
      </c>
      <c r="M194" s="81"/>
      <c r="N194" s="81"/>
      <c r="O194" s="40">
        <v>0</v>
      </c>
      <c r="P194" s="95">
        <f>Table1[[#This Row],[quantity on-hand]]*(Table1[[#This Row],[Cost ]]+Table1[[#This Row],[shipping]]+Table1[[#This Row],[Tax]])</f>
        <v>0</v>
      </c>
      <c r="Q194" s="40">
        <v>0</v>
      </c>
      <c r="R194" s="93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5"/>
      <c r="Z194" s="85"/>
      <c r="AA194" s="85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1" t="str">
        <f>IF(Table1[[#This Row],[Buy-now costs]]&gt;0,"X","")</f>
        <v/>
      </c>
      <c r="M195" s="81"/>
      <c r="N195" s="81"/>
      <c r="O195" s="40">
        <v>0</v>
      </c>
      <c r="P195" s="95">
        <f>Table1[[#This Row],[quantity on-hand]]*(Table1[[#This Row],[Cost ]]+Table1[[#This Row],[shipping]]+Table1[[#This Row],[Tax]])</f>
        <v>0</v>
      </c>
      <c r="Q195" s="40">
        <v>0</v>
      </c>
      <c r="R195" s="93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5"/>
      <c r="Z195" s="85"/>
      <c r="AA195" s="85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1" t="str">
        <f>IF(Table1[[#This Row],[Buy-now costs]]&gt;0,"X","")</f>
        <v/>
      </c>
      <c r="M196" s="81"/>
      <c r="N196" s="81"/>
      <c r="O196" s="40">
        <v>0</v>
      </c>
      <c r="P196" s="95">
        <f>Table1[[#This Row],[quantity on-hand]]*(Table1[[#This Row],[Cost ]]+Table1[[#This Row],[shipping]]+Table1[[#This Row],[Tax]])</f>
        <v>0</v>
      </c>
      <c r="Q196" s="40">
        <v>0</v>
      </c>
      <c r="R196" s="93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5"/>
      <c r="Z196" s="85"/>
      <c r="AA196" s="85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1" t="str">
        <f>IF(Table1[[#This Row],[Buy-now costs]]&gt;0,"X","")</f>
        <v/>
      </c>
      <c r="M197" s="81"/>
      <c r="N197" s="81"/>
      <c r="O197" s="40">
        <v>0</v>
      </c>
      <c r="P197" s="95">
        <f>Table1[[#This Row],[quantity on-hand]]*(Table1[[#This Row],[Cost ]]+Table1[[#This Row],[shipping]]+Table1[[#This Row],[Tax]])</f>
        <v>0</v>
      </c>
      <c r="Q197" s="40">
        <v>0</v>
      </c>
      <c r="R197" s="93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5"/>
      <c r="Z197" s="85"/>
      <c r="AA197" s="85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1" t="str">
        <f>IF(Table1[[#This Row],[Buy-now costs]]&gt;0,"X","")</f>
        <v/>
      </c>
      <c r="M198" s="81"/>
      <c r="N198" s="81"/>
      <c r="O198" s="40">
        <v>0</v>
      </c>
      <c r="P198" s="95">
        <f>Table1[[#This Row],[quantity on-hand]]*(Table1[[#This Row],[Cost ]]+Table1[[#This Row],[shipping]]+Table1[[#This Row],[Tax]])</f>
        <v>0</v>
      </c>
      <c r="Q198" s="40">
        <v>0</v>
      </c>
      <c r="R198" s="93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5"/>
      <c r="Z198" s="85"/>
      <c r="AA198" s="85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1" t="str">
        <f>IF(Table1[[#This Row],[Buy-now costs]]&gt;0,"X","")</f>
        <v/>
      </c>
      <c r="M199" s="81"/>
      <c r="N199" s="81"/>
      <c r="O199" s="40">
        <v>0</v>
      </c>
      <c r="P199" s="95">
        <f>Table1[[#This Row],[quantity on-hand]]*(Table1[[#This Row],[Cost ]]+Table1[[#This Row],[shipping]]+Table1[[#This Row],[Tax]])</f>
        <v>0</v>
      </c>
      <c r="Q199" s="40">
        <v>0</v>
      </c>
      <c r="R199" s="93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5"/>
      <c r="Z199" s="85"/>
      <c r="AA199" s="85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1" t="str">
        <f>IF(Table1[[#This Row],[Buy-now costs]]&gt;0,"X","")</f>
        <v/>
      </c>
      <c r="M200" s="81"/>
      <c r="N200" s="81"/>
      <c r="O200" s="40">
        <v>0</v>
      </c>
      <c r="P200" s="95">
        <f>Table1[[#This Row],[quantity on-hand]]*(Table1[[#This Row],[Cost ]]+Table1[[#This Row],[shipping]]+Table1[[#This Row],[Tax]])</f>
        <v>0</v>
      </c>
      <c r="Q200" s="40">
        <v>0</v>
      </c>
      <c r="R200" s="93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5"/>
      <c r="Z200" s="85"/>
      <c r="AA200" s="85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1" t="str">
        <f>IF(Table1[[#This Row],[Buy-now costs]]&gt;0,"X","")</f>
        <v/>
      </c>
      <c r="M201" s="81"/>
      <c r="N201" s="81"/>
      <c r="O201" s="40">
        <v>0</v>
      </c>
      <c r="P201" s="95">
        <f>Table1[[#This Row],[quantity on-hand]]*(Table1[[#This Row],[Cost ]]+Table1[[#This Row],[shipping]]+Table1[[#This Row],[Tax]])</f>
        <v>0</v>
      </c>
      <c r="Q201" s="40">
        <v>0</v>
      </c>
      <c r="R201" s="93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5"/>
      <c r="Z201" s="85"/>
      <c r="AA201" s="85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1" t="str">
        <f>IF(Table1[[#This Row],[Buy-now costs]]&gt;0,"X","")</f>
        <v/>
      </c>
      <c r="M202" s="81"/>
      <c r="N202" s="81"/>
      <c r="O202" s="40">
        <v>0</v>
      </c>
      <c r="P202" s="95">
        <f>Table1[[#This Row],[quantity on-hand]]*(Table1[[#This Row],[Cost ]]+Table1[[#This Row],[shipping]]+Table1[[#This Row],[Tax]])</f>
        <v>0</v>
      </c>
      <c r="Q202" s="40">
        <v>0</v>
      </c>
      <c r="R202" s="93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5"/>
      <c r="Z202" s="85"/>
      <c r="AA202" s="85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1" t="str">
        <f>IF(Table1[[#This Row],[Buy-now costs]]&gt;0,"X","")</f>
        <v/>
      </c>
      <c r="M203" s="81"/>
      <c r="N203" s="81"/>
      <c r="O203" s="40">
        <v>0</v>
      </c>
      <c r="P203" s="95">
        <f>Table1[[#This Row],[quantity on-hand]]*(Table1[[#This Row],[Cost ]]+Table1[[#This Row],[shipping]]+Table1[[#This Row],[Tax]])</f>
        <v>0</v>
      </c>
      <c r="Q203" s="40">
        <v>0</v>
      </c>
      <c r="R203" s="93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5"/>
      <c r="Z203" s="85"/>
      <c r="AA203" s="85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1" t="str">
        <f>IF(Table1[[#This Row],[Buy-now costs]]&gt;0,"X","")</f>
        <v/>
      </c>
      <c r="M204" s="81"/>
      <c r="N204" s="81"/>
      <c r="O204" s="40">
        <v>0</v>
      </c>
      <c r="P204" s="95">
        <f>Table1[[#This Row],[quantity on-hand]]*(Table1[[#This Row],[Cost ]]+Table1[[#This Row],[shipping]]+Table1[[#This Row],[Tax]])</f>
        <v>0</v>
      </c>
      <c r="Q204" s="40">
        <v>0</v>
      </c>
      <c r="R204" s="93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5"/>
      <c r="Z204" s="85"/>
      <c r="AA204" s="85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1" t="str">
        <f>IF(Table1[[#This Row],[Buy-now costs]]&gt;0,"X","")</f>
        <v/>
      </c>
      <c r="M205" s="81"/>
      <c r="N205" s="81"/>
      <c r="O205" s="40">
        <v>0</v>
      </c>
      <c r="P205" s="95">
        <f>Table1[[#This Row],[quantity on-hand]]*(Table1[[#This Row],[Cost ]]+Table1[[#This Row],[shipping]]+Table1[[#This Row],[Tax]])</f>
        <v>0</v>
      </c>
      <c r="Q205" s="40">
        <v>0</v>
      </c>
      <c r="R205" s="93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5"/>
      <c r="Z205" s="85"/>
      <c r="AA205" s="85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1" t="str">
        <f>IF(Table1[[#This Row],[Buy-now costs]]&gt;0,"X","")</f>
        <v/>
      </c>
      <c r="M206" s="81"/>
      <c r="N206" s="81"/>
      <c r="O206" s="40">
        <v>0</v>
      </c>
      <c r="P206" s="95">
        <f>Table1[[#This Row],[quantity on-hand]]*(Table1[[#This Row],[Cost ]]+Table1[[#This Row],[shipping]]+Table1[[#This Row],[Tax]])</f>
        <v>0</v>
      </c>
      <c r="Q206" s="40">
        <v>0</v>
      </c>
      <c r="R206" s="93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5"/>
      <c r="Z206" s="85"/>
      <c r="AA206" s="85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1" t="str">
        <f>IF(Table1[[#This Row],[Buy-now costs]]&gt;0,"X","")</f>
        <v/>
      </c>
      <c r="M207" s="81"/>
      <c r="N207" s="81"/>
      <c r="O207" s="40">
        <v>0</v>
      </c>
      <c r="P207" s="95">
        <f>Table1[[#This Row],[quantity on-hand]]*(Table1[[#This Row],[Cost ]]+Table1[[#This Row],[shipping]]+Table1[[#This Row],[Tax]])</f>
        <v>0</v>
      </c>
      <c r="Q207" s="40">
        <v>0</v>
      </c>
      <c r="R207" s="93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5"/>
      <c r="Z207" s="85"/>
      <c r="AA207" s="85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1" t="str">
        <f>IF(Table1[[#This Row],[Buy-now costs]]&gt;0,"X","")</f>
        <v/>
      </c>
      <c r="M208" s="81"/>
      <c r="N208" s="81"/>
      <c r="O208" s="40">
        <v>0</v>
      </c>
      <c r="P208" s="95">
        <f>Table1[[#This Row],[quantity on-hand]]*(Table1[[#This Row],[Cost ]]+Table1[[#This Row],[shipping]]+Table1[[#This Row],[Tax]])</f>
        <v>0</v>
      </c>
      <c r="Q208" s="40">
        <v>0</v>
      </c>
      <c r="R208" s="93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5"/>
      <c r="Z208" s="85"/>
      <c r="AA208" s="85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1" t="str">
        <f>IF(Table1[[#This Row],[Buy-now costs]]&gt;0,"X","")</f>
        <v/>
      </c>
      <c r="M209" s="81"/>
      <c r="N209" s="81"/>
      <c r="O209" s="40">
        <v>0</v>
      </c>
      <c r="P209" s="95">
        <f>Table1[[#This Row],[quantity on-hand]]*(Table1[[#This Row],[Cost ]]+Table1[[#This Row],[shipping]]+Table1[[#This Row],[Tax]])</f>
        <v>0</v>
      </c>
      <c r="Q209" s="40">
        <v>0</v>
      </c>
      <c r="R209" s="93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5"/>
      <c r="Z209" s="85"/>
      <c r="AA209" s="85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1" t="str">
        <f>IF(Table1[[#This Row],[Buy-now costs]]&gt;0,"X","")</f>
        <v/>
      </c>
      <c r="M210" s="81"/>
      <c r="N210" s="81"/>
      <c r="O210" s="40">
        <v>0</v>
      </c>
      <c r="P210" s="95">
        <f>Table1[[#This Row],[quantity on-hand]]*(Table1[[#This Row],[Cost ]]+Table1[[#This Row],[shipping]]+Table1[[#This Row],[Tax]])</f>
        <v>0</v>
      </c>
      <c r="Q210" s="40">
        <v>0</v>
      </c>
      <c r="R210" s="93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5"/>
      <c r="Z210" s="85"/>
      <c r="AA210" s="85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1" t="str">
        <f>IF(Table1[[#This Row],[Buy-now costs]]&gt;0,"X","")</f>
        <v/>
      </c>
      <c r="M211" s="81"/>
      <c r="N211" s="81"/>
      <c r="O211" s="40">
        <v>0</v>
      </c>
      <c r="P211" s="95">
        <f>Table1[[#This Row],[quantity on-hand]]*(Table1[[#This Row],[Cost ]]+Table1[[#This Row],[shipping]]+Table1[[#This Row],[Tax]])</f>
        <v>0</v>
      </c>
      <c r="Q211" s="40">
        <v>0</v>
      </c>
      <c r="R211" s="93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5"/>
      <c r="Z211" s="85"/>
      <c r="AA211" s="85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1" t="str">
        <f>IF(Table1[[#This Row],[Buy-now costs]]&gt;0,"X","")</f>
        <v/>
      </c>
      <c r="M212" s="81"/>
      <c r="N212" s="81"/>
      <c r="O212" s="40">
        <v>0</v>
      </c>
      <c r="P212" s="95">
        <f>Table1[[#This Row],[quantity on-hand]]*(Table1[[#This Row],[Cost ]]+Table1[[#This Row],[shipping]]+Table1[[#This Row],[Tax]])</f>
        <v>0</v>
      </c>
      <c r="Q212" s="40">
        <v>0</v>
      </c>
      <c r="R212" s="93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5"/>
      <c r="Z212" s="85"/>
      <c r="AA212" s="85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1" t="str">
        <f>IF(Table1[[#This Row],[Buy-now costs]]&gt;0,"X","")</f>
        <v/>
      </c>
      <c r="M213" s="81"/>
      <c r="N213" s="81"/>
      <c r="O213" s="40">
        <v>0</v>
      </c>
      <c r="P213" s="95">
        <f>Table1[[#This Row],[quantity on-hand]]*(Table1[[#This Row],[Cost ]]+Table1[[#This Row],[shipping]]+Table1[[#This Row],[Tax]])</f>
        <v>0</v>
      </c>
      <c r="Q213" s="40">
        <v>0</v>
      </c>
      <c r="R213" s="93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5"/>
      <c r="Z213" s="85"/>
      <c r="AA213" s="85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1" t="str">
        <f>IF(Table1[[#This Row],[Buy-now costs]]&gt;0,"X","")</f>
        <v/>
      </c>
      <c r="M214" s="81"/>
      <c r="N214" s="81"/>
      <c r="O214" s="40">
        <v>0</v>
      </c>
      <c r="P214" s="95">
        <f>Table1[[#This Row],[quantity on-hand]]*(Table1[[#This Row],[Cost ]]+Table1[[#This Row],[shipping]]+Table1[[#This Row],[Tax]])</f>
        <v>0</v>
      </c>
      <c r="Q214" s="40">
        <v>0</v>
      </c>
      <c r="R214" s="93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5"/>
      <c r="Z214" s="85"/>
      <c r="AA214" s="85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1" t="str">
        <f>IF(Table1[[#This Row],[Buy-now costs]]&gt;0,"X","")</f>
        <v/>
      </c>
      <c r="M215" s="81"/>
      <c r="N215" s="81"/>
      <c r="O215" s="40">
        <v>0</v>
      </c>
      <c r="P215" s="95">
        <f>Table1[[#This Row],[quantity on-hand]]*(Table1[[#This Row],[Cost ]]+Table1[[#This Row],[shipping]]+Table1[[#This Row],[Tax]])</f>
        <v>0</v>
      </c>
      <c r="Q215" s="40">
        <v>0</v>
      </c>
      <c r="R215" s="93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5"/>
      <c r="Z215" s="85"/>
      <c r="AA215" s="85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1" t="str">
        <f>IF(Table1[[#This Row],[Buy-now costs]]&gt;0,"X","")</f>
        <v/>
      </c>
      <c r="M216" s="81"/>
      <c r="N216" s="81"/>
      <c r="O216" s="40">
        <v>0</v>
      </c>
      <c r="P216" s="95">
        <f>Table1[[#This Row],[quantity on-hand]]*(Table1[[#This Row],[Cost ]]+Table1[[#This Row],[shipping]]+Table1[[#This Row],[Tax]])</f>
        <v>0</v>
      </c>
      <c r="Q216" s="40">
        <v>0</v>
      </c>
      <c r="R216" s="93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5"/>
      <c r="Z216" s="85"/>
      <c r="AA216" s="85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1" t="str">
        <f>IF(Table1[[#This Row],[Buy-now costs]]&gt;0,"X","")</f>
        <v/>
      </c>
      <c r="M217" s="81"/>
      <c r="N217" s="81"/>
      <c r="O217" s="40">
        <v>0</v>
      </c>
      <c r="P217" s="95">
        <f>Table1[[#This Row],[quantity on-hand]]*(Table1[[#This Row],[Cost ]]+Table1[[#This Row],[shipping]]+Table1[[#This Row],[Tax]])</f>
        <v>0</v>
      </c>
      <c r="Q217" s="40">
        <v>0</v>
      </c>
      <c r="R217" s="93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5"/>
      <c r="Z217" s="85"/>
      <c r="AA217" s="85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1" t="str">
        <f>IF(Table1[[#This Row],[Buy-now costs]]&gt;0,"X","")</f>
        <v/>
      </c>
      <c r="M218" s="81"/>
      <c r="N218" s="81"/>
      <c r="O218" s="40">
        <v>0</v>
      </c>
      <c r="P218" s="95">
        <f>Table1[[#This Row],[quantity on-hand]]*(Table1[[#This Row],[Cost ]]+Table1[[#This Row],[shipping]]+Table1[[#This Row],[Tax]])</f>
        <v>0</v>
      </c>
      <c r="Q218" s="40">
        <v>0</v>
      </c>
      <c r="R218" s="93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5"/>
      <c r="Z218" s="85"/>
      <c r="AA218" s="85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1" t="str">
        <f>IF(Table1[[#This Row],[Buy-now costs]]&gt;0,"X","")</f>
        <v/>
      </c>
      <c r="M219" s="81"/>
      <c r="N219" s="81"/>
      <c r="O219" s="40">
        <v>0</v>
      </c>
      <c r="P219" s="95">
        <f>Table1[[#This Row],[quantity on-hand]]*(Table1[[#This Row],[Cost ]]+Table1[[#This Row],[shipping]]+Table1[[#This Row],[Tax]])</f>
        <v>0</v>
      </c>
      <c r="Q219" s="40">
        <v>0</v>
      </c>
      <c r="R219" s="93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5"/>
      <c r="Z219" s="85"/>
      <c r="AA219" s="85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1" t="str">
        <f>IF(Table1[[#This Row],[Buy-now costs]]&gt;0,"X","")</f>
        <v/>
      </c>
      <c r="M220" s="81"/>
      <c r="N220" s="81"/>
      <c r="O220" s="40">
        <v>0</v>
      </c>
      <c r="P220" s="95">
        <f>Table1[[#This Row],[quantity on-hand]]*(Table1[[#This Row],[Cost ]]+Table1[[#This Row],[shipping]]+Table1[[#This Row],[Tax]])</f>
        <v>0</v>
      </c>
      <c r="Q220" s="40">
        <v>0</v>
      </c>
      <c r="R220" s="93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5"/>
      <c r="Z220" s="85"/>
      <c r="AA220" s="85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1" t="str">
        <f>IF(Table1[[#This Row],[Buy-now costs]]&gt;0,"X","")</f>
        <v/>
      </c>
      <c r="M221" s="81"/>
      <c r="N221" s="81"/>
      <c r="O221" s="40">
        <v>0</v>
      </c>
      <c r="P221" s="95">
        <f>Table1[[#This Row],[quantity on-hand]]*(Table1[[#This Row],[Cost ]]+Table1[[#This Row],[shipping]]+Table1[[#This Row],[Tax]])</f>
        <v>0</v>
      </c>
      <c r="Q221" s="40">
        <v>0</v>
      </c>
      <c r="R221" s="93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5"/>
      <c r="Z221" s="85"/>
      <c r="AA221" s="85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1" t="str">
        <f>IF(Table1[[#This Row],[Buy-now costs]]&gt;0,"X","")</f>
        <v/>
      </c>
      <c r="M222" s="81"/>
      <c r="N222" s="81"/>
      <c r="O222" s="40">
        <v>0</v>
      </c>
      <c r="P222" s="95">
        <f>Table1[[#This Row],[quantity on-hand]]*(Table1[[#This Row],[Cost ]]+Table1[[#This Row],[shipping]]+Table1[[#This Row],[Tax]])</f>
        <v>0</v>
      </c>
      <c r="Q222" s="40">
        <v>0</v>
      </c>
      <c r="R222" s="93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5"/>
      <c r="Z222" s="85"/>
      <c r="AA222" s="85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1" t="str">
        <f>IF(Table1[[#This Row],[Buy-now costs]]&gt;0,"X","")</f>
        <v/>
      </c>
      <c r="M223" s="81"/>
      <c r="N223" s="81"/>
      <c r="O223" s="40">
        <v>0</v>
      </c>
      <c r="P223" s="95">
        <f>Table1[[#This Row],[quantity on-hand]]*(Table1[[#This Row],[Cost ]]+Table1[[#This Row],[shipping]]+Table1[[#This Row],[Tax]])</f>
        <v>0</v>
      </c>
      <c r="Q223" s="40">
        <v>0</v>
      </c>
      <c r="R223" s="93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5"/>
      <c r="Z223" s="85"/>
      <c r="AA223" s="85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1" t="str">
        <f>IF(Table1[[#This Row],[Buy-now costs]]&gt;0,"X","")</f>
        <v/>
      </c>
      <c r="M224" s="81"/>
      <c r="N224" s="81"/>
      <c r="O224" s="40">
        <v>0</v>
      </c>
      <c r="P224" s="95">
        <f>Table1[[#This Row],[quantity on-hand]]*(Table1[[#This Row],[Cost ]]+Table1[[#This Row],[shipping]]+Table1[[#This Row],[Tax]])</f>
        <v>0</v>
      </c>
      <c r="Q224" s="40">
        <v>0</v>
      </c>
      <c r="R224" s="93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5"/>
      <c r="Z224" s="85"/>
      <c r="AA224" s="85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1" t="str">
        <f>IF(Table1[[#This Row],[Buy-now costs]]&gt;0,"X","")</f>
        <v/>
      </c>
      <c r="M225" s="81"/>
      <c r="N225" s="81"/>
      <c r="O225" s="40">
        <v>0</v>
      </c>
      <c r="P225" s="95">
        <f>Table1[[#This Row],[quantity on-hand]]*(Table1[[#This Row],[Cost ]]+Table1[[#This Row],[shipping]]+Table1[[#This Row],[Tax]])</f>
        <v>0</v>
      </c>
      <c r="Q225" s="40">
        <v>0</v>
      </c>
      <c r="R225" s="93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5"/>
      <c r="Z225" s="85"/>
      <c r="AA225" s="85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1" t="str">
        <f>IF(Table1[[#This Row],[Buy-now costs]]&gt;0,"X","")</f>
        <v/>
      </c>
      <c r="M226" s="81"/>
      <c r="N226" s="81"/>
      <c r="O226" s="40">
        <v>0</v>
      </c>
      <c r="P226" s="95">
        <f>Table1[[#This Row],[quantity on-hand]]*(Table1[[#This Row],[Cost ]]+Table1[[#This Row],[shipping]]+Table1[[#This Row],[Tax]])</f>
        <v>0</v>
      </c>
      <c r="Q226" s="40">
        <v>0</v>
      </c>
      <c r="R226" s="93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5"/>
      <c r="Z226" s="85"/>
      <c r="AA226" s="85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1" t="str">
        <f>IF(Table1[[#This Row],[Buy-now costs]]&gt;0,"X","")</f>
        <v/>
      </c>
      <c r="M227" s="81"/>
      <c r="N227" s="81"/>
      <c r="O227" s="40">
        <v>0</v>
      </c>
      <c r="P227" s="95">
        <f>Table1[[#This Row],[quantity on-hand]]*(Table1[[#This Row],[Cost ]]+Table1[[#This Row],[shipping]]+Table1[[#This Row],[Tax]])</f>
        <v>0</v>
      </c>
      <c r="Q227" s="40">
        <v>0</v>
      </c>
      <c r="R227" s="93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5"/>
      <c r="Z227" s="85"/>
      <c r="AA227" s="85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1" t="str">
        <f>IF(Table1[[#This Row],[Buy-now costs]]&gt;0,"X","")</f>
        <v/>
      </c>
      <c r="M228" s="81"/>
      <c r="N228" s="81"/>
      <c r="O228" s="40">
        <v>0</v>
      </c>
      <c r="P228" s="95">
        <f>Table1[[#This Row],[quantity on-hand]]*(Table1[[#This Row],[Cost ]]+Table1[[#This Row],[shipping]]+Table1[[#This Row],[Tax]])</f>
        <v>0</v>
      </c>
      <c r="Q228" s="40">
        <v>0</v>
      </c>
      <c r="R228" s="93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5"/>
      <c r="Z228" s="85"/>
      <c r="AA228" s="85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1" t="str">
        <f>IF(Table1[[#This Row],[Buy-now costs]]&gt;0,"X","")</f>
        <v/>
      </c>
      <c r="M229" s="81"/>
      <c r="N229" s="81"/>
      <c r="O229" s="40">
        <v>0</v>
      </c>
      <c r="P229" s="95">
        <f>Table1[[#This Row],[quantity on-hand]]*(Table1[[#This Row],[Cost ]]+Table1[[#This Row],[shipping]]+Table1[[#This Row],[Tax]])</f>
        <v>0</v>
      </c>
      <c r="Q229" s="40">
        <v>0</v>
      </c>
      <c r="R229" s="93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5"/>
      <c r="Z229" s="85"/>
      <c r="AA229" s="85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1" t="str">
        <f>IF(Table1[[#This Row],[Buy-now costs]]&gt;0,"X","")</f>
        <v/>
      </c>
      <c r="M230" s="81"/>
      <c r="N230" s="81"/>
      <c r="O230" s="40">
        <v>0</v>
      </c>
      <c r="P230" s="95">
        <f>Table1[[#This Row],[quantity on-hand]]*(Table1[[#This Row],[Cost ]]+Table1[[#This Row],[shipping]]+Table1[[#This Row],[Tax]])</f>
        <v>0</v>
      </c>
      <c r="Q230" s="40">
        <v>0</v>
      </c>
      <c r="R230" s="93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5"/>
      <c r="Z230" s="85"/>
      <c r="AA230" s="85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1" t="str">
        <f>IF(Table1[[#This Row],[Buy-now costs]]&gt;0,"X","")</f>
        <v/>
      </c>
      <c r="M231" s="81"/>
      <c r="N231" s="81"/>
      <c r="O231" s="40">
        <v>0</v>
      </c>
      <c r="P231" s="95">
        <f>Table1[[#This Row],[quantity on-hand]]*(Table1[[#This Row],[Cost ]]+Table1[[#This Row],[shipping]]+Table1[[#This Row],[Tax]])</f>
        <v>0</v>
      </c>
      <c r="Q231" s="40">
        <v>0</v>
      </c>
      <c r="R231" s="93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5"/>
      <c r="Z231" s="85"/>
      <c r="AA231" s="85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1" t="str">
        <f>IF(Table1[[#This Row],[Buy-now costs]]&gt;0,"X","")</f>
        <v/>
      </c>
      <c r="M232" s="81"/>
      <c r="N232" s="81"/>
      <c r="O232" s="40">
        <v>0</v>
      </c>
      <c r="P232" s="95">
        <f>Table1[[#This Row],[quantity on-hand]]*(Table1[[#This Row],[Cost ]]+Table1[[#This Row],[shipping]]+Table1[[#This Row],[Tax]])</f>
        <v>0</v>
      </c>
      <c r="Q232" s="40">
        <v>0</v>
      </c>
      <c r="R232" s="93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5"/>
      <c r="Z232" s="85"/>
      <c r="AA232" s="85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1" t="str">
        <f>IF(Table1[[#This Row],[Buy-now costs]]&gt;0,"X","")</f>
        <v/>
      </c>
      <c r="M233" s="81"/>
      <c r="N233" s="81"/>
      <c r="O233" s="40">
        <v>0</v>
      </c>
      <c r="P233" s="95">
        <f>Table1[[#This Row],[quantity on-hand]]*(Table1[[#This Row],[Cost ]]+Table1[[#This Row],[shipping]]+Table1[[#This Row],[Tax]])</f>
        <v>0</v>
      </c>
      <c r="Q233" s="40">
        <v>0</v>
      </c>
      <c r="R233" s="93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5"/>
      <c r="Z233" s="85"/>
      <c r="AA233" s="85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1" t="str">
        <f>IF(Table1[[#This Row],[Buy-now costs]]&gt;0,"X","")</f>
        <v/>
      </c>
      <c r="M234" s="81"/>
      <c r="N234" s="81"/>
      <c r="O234" s="40">
        <v>0</v>
      </c>
      <c r="P234" s="95">
        <f>Table1[[#This Row],[quantity on-hand]]*(Table1[[#This Row],[Cost ]]+Table1[[#This Row],[shipping]]+Table1[[#This Row],[Tax]])</f>
        <v>0</v>
      </c>
      <c r="Q234" s="40">
        <v>0</v>
      </c>
      <c r="R234" s="93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5"/>
      <c r="Z234" s="85"/>
      <c r="AA234" s="85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1" t="str">
        <f>IF(Table1[[#This Row],[Buy-now costs]]&gt;0,"X","")</f>
        <v/>
      </c>
      <c r="M235" s="81"/>
      <c r="N235" s="81"/>
      <c r="O235" s="40">
        <v>0</v>
      </c>
      <c r="P235" s="95">
        <f>Table1[[#This Row],[quantity on-hand]]*(Table1[[#This Row],[Cost ]]+Table1[[#This Row],[shipping]]+Table1[[#This Row],[Tax]])</f>
        <v>0</v>
      </c>
      <c r="Q235" s="40">
        <v>0</v>
      </c>
      <c r="R235" s="93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5"/>
      <c r="Z235" s="85"/>
      <c r="AA235" s="85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1" t="str">
        <f>IF(Table1[[#This Row],[Buy-now costs]]&gt;0,"X","")</f>
        <v/>
      </c>
      <c r="M236" s="81"/>
      <c r="N236" s="81"/>
      <c r="O236" s="40">
        <v>0</v>
      </c>
      <c r="P236" s="95">
        <f>Table1[[#This Row],[quantity on-hand]]*(Table1[[#This Row],[Cost ]]+Table1[[#This Row],[shipping]]+Table1[[#This Row],[Tax]])</f>
        <v>0</v>
      </c>
      <c r="Q236" s="40">
        <v>0</v>
      </c>
      <c r="R236" s="93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5"/>
      <c r="Z236" s="85"/>
      <c r="AA236" s="85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1" t="str">
        <f>IF(Table1[[#This Row],[Buy-now costs]]&gt;0,"X","")</f>
        <v/>
      </c>
      <c r="M237" s="81"/>
      <c r="N237" s="81"/>
      <c r="O237" s="40">
        <v>0</v>
      </c>
      <c r="P237" s="95">
        <f>Table1[[#This Row],[quantity on-hand]]*(Table1[[#This Row],[Cost ]]+Table1[[#This Row],[shipping]]+Table1[[#This Row],[Tax]])</f>
        <v>0</v>
      </c>
      <c r="Q237" s="40">
        <v>0</v>
      </c>
      <c r="R237" s="93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5"/>
      <c r="Z237" s="85"/>
      <c r="AA237" s="85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1" t="str">
        <f>IF(Table1[[#This Row],[Buy-now costs]]&gt;0,"X","")</f>
        <v/>
      </c>
      <c r="M238" s="81"/>
      <c r="N238" s="81"/>
      <c r="O238" s="40">
        <v>0</v>
      </c>
      <c r="P238" s="95">
        <f>Table1[[#This Row],[quantity on-hand]]*(Table1[[#This Row],[Cost ]]+Table1[[#This Row],[shipping]]+Table1[[#This Row],[Tax]])</f>
        <v>0</v>
      </c>
      <c r="Q238" s="40">
        <v>0</v>
      </c>
      <c r="R238" s="93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5"/>
      <c r="Z238" s="85"/>
      <c r="AA238" s="85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1" t="str">
        <f>IF(Table1[[#This Row],[Buy-now costs]]&gt;0,"X","")</f>
        <v/>
      </c>
      <c r="M239" s="81"/>
      <c r="N239" s="81"/>
      <c r="O239" s="40">
        <v>0</v>
      </c>
      <c r="P239" s="95">
        <f>Table1[[#This Row],[quantity on-hand]]*(Table1[[#This Row],[Cost ]]+Table1[[#This Row],[shipping]]+Table1[[#This Row],[Tax]])</f>
        <v>0</v>
      </c>
      <c r="Q239" s="40">
        <v>0</v>
      </c>
      <c r="R239" s="93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5"/>
      <c r="Z239" s="85"/>
      <c r="AA239" s="85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1" t="str">
        <f>IF(Table1[[#This Row],[Buy-now costs]]&gt;0,"X","")</f>
        <v/>
      </c>
      <c r="M240" s="81"/>
      <c r="N240" s="81"/>
      <c r="O240" s="40">
        <v>0</v>
      </c>
      <c r="P240" s="95">
        <f>Table1[[#This Row],[quantity on-hand]]*(Table1[[#This Row],[Cost ]]+Table1[[#This Row],[shipping]]+Table1[[#This Row],[Tax]])</f>
        <v>0</v>
      </c>
      <c r="Q240" s="40">
        <v>0</v>
      </c>
      <c r="R240" s="93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5"/>
      <c r="Z240" s="85"/>
      <c r="AA240" s="85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1" t="str">
        <f>IF(Table1[[#This Row],[Buy-now costs]]&gt;0,"X","")</f>
        <v/>
      </c>
      <c r="M241" s="81"/>
      <c r="N241" s="81"/>
      <c r="O241" s="40">
        <v>0</v>
      </c>
      <c r="P241" s="95">
        <f>Table1[[#This Row],[quantity on-hand]]*(Table1[[#This Row],[Cost ]]+Table1[[#This Row],[shipping]]+Table1[[#This Row],[Tax]])</f>
        <v>0</v>
      </c>
      <c r="Q241" s="40">
        <v>0</v>
      </c>
      <c r="R241" s="93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5"/>
      <c r="Z241" s="85"/>
      <c r="AA241" s="85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1" t="str">
        <f>IF(Table1[[#This Row],[Buy-now costs]]&gt;0,"X","")</f>
        <v/>
      </c>
      <c r="M242" s="81"/>
      <c r="N242" s="81"/>
      <c r="O242" s="40">
        <v>0</v>
      </c>
      <c r="P242" s="95">
        <f>Table1[[#This Row],[quantity on-hand]]*(Table1[[#This Row],[Cost ]]+Table1[[#This Row],[shipping]]+Table1[[#This Row],[Tax]])</f>
        <v>0</v>
      </c>
      <c r="Q242" s="40">
        <v>0</v>
      </c>
      <c r="R242" s="93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5"/>
      <c r="Z242" s="85"/>
      <c r="AA242" s="85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1" t="str">
        <f>IF(Table1[[#This Row],[Buy-now costs]]&gt;0,"X","")</f>
        <v/>
      </c>
      <c r="M243" s="81"/>
      <c r="N243" s="81"/>
      <c r="O243" s="40">
        <v>0</v>
      </c>
      <c r="P243" s="95">
        <f>Table1[[#This Row],[quantity on-hand]]*(Table1[[#This Row],[Cost ]]+Table1[[#This Row],[shipping]]+Table1[[#This Row],[Tax]])</f>
        <v>0</v>
      </c>
      <c r="Q243" s="40">
        <v>0</v>
      </c>
      <c r="R243" s="93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5"/>
      <c r="Z243" s="85"/>
      <c r="AA243" s="85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1" t="str">
        <f>IF(Table1[[#This Row],[Buy-now costs]]&gt;0,"X","")</f>
        <v/>
      </c>
      <c r="M244" s="81"/>
      <c r="N244" s="81"/>
      <c r="O244" s="40">
        <v>0</v>
      </c>
      <c r="P244" s="95">
        <f>Table1[[#This Row],[quantity on-hand]]*(Table1[[#This Row],[Cost ]]+Table1[[#This Row],[shipping]]+Table1[[#This Row],[Tax]])</f>
        <v>0</v>
      </c>
      <c r="Q244" s="40">
        <v>0</v>
      </c>
      <c r="R244" s="93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5"/>
      <c r="Z244" s="85"/>
      <c r="AA244" s="85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1" t="str">
        <f>IF(Table1[[#This Row],[Buy-now costs]]&gt;0,"X","")</f>
        <v/>
      </c>
      <c r="M245" s="81"/>
      <c r="N245" s="81"/>
      <c r="O245" s="40">
        <v>0</v>
      </c>
      <c r="P245" s="95">
        <f>Table1[[#This Row],[quantity on-hand]]*(Table1[[#This Row],[Cost ]]+Table1[[#This Row],[shipping]]+Table1[[#This Row],[Tax]])</f>
        <v>0</v>
      </c>
      <c r="Q245" s="40">
        <v>0</v>
      </c>
      <c r="R245" s="93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5"/>
      <c r="Z245" s="85"/>
      <c r="AA245" s="85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1" t="str">
        <f>IF(Table1[[#This Row],[Buy-now costs]]&gt;0,"X","")</f>
        <v/>
      </c>
      <c r="M246" s="81"/>
      <c r="N246" s="81"/>
      <c r="O246" s="40">
        <v>0</v>
      </c>
      <c r="P246" s="95">
        <f>Table1[[#This Row],[quantity on-hand]]*(Table1[[#This Row],[Cost ]]+Table1[[#This Row],[shipping]]+Table1[[#This Row],[Tax]])</f>
        <v>0</v>
      </c>
      <c r="Q246" s="40">
        <v>0</v>
      </c>
      <c r="R246" s="93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5"/>
      <c r="Z246" s="85"/>
      <c r="AA246" s="85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1" t="str">
        <f>IF(Table1[[#This Row],[Buy-now costs]]&gt;0,"X","")</f>
        <v/>
      </c>
      <c r="M247" s="81"/>
      <c r="N247" s="81"/>
      <c r="O247" s="40">
        <v>0</v>
      </c>
      <c r="P247" s="95">
        <f>Table1[[#This Row],[quantity on-hand]]*(Table1[[#This Row],[Cost ]]+Table1[[#This Row],[shipping]]+Table1[[#This Row],[Tax]])</f>
        <v>0</v>
      </c>
      <c r="Q247" s="40">
        <v>0</v>
      </c>
      <c r="R247" s="93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5"/>
      <c r="Z247" s="85"/>
      <c r="AA247" s="85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1" t="str">
        <f>IF(Table1[[#This Row],[Buy-now costs]]&gt;0,"X","")</f>
        <v/>
      </c>
      <c r="M248" s="81"/>
      <c r="N248" s="81"/>
      <c r="O248" s="40">
        <v>0</v>
      </c>
      <c r="P248" s="95">
        <f>Table1[[#This Row],[quantity on-hand]]*(Table1[[#This Row],[Cost ]]+Table1[[#This Row],[shipping]]+Table1[[#This Row],[Tax]])</f>
        <v>0</v>
      </c>
      <c r="Q248" s="40">
        <v>0</v>
      </c>
      <c r="R248" s="93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5"/>
      <c r="Z248" s="85"/>
      <c r="AA248" s="85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1" t="str">
        <f>IF(Table1[[#This Row],[Buy-now costs]]&gt;0,"X","")</f>
        <v/>
      </c>
      <c r="M249" s="81"/>
      <c r="N249" s="81"/>
      <c r="O249" s="40">
        <v>0</v>
      </c>
      <c r="P249" s="95">
        <f>Table1[[#This Row],[quantity on-hand]]*(Table1[[#This Row],[Cost ]]+Table1[[#This Row],[shipping]]+Table1[[#This Row],[Tax]])</f>
        <v>0</v>
      </c>
      <c r="Q249" s="40">
        <v>0</v>
      </c>
      <c r="R249" s="93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5"/>
      <c r="Z249" s="85"/>
      <c r="AA249" s="85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1" t="str">
        <f>IF(Table1[[#This Row],[Buy-now costs]]&gt;0,"X","")</f>
        <v/>
      </c>
      <c r="M250" s="81"/>
      <c r="N250" s="81"/>
      <c r="O250" s="40">
        <v>0</v>
      </c>
      <c r="P250" s="95">
        <f>Table1[[#This Row],[quantity on-hand]]*(Table1[[#This Row],[Cost ]]+Table1[[#This Row],[shipping]]+Table1[[#This Row],[Tax]])</f>
        <v>0</v>
      </c>
      <c r="Q250" s="40">
        <v>0</v>
      </c>
      <c r="R250" s="93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5"/>
      <c r="Z250" s="85"/>
      <c r="AA250" s="85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1" t="str">
        <f>IF(Table1[[#This Row],[Buy-now costs]]&gt;0,"X","")</f>
        <v/>
      </c>
      <c r="M251" s="81"/>
      <c r="N251" s="81"/>
      <c r="O251" s="40">
        <v>0</v>
      </c>
      <c r="P251" s="95">
        <f>Table1[[#This Row],[quantity on-hand]]*(Table1[[#This Row],[Cost ]]+Table1[[#This Row],[shipping]]+Table1[[#This Row],[Tax]])</f>
        <v>0</v>
      </c>
      <c r="Q251" s="40">
        <v>0</v>
      </c>
      <c r="R251" s="93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5"/>
      <c r="Z251" s="85"/>
      <c r="AA251" s="85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1" t="str">
        <f>IF(Table1[[#This Row],[Buy-now costs]]&gt;0,"X","")</f>
        <v/>
      </c>
      <c r="M252" s="81"/>
      <c r="N252" s="81"/>
      <c r="O252" s="40">
        <v>0</v>
      </c>
      <c r="P252" s="95">
        <f>Table1[[#This Row],[quantity on-hand]]*(Table1[[#This Row],[Cost ]]+Table1[[#This Row],[shipping]]+Table1[[#This Row],[Tax]])</f>
        <v>0</v>
      </c>
      <c r="Q252" s="40">
        <v>0</v>
      </c>
      <c r="R252" s="93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5"/>
      <c r="Z252" s="85"/>
      <c r="AA252" s="85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1" t="str">
        <f>IF(Table1[[#This Row],[Buy-now costs]]&gt;0,"X","")</f>
        <v/>
      </c>
      <c r="M253" s="81"/>
      <c r="N253" s="81"/>
      <c r="O253" s="40">
        <v>0</v>
      </c>
      <c r="P253" s="95">
        <f>Table1[[#This Row],[quantity on-hand]]*(Table1[[#This Row],[Cost ]]+Table1[[#This Row],[shipping]]+Table1[[#This Row],[Tax]])</f>
        <v>0</v>
      </c>
      <c r="Q253" s="40">
        <v>0</v>
      </c>
      <c r="R253" s="93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5"/>
      <c r="Z253" s="85"/>
      <c r="AA253" s="85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1" t="str">
        <f>IF(Table1[[#This Row],[Buy-now costs]]&gt;0,"X","")</f>
        <v/>
      </c>
      <c r="M254" s="81"/>
      <c r="N254" s="81"/>
      <c r="O254" s="40">
        <v>0</v>
      </c>
      <c r="P254" s="95">
        <f>Table1[[#This Row],[quantity on-hand]]*(Table1[[#This Row],[Cost ]]+Table1[[#This Row],[shipping]]+Table1[[#This Row],[Tax]])</f>
        <v>0</v>
      </c>
      <c r="Q254" s="40">
        <v>0</v>
      </c>
      <c r="R254" s="93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5"/>
      <c r="Z254" s="85"/>
      <c r="AA254" s="85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1" t="str">
        <f>IF(Table1[[#This Row],[Buy-now costs]]&gt;0,"X","")</f>
        <v/>
      </c>
      <c r="M255" s="81"/>
      <c r="N255" s="81"/>
      <c r="O255" s="40">
        <v>0</v>
      </c>
      <c r="P255" s="95">
        <f>Table1[[#This Row],[quantity on-hand]]*(Table1[[#This Row],[Cost ]]+Table1[[#This Row],[shipping]]+Table1[[#This Row],[Tax]])</f>
        <v>0</v>
      </c>
      <c r="Q255" s="40">
        <v>0</v>
      </c>
      <c r="R255" s="93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5"/>
      <c r="Z255" s="85"/>
      <c r="AA255" s="85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1" t="str">
        <f>IF(Table1[[#This Row],[Buy-now costs]]&gt;0,"X","")</f>
        <v/>
      </c>
      <c r="M256" s="81"/>
      <c r="N256" s="81"/>
      <c r="O256" s="40">
        <v>0</v>
      </c>
      <c r="P256" s="95">
        <f>Table1[[#This Row],[quantity on-hand]]*(Table1[[#This Row],[Cost ]]+Table1[[#This Row],[shipping]]+Table1[[#This Row],[Tax]])</f>
        <v>0</v>
      </c>
      <c r="Q256" s="40">
        <v>0</v>
      </c>
      <c r="R256" s="93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5"/>
      <c r="Z256" s="85"/>
      <c r="AA256" s="85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1" t="str">
        <f>IF(Table1[[#This Row],[Buy-now costs]]&gt;0,"X","")</f>
        <v/>
      </c>
      <c r="M257" s="81"/>
      <c r="N257" s="81"/>
      <c r="O257" s="40">
        <v>0</v>
      </c>
      <c r="P257" s="95">
        <f>Table1[[#This Row],[quantity on-hand]]*(Table1[[#This Row],[Cost ]]+Table1[[#This Row],[shipping]]+Table1[[#This Row],[Tax]])</f>
        <v>0</v>
      </c>
      <c r="Q257" s="40">
        <v>0</v>
      </c>
      <c r="R257" s="93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5"/>
      <c r="Z257" s="85"/>
      <c r="AA257" s="85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1" t="str">
        <f>IF(Table1[[#This Row],[Buy-now costs]]&gt;0,"X","")</f>
        <v/>
      </c>
      <c r="M258" s="81"/>
      <c r="N258" s="81"/>
      <c r="O258" s="40">
        <v>0</v>
      </c>
      <c r="P258" s="95">
        <f>Table1[[#This Row],[quantity on-hand]]*(Table1[[#This Row],[Cost ]]+Table1[[#This Row],[shipping]]+Table1[[#This Row],[Tax]])</f>
        <v>0</v>
      </c>
      <c r="Q258" s="40">
        <v>0</v>
      </c>
      <c r="R258" s="93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5"/>
      <c r="Z258" s="85"/>
      <c r="AA258" s="85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1" t="str">
        <f>IF(Table1[[#This Row],[Buy-now costs]]&gt;0,"X","")</f>
        <v/>
      </c>
      <c r="M259" s="81"/>
      <c r="N259" s="81"/>
      <c r="O259" s="40">
        <v>0</v>
      </c>
      <c r="P259" s="95">
        <f>Table1[[#This Row],[quantity on-hand]]*(Table1[[#This Row],[Cost ]]+Table1[[#This Row],[shipping]]+Table1[[#This Row],[Tax]])</f>
        <v>0</v>
      </c>
      <c r="Q259" s="40">
        <v>0</v>
      </c>
      <c r="R259" s="93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5"/>
      <c r="Z259" s="85"/>
      <c r="AA259" s="85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1" t="str">
        <f>IF(Table1[[#This Row],[Buy-now costs]]&gt;0,"X","")</f>
        <v/>
      </c>
      <c r="M260" s="81"/>
      <c r="N260" s="81"/>
      <c r="O260" s="40">
        <v>0</v>
      </c>
      <c r="P260" s="95">
        <f>Table1[[#This Row],[quantity on-hand]]*(Table1[[#This Row],[Cost ]]+Table1[[#This Row],[shipping]]+Table1[[#This Row],[Tax]])</f>
        <v>0</v>
      </c>
      <c r="Q260" s="40">
        <v>0</v>
      </c>
      <c r="R260" s="93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5"/>
      <c r="Z260" s="85"/>
      <c r="AA260" s="85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1" t="str">
        <f>IF(Table1[[#This Row],[Buy-now costs]]&gt;0,"X","")</f>
        <v/>
      </c>
      <c r="M261" s="81"/>
      <c r="N261" s="81"/>
      <c r="O261" s="40">
        <v>0</v>
      </c>
      <c r="P261" s="95">
        <f>Table1[[#This Row],[quantity on-hand]]*(Table1[[#This Row],[Cost ]]+Table1[[#This Row],[shipping]]+Table1[[#This Row],[Tax]])</f>
        <v>0</v>
      </c>
      <c r="Q261" s="40">
        <v>0</v>
      </c>
      <c r="R261" s="93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5"/>
      <c r="Z261" s="85"/>
      <c r="AA261" s="85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1" t="str">
        <f>IF(Table1[[#This Row],[Buy-now costs]]&gt;0,"X","")</f>
        <v/>
      </c>
      <c r="M262" s="81"/>
      <c r="N262" s="81"/>
      <c r="O262" s="40">
        <v>0</v>
      </c>
      <c r="P262" s="95">
        <f>Table1[[#This Row],[quantity on-hand]]*(Table1[[#This Row],[Cost ]]+Table1[[#This Row],[shipping]]+Table1[[#This Row],[Tax]])</f>
        <v>0</v>
      </c>
      <c r="Q262" s="40">
        <v>0</v>
      </c>
      <c r="R262" s="93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5"/>
      <c r="Z262" s="85"/>
      <c r="AA262" s="85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1" t="str">
        <f>IF(Table1[[#This Row],[Buy-now costs]]&gt;0,"X","")</f>
        <v/>
      </c>
      <c r="M263" s="81"/>
      <c r="N263" s="81"/>
      <c r="O263" s="40">
        <v>0</v>
      </c>
      <c r="P263" s="95">
        <f>Table1[[#This Row],[quantity on-hand]]*(Table1[[#This Row],[Cost ]]+Table1[[#This Row],[shipping]]+Table1[[#This Row],[Tax]])</f>
        <v>0</v>
      </c>
      <c r="Q263" s="40">
        <v>0</v>
      </c>
      <c r="R263" s="93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5"/>
      <c r="Z263" s="85"/>
      <c r="AA263" s="85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1" t="str">
        <f>IF(Table1[[#This Row],[Buy-now costs]]&gt;0,"X","")</f>
        <v/>
      </c>
      <c r="M264" s="81"/>
      <c r="N264" s="81"/>
      <c r="O264" s="40">
        <v>0</v>
      </c>
      <c r="P264" s="95">
        <f>Table1[[#This Row],[quantity on-hand]]*(Table1[[#This Row],[Cost ]]+Table1[[#This Row],[shipping]]+Table1[[#This Row],[Tax]])</f>
        <v>0</v>
      </c>
      <c r="Q264" s="40">
        <v>0</v>
      </c>
      <c r="R264" s="93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5"/>
      <c r="Z264" s="85"/>
      <c r="AA264" s="85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1" t="str">
        <f>IF(Table1[[#This Row],[Buy-now costs]]&gt;0,"X","")</f>
        <v/>
      </c>
      <c r="M265" s="81"/>
      <c r="N265" s="81"/>
      <c r="O265" s="40">
        <v>0</v>
      </c>
      <c r="P265" s="95">
        <f>Table1[[#This Row],[quantity on-hand]]*(Table1[[#This Row],[Cost ]]+Table1[[#This Row],[shipping]]+Table1[[#This Row],[Tax]])</f>
        <v>0</v>
      </c>
      <c r="Q265" s="40">
        <v>0</v>
      </c>
      <c r="R265" s="93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5"/>
      <c r="Z265" s="85"/>
      <c r="AA265" s="85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1" t="str">
        <f>IF(Table1[[#This Row],[Buy-now costs]]&gt;0,"X","")</f>
        <v/>
      </c>
      <c r="M266" s="81"/>
      <c r="N266" s="81"/>
      <c r="O266" s="40">
        <v>0</v>
      </c>
      <c r="P266" s="95">
        <f>Table1[[#This Row],[quantity on-hand]]*(Table1[[#This Row],[Cost ]]+Table1[[#This Row],[shipping]]+Table1[[#This Row],[Tax]])</f>
        <v>0</v>
      </c>
      <c r="Q266" s="40">
        <v>0</v>
      </c>
      <c r="R266" s="93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5"/>
      <c r="Z266" s="85"/>
      <c r="AA266" s="85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1" t="str">
        <f>IF(Table1[[#This Row],[Buy-now costs]]&gt;0,"X","")</f>
        <v/>
      </c>
      <c r="M267" s="81"/>
      <c r="N267" s="81"/>
      <c r="O267" s="40">
        <v>0</v>
      </c>
      <c r="P267" s="95">
        <f>Table1[[#This Row],[quantity on-hand]]*(Table1[[#This Row],[Cost ]]+Table1[[#This Row],[shipping]]+Table1[[#This Row],[Tax]])</f>
        <v>0</v>
      </c>
      <c r="Q267" s="40">
        <v>0</v>
      </c>
      <c r="R267" s="93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5"/>
      <c r="Z267" s="85"/>
      <c r="AA267" s="85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1" t="str">
        <f>IF(Table1[[#This Row],[Buy-now costs]]&gt;0,"X","")</f>
        <v/>
      </c>
      <c r="M268" s="81"/>
      <c r="N268" s="81"/>
      <c r="O268" s="40">
        <v>0</v>
      </c>
      <c r="P268" s="95">
        <f>Table1[[#This Row],[quantity on-hand]]*(Table1[[#This Row],[Cost ]]+Table1[[#This Row],[shipping]]+Table1[[#This Row],[Tax]])</f>
        <v>0</v>
      </c>
      <c r="Q268" s="40">
        <v>0</v>
      </c>
      <c r="R268" s="93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5"/>
      <c r="Z268" s="85"/>
      <c r="AA268" s="85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1" t="str">
        <f>IF(Table1[[#This Row],[Buy-now costs]]&gt;0,"X","")</f>
        <v/>
      </c>
      <c r="M269" s="81"/>
      <c r="N269" s="81"/>
      <c r="O269" s="40">
        <v>0</v>
      </c>
      <c r="P269" s="95">
        <f>Table1[[#This Row],[quantity on-hand]]*(Table1[[#This Row],[Cost ]]+Table1[[#This Row],[shipping]]+Table1[[#This Row],[Tax]])</f>
        <v>0</v>
      </c>
      <c r="Q269" s="40">
        <v>0</v>
      </c>
      <c r="R269" s="93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5"/>
      <c r="Z269" s="85"/>
      <c r="AA269" s="85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1" t="str">
        <f>IF(Table1[[#This Row],[Buy-now costs]]&gt;0,"X","")</f>
        <v/>
      </c>
      <c r="M270" s="81"/>
      <c r="N270" s="81"/>
      <c r="O270" s="40">
        <v>0</v>
      </c>
      <c r="P270" s="95">
        <f>Table1[[#This Row],[quantity on-hand]]*(Table1[[#This Row],[Cost ]]+Table1[[#This Row],[shipping]]+Table1[[#This Row],[Tax]])</f>
        <v>0</v>
      </c>
      <c r="Q270" s="40">
        <v>0</v>
      </c>
      <c r="R270" s="93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5"/>
      <c r="Z270" s="85"/>
      <c r="AA270" s="85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1" t="str">
        <f>IF(Table1[[#This Row],[Buy-now costs]]&gt;0,"X","")</f>
        <v/>
      </c>
      <c r="M271" s="81"/>
      <c r="N271" s="81"/>
      <c r="O271" s="40">
        <v>0</v>
      </c>
      <c r="P271" s="95">
        <f>Table1[[#This Row],[quantity on-hand]]*(Table1[[#This Row],[Cost ]]+Table1[[#This Row],[shipping]]+Table1[[#This Row],[Tax]])</f>
        <v>0</v>
      </c>
      <c r="Q271" s="40">
        <v>0</v>
      </c>
      <c r="R271" s="93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5"/>
      <c r="Z271" s="85"/>
      <c r="AA271" s="85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1" t="str">
        <f>IF(Table1[[#This Row],[Buy-now costs]]&gt;0,"X","")</f>
        <v/>
      </c>
      <c r="M272" s="81"/>
      <c r="N272" s="81"/>
      <c r="O272" s="40">
        <v>0</v>
      </c>
      <c r="P272" s="95">
        <f>Table1[[#This Row],[quantity on-hand]]*(Table1[[#This Row],[Cost ]]+Table1[[#This Row],[shipping]]+Table1[[#This Row],[Tax]])</f>
        <v>0</v>
      </c>
      <c r="Q272" s="40">
        <v>0</v>
      </c>
      <c r="R272" s="93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5"/>
      <c r="Z272" s="85"/>
      <c r="AA272" s="85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1" t="str">
        <f>IF(Table1[[#This Row],[Buy-now costs]]&gt;0,"X","")</f>
        <v/>
      </c>
      <c r="M273" s="81"/>
      <c r="N273" s="81"/>
      <c r="O273" s="40">
        <v>0</v>
      </c>
      <c r="P273" s="95">
        <f>Table1[[#This Row],[quantity on-hand]]*(Table1[[#This Row],[Cost ]]+Table1[[#This Row],[shipping]]+Table1[[#This Row],[Tax]])</f>
        <v>0</v>
      </c>
      <c r="Q273" s="40">
        <v>0</v>
      </c>
      <c r="R273" s="93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5"/>
      <c r="Z273" s="85"/>
      <c r="AA273" s="85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1" t="str">
        <f>IF(Table1[[#This Row],[Buy-now costs]]&gt;0,"X","")</f>
        <v/>
      </c>
      <c r="M274" s="81"/>
      <c r="N274" s="81"/>
      <c r="O274" s="40">
        <v>0</v>
      </c>
      <c r="P274" s="95">
        <f>Table1[[#This Row],[quantity on-hand]]*(Table1[[#This Row],[Cost ]]+Table1[[#This Row],[shipping]]+Table1[[#This Row],[Tax]])</f>
        <v>0</v>
      </c>
      <c r="Q274" s="40">
        <v>0</v>
      </c>
      <c r="R274" s="93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5"/>
      <c r="Z274" s="85"/>
      <c r="AA274" s="85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1" t="str">
        <f>IF(Table1[[#This Row],[Buy-now costs]]&gt;0,"X","")</f>
        <v/>
      </c>
      <c r="M275" s="81"/>
      <c r="N275" s="81"/>
      <c r="O275" s="40">
        <v>0</v>
      </c>
      <c r="P275" s="95">
        <f>Table1[[#This Row],[quantity on-hand]]*(Table1[[#This Row],[Cost ]]+Table1[[#This Row],[shipping]]+Table1[[#This Row],[Tax]])</f>
        <v>0</v>
      </c>
      <c r="Q275" s="40">
        <v>0</v>
      </c>
      <c r="R275" s="93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5"/>
      <c r="Z275" s="85"/>
      <c r="AA275" s="85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1" t="str">
        <f>IF(Table1[[#This Row],[Buy-now costs]]&gt;0,"X","")</f>
        <v/>
      </c>
      <c r="M276" s="81"/>
      <c r="N276" s="81"/>
      <c r="O276" s="40">
        <v>0</v>
      </c>
      <c r="P276" s="95">
        <f>Table1[[#This Row],[quantity on-hand]]*(Table1[[#This Row],[Cost ]]+Table1[[#This Row],[shipping]]+Table1[[#This Row],[Tax]])</f>
        <v>0</v>
      </c>
      <c r="Q276" s="40">
        <v>0</v>
      </c>
      <c r="R276" s="93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5"/>
      <c r="Z276" s="85"/>
      <c r="AA276" s="85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1" t="str">
        <f>IF(Table1[[#This Row],[Buy-now costs]]&gt;0,"X","")</f>
        <v/>
      </c>
      <c r="M277" s="81"/>
      <c r="N277" s="81"/>
      <c r="O277" s="40">
        <v>0</v>
      </c>
      <c r="P277" s="95">
        <f>Table1[[#This Row],[quantity on-hand]]*(Table1[[#This Row],[Cost ]]+Table1[[#This Row],[shipping]]+Table1[[#This Row],[Tax]])</f>
        <v>0</v>
      </c>
      <c r="Q277" s="40">
        <v>0</v>
      </c>
      <c r="R277" s="93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5"/>
      <c r="Z277" s="85"/>
      <c r="AA277" s="85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1" t="str">
        <f>IF(Table1[[#This Row],[Buy-now costs]]&gt;0,"X","")</f>
        <v/>
      </c>
      <c r="M278" s="81"/>
      <c r="N278" s="81"/>
      <c r="O278" s="40">
        <v>0</v>
      </c>
      <c r="P278" s="95">
        <f>Table1[[#This Row],[quantity on-hand]]*(Table1[[#This Row],[Cost ]]+Table1[[#This Row],[shipping]]+Table1[[#This Row],[Tax]])</f>
        <v>0</v>
      </c>
      <c r="Q278" s="40">
        <v>0</v>
      </c>
      <c r="R278" s="93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5"/>
      <c r="Z278" s="85"/>
      <c r="AA278" s="85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1" t="str">
        <f>IF(Table1[[#This Row],[Buy-now costs]]&gt;0,"X","")</f>
        <v/>
      </c>
      <c r="M279" s="81"/>
      <c r="N279" s="81"/>
      <c r="O279" s="40">
        <v>0</v>
      </c>
      <c r="P279" s="95">
        <f>Table1[[#This Row],[quantity on-hand]]*(Table1[[#This Row],[Cost ]]+Table1[[#This Row],[shipping]]+Table1[[#This Row],[Tax]])</f>
        <v>0</v>
      </c>
      <c r="Q279" s="40">
        <v>0</v>
      </c>
      <c r="R279" s="93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5"/>
      <c r="Z279" s="85"/>
      <c r="AA279" s="85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1" t="str">
        <f>IF(Table1[[#This Row],[Buy-now costs]]&gt;0,"X","")</f>
        <v/>
      </c>
      <c r="M280" s="81"/>
      <c r="N280" s="81"/>
      <c r="O280" s="40">
        <v>0</v>
      </c>
      <c r="P280" s="95">
        <f>Table1[[#This Row],[quantity on-hand]]*(Table1[[#This Row],[Cost ]]+Table1[[#This Row],[shipping]]+Table1[[#This Row],[Tax]])</f>
        <v>0</v>
      </c>
      <c r="Q280" s="40">
        <v>0</v>
      </c>
      <c r="R280" s="93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5"/>
      <c r="Z280" s="85"/>
      <c r="AA280" s="85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1" t="str">
        <f>IF(Table1[[#This Row],[Buy-now costs]]&gt;0,"X","")</f>
        <v/>
      </c>
      <c r="M281" s="81"/>
      <c r="N281" s="81"/>
      <c r="O281" s="40">
        <v>0</v>
      </c>
      <c r="P281" s="95">
        <f>Table1[[#This Row],[quantity on-hand]]*(Table1[[#This Row],[Cost ]]+Table1[[#This Row],[shipping]]+Table1[[#This Row],[Tax]])</f>
        <v>0</v>
      </c>
      <c r="Q281" s="40">
        <v>0</v>
      </c>
      <c r="R281" s="93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5"/>
      <c r="Z281" s="85"/>
      <c r="AA281" s="85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1" t="str">
        <f>IF(Table1[[#This Row],[Buy-now costs]]&gt;0,"X","")</f>
        <v/>
      </c>
      <c r="M282" s="81"/>
      <c r="N282" s="81"/>
      <c r="O282" s="40">
        <v>0</v>
      </c>
      <c r="P282" s="95">
        <f>Table1[[#This Row],[quantity on-hand]]*(Table1[[#This Row],[Cost ]]+Table1[[#This Row],[shipping]]+Table1[[#This Row],[Tax]])</f>
        <v>0</v>
      </c>
      <c r="Q282" s="40">
        <v>0</v>
      </c>
      <c r="R282" s="93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5"/>
      <c r="Z282" s="85"/>
      <c r="AA282" s="85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1" t="str">
        <f>IF(Table1[[#This Row],[Buy-now costs]]&gt;0,"X","")</f>
        <v/>
      </c>
      <c r="M283" s="81"/>
      <c r="N283" s="81"/>
      <c r="O283" s="40">
        <v>0</v>
      </c>
      <c r="P283" s="95">
        <f>Table1[[#This Row],[quantity on-hand]]*(Table1[[#This Row],[Cost ]]+Table1[[#This Row],[shipping]]+Table1[[#This Row],[Tax]])</f>
        <v>0</v>
      </c>
      <c r="Q283" s="40">
        <v>0</v>
      </c>
      <c r="R283" s="93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5"/>
      <c r="Z283" s="85"/>
      <c r="AA283" s="85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1" t="str">
        <f>IF(Table1[[#This Row],[Buy-now costs]]&gt;0,"X","")</f>
        <v/>
      </c>
      <c r="M284" s="81"/>
      <c r="N284" s="81"/>
      <c r="O284" s="40">
        <v>0</v>
      </c>
      <c r="P284" s="95">
        <f>Table1[[#This Row],[quantity on-hand]]*(Table1[[#This Row],[Cost ]]+Table1[[#This Row],[shipping]]+Table1[[#This Row],[Tax]])</f>
        <v>0</v>
      </c>
      <c r="Q284" s="40">
        <v>0</v>
      </c>
      <c r="R284" s="93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5"/>
      <c r="Z284" s="85"/>
      <c r="AA284" s="85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1" t="str">
        <f>IF(Table1[[#This Row],[Buy-now costs]]&gt;0,"X","")</f>
        <v/>
      </c>
      <c r="M285" s="81"/>
      <c r="N285" s="81"/>
      <c r="O285" s="40">
        <v>0</v>
      </c>
      <c r="P285" s="95">
        <f>Table1[[#This Row],[quantity on-hand]]*(Table1[[#This Row],[Cost ]]+Table1[[#This Row],[shipping]]+Table1[[#This Row],[Tax]])</f>
        <v>0</v>
      </c>
      <c r="Q285" s="40">
        <v>0</v>
      </c>
      <c r="R285" s="93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5"/>
      <c r="Z285" s="85"/>
      <c r="AA285" s="85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1" t="str">
        <f>IF(Table1[[#This Row],[Buy-now costs]]&gt;0,"X","")</f>
        <v/>
      </c>
      <c r="M286" s="81"/>
      <c r="N286" s="81"/>
      <c r="O286" s="40">
        <v>0</v>
      </c>
      <c r="P286" s="95">
        <f>Table1[[#This Row],[quantity on-hand]]*(Table1[[#This Row],[Cost ]]+Table1[[#This Row],[shipping]]+Table1[[#This Row],[Tax]])</f>
        <v>0</v>
      </c>
      <c r="Q286" s="40">
        <v>0</v>
      </c>
      <c r="R286" s="93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5"/>
      <c r="Z286" s="85"/>
      <c r="AA286" s="85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1" t="str">
        <f>IF(Table1[[#This Row],[Buy-now costs]]&gt;0,"X","")</f>
        <v/>
      </c>
      <c r="M287" s="81"/>
      <c r="N287" s="81"/>
      <c r="O287" s="40">
        <v>0</v>
      </c>
      <c r="P287" s="95">
        <f>Table1[[#This Row],[quantity on-hand]]*(Table1[[#This Row],[Cost ]]+Table1[[#This Row],[shipping]]+Table1[[#This Row],[Tax]])</f>
        <v>0</v>
      </c>
      <c r="Q287" s="40">
        <v>0</v>
      </c>
      <c r="R287" s="93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5"/>
      <c r="Z287" s="85"/>
      <c r="AA287" s="85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1" t="str">
        <f>IF(Table1[[#This Row],[Buy-now costs]]&gt;0,"X","")</f>
        <v/>
      </c>
      <c r="M288" s="81"/>
      <c r="N288" s="81"/>
      <c r="O288" s="40">
        <v>0</v>
      </c>
      <c r="P288" s="95">
        <f>Table1[[#This Row],[quantity on-hand]]*(Table1[[#This Row],[Cost ]]+Table1[[#This Row],[shipping]]+Table1[[#This Row],[Tax]])</f>
        <v>0</v>
      </c>
      <c r="Q288" s="40">
        <v>0</v>
      </c>
      <c r="R288" s="93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5"/>
      <c r="Z288" s="85"/>
      <c r="AA288" s="85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1" t="str">
        <f>IF(Table1[[#This Row],[Buy-now costs]]&gt;0,"X","")</f>
        <v/>
      </c>
      <c r="M289" s="81"/>
      <c r="N289" s="81"/>
      <c r="O289" s="40">
        <v>0</v>
      </c>
      <c r="P289" s="95">
        <f>Table1[[#This Row],[quantity on-hand]]*(Table1[[#This Row],[Cost ]]+Table1[[#This Row],[shipping]]+Table1[[#This Row],[Tax]])</f>
        <v>0</v>
      </c>
      <c r="Q289" s="40">
        <v>0</v>
      </c>
      <c r="R289" s="93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5"/>
      <c r="Z289" s="85"/>
      <c r="AA289" s="85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1" t="str">
        <f>IF(Table1[[#This Row],[Buy-now costs]]&gt;0,"X","")</f>
        <v/>
      </c>
      <c r="M290" s="81"/>
      <c r="N290" s="81"/>
      <c r="O290" s="40">
        <v>0</v>
      </c>
      <c r="P290" s="95">
        <f>Table1[[#This Row],[quantity on-hand]]*(Table1[[#This Row],[Cost ]]+Table1[[#This Row],[shipping]]+Table1[[#This Row],[Tax]])</f>
        <v>0</v>
      </c>
      <c r="Q290" s="40">
        <v>0</v>
      </c>
      <c r="R290" s="93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5"/>
      <c r="Z290" s="85"/>
      <c r="AA290" s="85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1" t="str">
        <f>IF(Table1[[#This Row],[Buy-now costs]]&gt;0,"X","")</f>
        <v/>
      </c>
      <c r="M291" s="81"/>
      <c r="N291" s="81"/>
      <c r="O291" s="40">
        <v>0</v>
      </c>
      <c r="P291" s="95">
        <f>Table1[[#This Row],[quantity on-hand]]*(Table1[[#This Row],[Cost ]]+Table1[[#This Row],[shipping]]+Table1[[#This Row],[Tax]])</f>
        <v>0</v>
      </c>
      <c r="Q291" s="40">
        <v>0</v>
      </c>
      <c r="R291" s="93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5"/>
      <c r="Z291" s="85"/>
      <c r="AA291" s="85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1" t="str">
        <f>IF(Table1[[#This Row],[Buy-now costs]]&gt;0,"X","")</f>
        <v/>
      </c>
      <c r="M292" s="81"/>
      <c r="N292" s="81"/>
      <c r="O292" s="40">
        <v>0</v>
      </c>
      <c r="P292" s="95">
        <f>Table1[[#This Row],[quantity on-hand]]*(Table1[[#This Row],[Cost ]]+Table1[[#This Row],[shipping]]+Table1[[#This Row],[Tax]])</f>
        <v>0</v>
      </c>
      <c r="Q292" s="40">
        <v>0</v>
      </c>
      <c r="R292" s="93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5"/>
      <c r="Z292" s="85"/>
      <c r="AA292" s="85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1" t="str">
        <f>IF(Table1[[#This Row],[Buy-now costs]]&gt;0,"X","")</f>
        <v/>
      </c>
      <c r="M293" s="81"/>
      <c r="N293" s="81"/>
      <c r="O293" s="40">
        <v>0</v>
      </c>
      <c r="P293" s="95">
        <f>Table1[[#This Row],[quantity on-hand]]*(Table1[[#This Row],[Cost ]]+Table1[[#This Row],[shipping]]+Table1[[#This Row],[Tax]])</f>
        <v>0</v>
      </c>
      <c r="Q293" s="40">
        <v>0</v>
      </c>
      <c r="R293" s="93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5"/>
      <c r="Z293" s="85"/>
      <c r="AA293" s="85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1" t="str">
        <f>IF(Table1[[#This Row],[Buy-now costs]]&gt;0,"X","")</f>
        <v/>
      </c>
      <c r="M294" s="81"/>
      <c r="N294" s="81"/>
      <c r="O294" s="40">
        <v>0</v>
      </c>
      <c r="P294" s="95">
        <f>Table1[[#This Row],[quantity on-hand]]*(Table1[[#This Row],[Cost ]]+Table1[[#This Row],[shipping]]+Table1[[#This Row],[Tax]])</f>
        <v>0</v>
      </c>
      <c r="Q294" s="40">
        <v>0</v>
      </c>
      <c r="R294" s="93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5"/>
      <c r="Z294" s="85"/>
      <c r="AA294" s="85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1" t="str">
        <f>IF(Table1[[#This Row],[Buy-now costs]]&gt;0,"X","")</f>
        <v/>
      </c>
      <c r="M295" s="81"/>
      <c r="N295" s="81"/>
      <c r="O295" s="40">
        <v>0</v>
      </c>
      <c r="P295" s="95">
        <f>Table1[[#This Row],[quantity on-hand]]*(Table1[[#This Row],[Cost ]]+Table1[[#This Row],[shipping]]+Table1[[#This Row],[Tax]])</f>
        <v>0</v>
      </c>
      <c r="Q295" s="40">
        <v>0</v>
      </c>
      <c r="R295" s="93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5"/>
      <c r="Z295" s="85"/>
      <c r="AA295" s="85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1" t="str">
        <f>IF(Table1[[#This Row],[Buy-now costs]]&gt;0,"X","")</f>
        <v/>
      </c>
      <c r="M296" s="81"/>
      <c r="N296" s="81"/>
      <c r="O296" s="40">
        <v>0</v>
      </c>
      <c r="P296" s="95">
        <f>Table1[[#This Row],[quantity on-hand]]*(Table1[[#This Row],[Cost ]]+Table1[[#This Row],[shipping]]+Table1[[#This Row],[Tax]])</f>
        <v>0</v>
      </c>
      <c r="Q296" s="40">
        <v>0</v>
      </c>
      <c r="R296" s="93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5"/>
      <c r="Z296" s="85"/>
      <c r="AA296" s="85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1" t="str">
        <f>IF(Table1[[#This Row],[Buy-now costs]]&gt;0,"X","")</f>
        <v/>
      </c>
      <c r="M297" s="81"/>
      <c r="N297" s="81"/>
      <c r="O297" s="40">
        <v>0</v>
      </c>
      <c r="P297" s="95">
        <f>Table1[[#This Row],[quantity on-hand]]*(Table1[[#This Row],[Cost ]]+Table1[[#This Row],[shipping]]+Table1[[#This Row],[Tax]])</f>
        <v>0</v>
      </c>
      <c r="Q297" s="40">
        <v>0</v>
      </c>
      <c r="R297" s="93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5"/>
      <c r="Z297" s="85"/>
      <c r="AA297" s="85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1" t="str">
        <f>IF(Table1[[#This Row],[Buy-now costs]]&gt;0,"X","")</f>
        <v/>
      </c>
      <c r="M298" s="81"/>
      <c r="N298" s="81"/>
      <c r="O298" s="40">
        <v>0</v>
      </c>
      <c r="P298" s="95">
        <f>Table1[[#This Row],[quantity on-hand]]*(Table1[[#This Row],[Cost ]]+Table1[[#This Row],[shipping]]+Table1[[#This Row],[Tax]])</f>
        <v>0</v>
      </c>
      <c r="Q298" s="40">
        <v>0</v>
      </c>
      <c r="R298" s="93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5"/>
      <c r="Z298" s="85"/>
      <c r="AA298" s="85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1" t="str">
        <f>IF(Table1[[#This Row],[Buy-now costs]]&gt;0,"X","")</f>
        <v/>
      </c>
      <c r="M299" s="81"/>
      <c r="N299" s="81"/>
      <c r="O299" s="40">
        <v>0</v>
      </c>
      <c r="P299" s="95">
        <f>Table1[[#This Row],[quantity on-hand]]*(Table1[[#This Row],[Cost ]]+Table1[[#This Row],[shipping]]+Table1[[#This Row],[Tax]])</f>
        <v>0</v>
      </c>
      <c r="Q299" s="40">
        <v>0</v>
      </c>
      <c r="R299" s="93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5"/>
      <c r="Z299" s="85"/>
      <c r="AA299" s="85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1" t="str">
        <f>IF(Table1[[#This Row],[Buy-now costs]]&gt;0,"X","")</f>
        <v/>
      </c>
      <c r="M300" s="81"/>
      <c r="N300" s="81"/>
      <c r="O300" s="40">
        <v>0</v>
      </c>
      <c r="P300" s="95">
        <f>Table1[[#This Row],[quantity on-hand]]*(Table1[[#This Row],[Cost ]]+Table1[[#This Row],[shipping]]+Table1[[#This Row],[Tax]])</f>
        <v>0</v>
      </c>
      <c r="Q300" s="40">
        <v>0</v>
      </c>
      <c r="R300" s="93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5"/>
      <c r="Z300" s="85"/>
      <c r="AA300" s="85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1" t="str">
        <f>IF(Table1[[#This Row],[Buy-now costs]]&gt;0,"X","")</f>
        <v/>
      </c>
      <c r="M301" s="81"/>
      <c r="N301" s="81"/>
      <c r="O301" s="40">
        <v>0</v>
      </c>
      <c r="P301" s="95">
        <f>Table1[[#This Row],[quantity on-hand]]*(Table1[[#This Row],[Cost ]]+Table1[[#This Row],[shipping]]+Table1[[#This Row],[Tax]])</f>
        <v>0</v>
      </c>
      <c r="Q301" s="40">
        <v>0</v>
      </c>
      <c r="R301" s="93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5"/>
      <c r="Z301" s="85"/>
      <c r="AA301" s="85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1" t="str">
        <f>IF(Table1[[#This Row],[Buy-now costs]]&gt;0,"X","")</f>
        <v/>
      </c>
      <c r="M302" s="81"/>
      <c r="N302" s="81"/>
      <c r="O302" s="40">
        <v>0</v>
      </c>
      <c r="P302" s="95">
        <f>Table1[[#This Row],[quantity on-hand]]*(Table1[[#This Row],[Cost ]]+Table1[[#This Row],[shipping]]+Table1[[#This Row],[Tax]])</f>
        <v>0</v>
      </c>
      <c r="Q302" s="40">
        <v>0</v>
      </c>
      <c r="R302" s="93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5"/>
      <c r="Z302" s="85"/>
      <c r="AA302" s="85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1" t="str">
        <f>IF(Table1[[#This Row],[Buy-now costs]]&gt;0,"X","")</f>
        <v/>
      </c>
      <c r="M303" s="81"/>
      <c r="N303" s="81"/>
      <c r="O303" s="40">
        <v>0</v>
      </c>
      <c r="P303" s="95">
        <f>Table1[[#This Row],[quantity on-hand]]*(Table1[[#This Row],[Cost ]]+Table1[[#This Row],[shipping]]+Table1[[#This Row],[Tax]])</f>
        <v>0</v>
      </c>
      <c r="Q303" s="40">
        <v>0</v>
      </c>
      <c r="R303" s="93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5"/>
      <c r="Z303" s="85"/>
      <c r="AA303" s="85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1" t="str">
        <f>IF(Table1[[#This Row],[Buy-now costs]]&gt;0,"X","")</f>
        <v/>
      </c>
      <c r="M304" s="81"/>
      <c r="N304" s="81"/>
      <c r="O304" s="40">
        <v>0</v>
      </c>
      <c r="P304" s="95">
        <f>Table1[[#This Row],[quantity on-hand]]*(Table1[[#This Row],[Cost ]]+Table1[[#This Row],[shipping]]+Table1[[#This Row],[Tax]])</f>
        <v>0</v>
      </c>
      <c r="Q304" s="40">
        <v>0</v>
      </c>
      <c r="R304" s="93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5"/>
      <c r="Z304" s="85"/>
      <c r="AA304" s="85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1" t="str">
        <f>IF(Table1[[#This Row],[Buy-now costs]]&gt;0,"X","")</f>
        <v/>
      </c>
      <c r="M305" s="81"/>
      <c r="N305" s="81"/>
      <c r="O305" s="40">
        <v>0</v>
      </c>
      <c r="P305" s="95">
        <f>Table1[[#This Row],[quantity on-hand]]*(Table1[[#This Row],[Cost ]]+Table1[[#This Row],[shipping]]+Table1[[#This Row],[Tax]])</f>
        <v>0</v>
      </c>
      <c r="Q305" s="40">
        <v>0</v>
      </c>
      <c r="R305" s="93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5"/>
      <c r="Z305" s="85"/>
      <c r="AA305" s="85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1" t="str">
        <f>IF(Table1[[#This Row],[Buy-now costs]]&gt;0,"X","")</f>
        <v/>
      </c>
      <c r="M306" s="81"/>
      <c r="N306" s="81"/>
      <c r="O306" s="40">
        <v>0</v>
      </c>
      <c r="P306" s="95">
        <f>Table1[[#This Row],[quantity on-hand]]*(Table1[[#This Row],[Cost ]]+Table1[[#This Row],[shipping]]+Table1[[#This Row],[Tax]])</f>
        <v>0</v>
      </c>
      <c r="Q306" s="40">
        <v>0</v>
      </c>
      <c r="R306" s="93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5"/>
      <c r="Z306" s="85"/>
      <c r="AA306" s="85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1" t="str">
        <f>IF(Table1[[#This Row],[Buy-now costs]]&gt;0,"X","")</f>
        <v/>
      </c>
      <c r="M307" s="81"/>
      <c r="N307" s="81"/>
      <c r="O307" s="40">
        <v>0</v>
      </c>
      <c r="P307" s="95">
        <f>Table1[[#This Row],[quantity on-hand]]*(Table1[[#This Row],[Cost ]]+Table1[[#This Row],[shipping]]+Table1[[#This Row],[Tax]])</f>
        <v>0</v>
      </c>
      <c r="Q307" s="40">
        <v>0</v>
      </c>
      <c r="R307" s="93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5"/>
      <c r="Z307" s="85"/>
      <c r="AA307" s="85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1" t="str">
        <f>IF(Table1[[#This Row],[Buy-now costs]]&gt;0,"X","")</f>
        <v/>
      </c>
      <c r="M308" s="81"/>
      <c r="N308" s="81"/>
      <c r="O308" s="40">
        <v>0</v>
      </c>
      <c r="P308" s="95">
        <f>Table1[[#This Row],[quantity on-hand]]*(Table1[[#This Row],[Cost ]]+Table1[[#This Row],[shipping]]+Table1[[#This Row],[Tax]])</f>
        <v>0</v>
      </c>
      <c r="Q308" s="40">
        <v>0</v>
      </c>
      <c r="R308" s="93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5"/>
      <c r="Z308" s="85"/>
      <c r="AA308" s="85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1" t="str">
        <f>IF(Table1[[#This Row],[Buy-now costs]]&gt;0,"X","")</f>
        <v/>
      </c>
      <c r="M309" s="81"/>
      <c r="N309" s="81"/>
      <c r="O309" s="40">
        <v>0</v>
      </c>
      <c r="P309" s="95">
        <f>Table1[[#This Row],[quantity on-hand]]*(Table1[[#This Row],[Cost ]]+Table1[[#This Row],[shipping]]+Table1[[#This Row],[Tax]])</f>
        <v>0</v>
      </c>
      <c r="Q309" s="40">
        <v>0</v>
      </c>
      <c r="R309" s="93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5"/>
      <c r="Z309" s="85"/>
      <c r="AA309" s="85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1" t="str">
        <f>IF(Table1[[#This Row],[Buy-now costs]]&gt;0,"X","")</f>
        <v/>
      </c>
      <c r="M310" s="81"/>
      <c r="N310" s="81"/>
      <c r="O310" s="40">
        <v>0</v>
      </c>
      <c r="P310" s="95">
        <f>Table1[[#This Row],[quantity on-hand]]*(Table1[[#This Row],[Cost ]]+Table1[[#This Row],[shipping]]+Table1[[#This Row],[Tax]])</f>
        <v>0</v>
      </c>
      <c r="Q310" s="40">
        <v>0</v>
      </c>
      <c r="R310" s="93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5"/>
      <c r="Z310" s="85"/>
      <c r="AA310" s="85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1" t="str">
        <f>IF(Table1[[#This Row],[Buy-now costs]]&gt;0,"X","")</f>
        <v/>
      </c>
      <c r="M311" s="81"/>
      <c r="N311" s="81"/>
      <c r="O311" s="40">
        <v>0</v>
      </c>
      <c r="P311" s="95">
        <f>Table1[[#This Row],[quantity on-hand]]*(Table1[[#This Row],[Cost ]]+Table1[[#This Row],[shipping]]+Table1[[#This Row],[Tax]])</f>
        <v>0</v>
      </c>
      <c r="Q311" s="40">
        <v>0</v>
      </c>
      <c r="R311" s="93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5"/>
      <c r="Z311" s="85"/>
      <c r="AA311" s="85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1" t="str">
        <f>IF(Table1[[#This Row],[Buy-now costs]]&gt;0,"X","")</f>
        <v/>
      </c>
      <c r="M312" s="81"/>
      <c r="N312" s="81"/>
      <c r="O312" s="40">
        <v>0</v>
      </c>
      <c r="P312" s="95">
        <f>Table1[[#This Row],[quantity on-hand]]*(Table1[[#This Row],[Cost ]]+Table1[[#This Row],[shipping]]+Table1[[#This Row],[Tax]])</f>
        <v>0</v>
      </c>
      <c r="Q312" s="40">
        <v>0</v>
      </c>
      <c r="R312" s="93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5"/>
      <c r="Z312" s="85"/>
      <c r="AA312" s="85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1" t="str">
        <f>IF(Table1[[#This Row],[Buy-now costs]]&gt;0,"X","")</f>
        <v/>
      </c>
      <c r="M313" s="81"/>
      <c r="N313" s="81"/>
      <c r="O313" s="40">
        <v>0</v>
      </c>
      <c r="P313" s="95">
        <f>Table1[[#This Row],[quantity on-hand]]*(Table1[[#This Row],[Cost ]]+Table1[[#This Row],[shipping]]+Table1[[#This Row],[Tax]])</f>
        <v>0</v>
      </c>
      <c r="Q313" s="40">
        <v>0</v>
      </c>
      <c r="R313" s="93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5"/>
      <c r="Z313" s="85"/>
      <c r="AA313" s="85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1" t="str">
        <f>IF(Table1[[#This Row],[Buy-now costs]]&gt;0,"X","")</f>
        <v/>
      </c>
      <c r="M314" s="81"/>
      <c r="N314" s="81"/>
      <c r="O314" s="40">
        <v>0</v>
      </c>
      <c r="P314" s="95">
        <f>Table1[[#This Row],[quantity on-hand]]*(Table1[[#This Row],[Cost ]]+Table1[[#This Row],[shipping]]+Table1[[#This Row],[Tax]])</f>
        <v>0</v>
      </c>
      <c r="Q314" s="40">
        <v>0</v>
      </c>
      <c r="R314" s="93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5"/>
      <c r="Z314" s="85"/>
      <c r="AA314" s="85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1" t="str">
        <f>IF(Table1[[#This Row],[Buy-now costs]]&gt;0,"X","")</f>
        <v/>
      </c>
      <c r="M315" s="81"/>
      <c r="N315" s="81"/>
      <c r="O315" s="40">
        <v>0</v>
      </c>
      <c r="P315" s="95">
        <f>Table1[[#This Row],[quantity on-hand]]*(Table1[[#This Row],[Cost ]]+Table1[[#This Row],[shipping]]+Table1[[#This Row],[Tax]])</f>
        <v>0</v>
      </c>
      <c r="Q315" s="40">
        <v>0</v>
      </c>
      <c r="R315" s="93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5"/>
      <c r="Z315" s="85"/>
      <c r="AA315" s="85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1" t="str">
        <f>IF(Table1[[#This Row],[Buy-now costs]]&gt;0,"X","")</f>
        <v/>
      </c>
      <c r="M316" s="81"/>
      <c r="N316" s="81"/>
      <c r="O316" s="40">
        <v>0</v>
      </c>
      <c r="P316" s="95">
        <f>Table1[[#This Row],[quantity on-hand]]*(Table1[[#This Row],[Cost ]]+Table1[[#This Row],[shipping]]+Table1[[#This Row],[Tax]])</f>
        <v>0</v>
      </c>
      <c r="Q316" s="40">
        <v>0</v>
      </c>
      <c r="R316" s="93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5"/>
      <c r="Z316" s="85"/>
      <c r="AA316" s="85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1" t="str">
        <f>IF(Table1[[#This Row],[Buy-now costs]]&gt;0,"X","")</f>
        <v/>
      </c>
      <c r="M317" s="81"/>
      <c r="N317" s="81"/>
      <c r="O317" s="40">
        <v>0</v>
      </c>
      <c r="P317" s="95">
        <f>Table1[[#This Row],[quantity on-hand]]*(Table1[[#This Row],[Cost ]]+Table1[[#This Row],[shipping]]+Table1[[#This Row],[Tax]])</f>
        <v>0</v>
      </c>
      <c r="Q317" s="40">
        <v>0</v>
      </c>
      <c r="R317" s="93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5"/>
      <c r="Z317" s="85"/>
      <c r="AA317" s="85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1" t="str">
        <f>IF(Table1[[#This Row],[Buy-now costs]]&gt;0,"X","")</f>
        <v/>
      </c>
      <c r="M318" s="81"/>
      <c r="N318" s="81"/>
      <c r="O318" s="40">
        <v>0</v>
      </c>
      <c r="P318" s="95">
        <f>Table1[[#This Row],[quantity on-hand]]*(Table1[[#This Row],[Cost ]]+Table1[[#This Row],[shipping]]+Table1[[#This Row],[Tax]])</f>
        <v>0</v>
      </c>
      <c r="Q318" s="40">
        <v>0</v>
      </c>
      <c r="R318" s="93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5"/>
      <c r="Z318" s="85"/>
      <c r="AA318" s="85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1" t="str">
        <f>IF(Table1[[#This Row],[Buy-now costs]]&gt;0,"X","")</f>
        <v/>
      </c>
      <c r="M319" s="81"/>
      <c r="N319" s="81"/>
      <c r="O319" s="40">
        <v>0</v>
      </c>
      <c r="P319" s="95">
        <f>Table1[[#This Row],[quantity on-hand]]*(Table1[[#This Row],[Cost ]]+Table1[[#This Row],[shipping]]+Table1[[#This Row],[Tax]])</f>
        <v>0</v>
      </c>
      <c r="Q319" s="40">
        <v>0</v>
      </c>
      <c r="R319" s="93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5"/>
      <c r="Z319" s="85"/>
      <c r="AA319" s="85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1" t="str">
        <f>IF(Table1[[#This Row],[Buy-now costs]]&gt;0,"X","")</f>
        <v/>
      </c>
      <c r="M320" s="81"/>
      <c r="N320" s="81"/>
      <c r="O320" s="40">
        <v>0</v>
      </c>
      <c r="P320" s="95">
        <f>Table1[[#This Row],[quantity on-hand]]*(Table1[[#This Row],[Cost ]]+Table1[[#This Row],[shipping]]+Table1[[#This Row],[Tax]])</f>
        <v>0</v>
      </c>
      <c r="Q320" s="40">
        <v>0</v>
      </c>
      <c r="R320" s="93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5"/>
      <c r="Z320" s="85"/>
      <c r="AA320" s="85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1" t="str">
        <f>IF(Table1[[#This Row],[Buy-now costs]]&gt;0,"X","")</f>
        <v/>
      </c>
      <c r="M321" s="81"/>
      <c r="N321" s="81"/>
      <c r="O321" s="40">
        <v>0</v>
      </c>
      <c r="P321" s="95">
        <f>Table1[[#This Row],[quantity on-hand]]*(Table1[[#This Row],[Cost ]]+Table1[[#This Row],[shipping]]+Table1[[#This Row],[Tax]])</f>
        <v>0</v>
      </c>
      <c r="Q321" s="40">
        <v>0</v>
      </c>
      <c r="R321" s="93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5"/>
      <c r="Z321" s="85"/>
      <c r="AA321" s="85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1" t="str">
        <f>IF(Table1[[#This Row],[Buy-now costs]]&gt;0,"X","")</f>
        <v/>
      </c>
      <c r="M322" s="81"/>
      <c r="N322" s="81"/>
      <c r="O322" s="40">
        <v>0</v>
      </c>
      <c r="P322" s="95">
        <f>Table1[[#This Row],[quantity on-hand]]*(Table1[[#This Row],[Cost ]]+Table1[[#This Row],[shipping]]+Table1[[#This Row],[Tax]])</f>
        <v>0</v>
      </c>
      <c r="Q322" s="40">
        <v>0</v>
      </c>
      <c r="R322" s="93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5"/>
      <c r="Z322" s="85"/>
      <c r="AA322" s="85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1" t="str">
        <f>IF(Table1[[#This Row],[Buy-now costs]]&gt;0,"X","")</f>
        <v/>
      </c>
      <c r="M323" s="81"/>
      <c r="N323" s="81"/>
      <c r="O323" s="40">
        <v>0</v>
      </c>
      <c r="P323" s="95">
        <f>Table1[[#This Row],[quantity on-hand]]*(Table1[[#This Row],[Cost ]]+Table1[[#This Row],[shipping]]+Table1[[#This Row],[Tax]])</f>
        <v>0</v>
      </c>
      <c r="Q323" s="40">
        <v>0</v>
      </c>
      <c r="R323" s="93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5"/>
      <c r="Z323" s="85"/>
      <c r="AA323" s="85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1" t="str">
        <f>IF(Table1[[#This Row],[Buy-now costs]]&gt;0,"X","")</f>
        <v/>
      </c>
      <c r="M324" s="81"/>
      <c r="N324" s="81"/>
      <c r="O324" s="40">
        <v>0</v>
      </c>
      <c r="P324" s="95">
        <f>Table1[[#This Row],[quantity on-hand]]*(Table1[[#This Row],[Cost ]]+Table1[[#This Row],[shipping]]+Table1[[#This Row],[Tax]])</f>
        <v>0</v>
      </c>
      <c r="Q324" s="40">
        <v>0</v>
      </c>
      <c r="R324" s="93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5"/>
      <c r="Z324" s="85"/>
      <c r="AA324" s="85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1" t="str">
        <f>IF(Table1[[#This Row],[Buy-now costs]]&gt;0,"X","")</f>
        <v/>
      </c>
      <c r="M325" s="81"/>
      <c r="N325" s="81"/>
      <c r="O325" s="40">
        <v>0</v>
      </c>
      <c r="P325" s="95">
        <f>Table1[[#This Row],[quantity on-hand]]*(Table1[[#This Row],[Cost ]]+Table1[[#This Row],[shipping]]+Table1[[#This Row],[Tax]])</f>
        <v>0</v>
      </c>
      <c r="Q325" s="40">
        <v>0</v>
      </c>
      <c r="R325" s="93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5"/>
      <c r="Z325" s="85"/>
      <c r="AA325" s="85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1" t="str">
        <f>IF(Table1[[#This Row],[Buy-now costs]]&gt;0,"X","")</f>
        <v/>
      </c>
      <c r="M326" s="81"/>
      <c r="N326" s="81"/>
      <c r="O326" s="40">
        <v>0</v>
      </c>
      <c r="P326" s="95">
        <f>Table1[[#This Row],[quantity on-hand]]*(Table1[[#This Row],[Cost ]]+Table1[[#This Row],[shipping]]+Table1[[#This Row],[Tax]])</f>
        <v>0</v>
      </c>
      <c r="Q326" s="40">
        <v>0</v>
      </c>
      <c r="R326" s="93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5"/>
      <c r="Z326" s="85"/>
      <c r="AA326" s="85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1" t="str">
        <f>IF(Table1[[#This Row],[Buy-now costs]]&gt;0,"X","")</f>
        <v/>
      </c>
      <c r="M327" s="81"/>
      <c r="N327" s="81"/>
      <c r="O327" s="40">
        <v>0</v>
      </c>
      <c r="P327" s="95">
        <f>Table1[[#This Row],[quantity on-hand]]*(Table1[[#This Row],[Cost ]]+Table1[[#This Row],[shipping]]+Table1[[#This Row],[Tax]])</f>
        <v>0</v>
      </c>
      <c r="Q327" s="40">
        <v>0</v>
      </c>
      <c r="R327" s="93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5"/>
      <c r="Z327" s="85"/>
      <c r="AA327" s="85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1" t="str">
        <f>IF(Table1[[#This Row],[Buy-now costs]]&gt;0,"X","")</f>
        <v/>
      </c>
      <c r="M328" s="81"/>
      <c r="N328" s="81"/>
      <c r="O328" s="40">
        <v>0</v>
      </c>
      <c r="P328" s="95">
        <f>Table1[[#This Row],[quantity on-hand]]*(Table1[[#This Row],[Cost ]]+Table1[[#This Row],[shipping]]+Table1[[#This Row],[Tax]])</f>
        <v>0</v>
      </c>
      <c r="Q328" s="40">
        <v>0</v>
      </c>
      <c r="R328" s="93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5"/>
      <c r="Z328" s="85"/>
      <c r="AA328" s="85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1" t="str">
        <f>IF(Table1[[#This Row],[Buy-now costs]]&gt;0,"X","")</f>
        <v/>
      </c>
      <c r="M329" s="81"/>
      <c r="N329" s="81"/>
      <c r="O329" s="40">
        <v>0</v>
      </c>
      <c r="P329" s="95">
        <f>Table1[[#This Row],[quantity on-hand]]*(Table1[[#This Row],[Cost ]]+Table1[[#This Row],[shipping]]+Table1[[#This Row],[Tax]])</f>
        <v>0</v>
      </c>
      <c r="Q329" s="40">
        <v>0</v>
      </c>
      <c r="R329" s="93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5"/>
      <c r="Z329" s="85"/>
      <c r="AA329" s="85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1" t="str">
        <f>IF(Table1[[#This Row],[Buy-now costs]]&gt;0,"X","")</f>
        <v/>
      </c>
      <c r="M330" s="81"/>
      <c r="N330" s="81"/>
      <c r="O330" s="40">
        <v>0</v>
      </c>
      <c r="P330" s="95">
        <f>Table1[[#This Row],[quantity on-hand]]*(Table1[[#This Row],[Cost ]]+Table1[[#This Row],[shipping]]+Table1[[#This Row],[Tax]])</f>
        <v>0</v>
      </c>
      <c r="Q330" s="40">
        <v>0</v>
      </c>
      <c r="R330" s="93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5"/>
      <c r="Z330" s="85"/>
      <c r="AA330" s="85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1" t="str">
        <f>IF(Table1[[#This Row],[Buy-now costs]]&gt;0,"X","")</f>
        <v/>
      </c>
      <c r="M331" s="81"/>
      <c r="N331" s="81"/>
      <c r="O331" s="40">
        <v>0</v>
      </c>
      <c r="P331" s="95">
        <f>Table1[[#This Row],[quantity on-hand]]*(Table1[[#This Row],[Cost ]]+Table1[[#This Row],[shipping]]+Table1[[#This Row],[Tax]])</f>
        <v>0</v>
      </c>
      <c r="Q331" s="40">
        <v>0</v>
      </c>
      <c r="R331" s="93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5"/>
      <c r="Z331" s="85"/>
      <c r="AA331" s="85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1" t="str">
        <f>IF(Table1[[#This Row],[Buy-now costs]]&gt;0,"X","")</f>
        <v/>
      </c>
      <c r="M332" s="81"/>
      <c r="N332" s="81"/>
      <c r="O332" s="40">
        <v>0</v>
      </c>
      <c r="P332" s="95">
        <f>Table1[[#This Row],[quantity on-hand]]*(Table1[[#This Row],[Cost ]]+Table1[[#This Row],[shipping]]+Table1[[#This Row],[Tax]])</f>
        <v>0</v>
      </c>
      <c r="Q332" s="40">
        <v>0</v>
      </c>
      <c r="R332" s="93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5"/>
      <c r="Z332" s="85"/>
      <c r="AA332" s="85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1" t="str">
        <f>IF(Table1[[#This Row],[Buy-now costs]]&gt;0,"X","")</f>
        <v/>
      </c>
      <c r="M333" s="81"/>
      <c r="N333" s="81"/>
      <c r="O333" s="40">
        <v>0</v>
      </c>
      <c r="P333" s="95">
        <f>Table1[[#This Row],[quantity on-hand]]*(Table1[[#This Row],[Cost ]]+Table1[[#This Row],[shipping]]+Table1[[#This Row],[Tax]])</f>
        <v>0</v>
      </c>
      <c r="Q333" s="40">
        <v>0</v>
      </c>
      <c r="R333" s="93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5"/>
      <c r="Z333" s="85"/>
      <c r="AA333" s="85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1" t="str">
        <f>IF(Table1[[#This Row],[Buy-now costs]]&gt;0,"X","")</f>
        <v/>
      </c>
      <c r="M334" s="81"/>
      <c r="N334" s="81"/>
      <c r="O334" s="40">
        <v>0</v>
      </c>
      <c r="P334" s="95">
        <f>Table1[[#This Row],[quantity on-hand]]*(Table1[[#This Row],[Cost ]]+Table1[[#This Row],[shipping]]+Table1[[#This Row],[Tax]])</f>
        <v>0</v>
      </c>
      <c r="Q334" s="40">
        <v>0</v>
      </c>
      <c r="R334" s="93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5"/>
      <c r="Z334" s="85"/>
      <c r="AA334" s="85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1" t="str">
        <f>IF(Table1[[#This Row],[Buy-now costs]]&gt;0,"X","")</f>
        <v/>
      </c>
      <c r="M335" s="81"/>
      <c r="N335" s="81"/>
      <c r="O335" s="40">
        <v>0</v>
      </c>
      <c r="P335" s="95">
        <f>Table1[[#This Row],[quantity on-hand]]*(Table1[[#This Row],[Cost ]]+Table1[[#This Row],[shipping]]+Table1[[#This Row],[Tax]])</f>
        <v>0</v>
      </c>
      <c r="Q335" s="40">
        <v>0</v>
      </c>
      <c r="R335" s="93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5"/>
      <c r="Z335" s="85"/>
      <c r="AA335" s="85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1" t="str">
        <f>IF(Table1[[#This Row],[Buy-now costs]]&gt;0,"X","")</f>
        <v/>
      </c>
      <c r="M336" s="81"/>
      <c r="N336" s="81"/>
      <c r="O336" s="40">
        <v>0</v>
      </c>
      <c r="P336" s="95">
        <f>Table1[[#This Row],[quantity on-hand]]*(Table1[[#This Row],[Cost ]]+Table1[[#This Row],[shipping]]+Table1[[#This Row],[Tax]])</f>
        <v>0</v>
      </c>
      <c r="Q336" s="40">
        <v>0</v>
      </c>
      <c r="R336" s="93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5"/>
      <c r="Z336" s="85"/>
      <c r="AA336" s="85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1" t="str">
        <f>IF(Table1[[#This Row],[Buy-now costs]]&gt;0,"X","")</f>
        <v/>
      </c>
      <c r="M337" s="81"/>
      <c r="N337" s="81"/>
      <c r="O337" s="40">
        <v>0</v>
      </c>
      <c r="P337" s="95">
        <f>Table1[[#This Row],[quantity on-hand]]*(Table1[[#This Row],[Cost ]]+Table1[[#This Row],[shipping]]+Table1[[#This Row],[Tax]])</f>
        <v>0</v>
      </c>
      <c r="Q337" s="40">
        <v>0</v>
      </c>
      <c r="R337" s="93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5"/>
      <c r="Z337" s="85"/>
      <c r="AA337" s="85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1" t="str">
        <f>IF(Table1[[#This Row],[Buy-now costs]]&gt;0,"X","")</f>
        <v/>
      </c>
      <c r="M338" s="81"/>
      <c r="N338" s="81"/>
      <c r="O338" s="40">
        <v>0</v>
      </c>
      <c r="P338" s="95">
        <f>Table1[[#This Row],[quantity on-hand]]*(Table1[[#This Row],[Cost ]]+Table1[[#This Row],[shipping]]+Table1[[#This Row],[Tax]])</f>
        <v>0</v>
      </c>
      <c r="Q338" s="40">
        <v>0</v>
      </c>
      <c r="R338" s="93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5"/>
      <c r="Z338" s="85"/>
      <c r="AA338" s="85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1" t="str">
        <f>IF(Table1[[#This Row],[Buy-now costs]]&gt;0,"X","")</f>
        <v/>
      </c>
      <c r="M339" s="81"/>
      <c r="N339" s="81"/>
      <c r="O339" s="40">
        <v>0</v>
      </c>
      <c r="P339" s="95">
        <f>Table1[[#This Row],[quantity on-hand]]*(Table1[[#This Row],[Cost ]]+Table1[[#This Row],[shipping]]+Table1[[#This Row],[Tax]])</f>
        <v>0</v>
      </c>
      <c r="Q339" s="40">
        <v>0</v>
      </c>
      <c r="R339" s="93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5"/>
      <c r="Z339" s="85"/>
      <c r="AA339" s="85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1" t="str">
        <f>IF(Table1[[#This Row],[Buy-now costs]]&gt;0,"X","")</f>
        <v/>
      </c>
      <c r="M340" s="81"/>
      <c r="N340" s="81"/>
      <c r="O340" s="40">
        <v>0</v>
      </c>
      <c r="P340" s="95">
        <f>Table1[[#This Row],[quantity on-hand]]*(Table1[[#This Row],[Cost ]]+Table1[[#This Row],[shipping]]+Table1[[#This Row],[Tax]])</f>
        <v>0</v>
      </c>
      <c r="Q340" s="40">
        <v>0</v>
      </c>
      <c r="R340" s="93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5"/>
      <c r="Z340" s="85"/>
      <c r="AA340" s="85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1" t="str">
        <f>IF(Table1[[#This Row],[Buy-now costs]]&gt;0,"X","")</f>
        <v/>
      </c>
      <c r="M341" s="81"/>
      <c r="N341" s="81"/>
      <c r="O341" s="40">
        <v>0</v>
      </c>
      <c r="P341" s="95">
        <f>Table1[[#This Row],[quantity on-hand]]*(Table1[[#This Row],[Cost ]]+Table1[[#This Row],[shipping]]+Table1[[#This Row],[Tax]])</f>
        <v>0</v>
      </c>
      <c r="Q341" s="40">
        <v>0</v>
      </c>
      <c r="R341" s="93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5"/>
      <c r="Z341" s="85"/>
      <c r="AA341" s="85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1" t="str">
        <f>IF(Table1[[#This Row],[Buy-now costs]]&gt;0,"X","")</f>
        <v/>
      </c>
      <c r="M342" s="81"/>
      <c r="N342" s="81"/>
      <c r="O342" s="40">
        <v>0</v>
      </c>
      <c r="P342" s="95">
        <f>Table1[[#This Row],[quantity on-hand]]*(Table1[[#This Row],[Cost ]]+Table1[[#This Row],[shipping]]+Table1[[#This Row],[Tax]])</f>
        <v>0</v>
      </c>
      <c r="Q342" s="40">
        <v>0</v>
      </c>
      <c r="R342" s="93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5"/>
      <c r="Z342" s="85"/>
      <c r="AA342" s="85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1" t="str">
        <f>IF(Table1[[#This Row],[Buy-now costs]]&gt;0,"X","")</f>
        <v/>
      </c>
      <c r="M343" s="81"/>
      <c r="N343" s="81"/>
      <c r="O343" s="40">
        <v>0</v>
      </c>
      <c r="P343" s="95">
        <f>Table1[[#This Row],[quantity on-hand]]*(Table1[[#This Row],[Cost ]]+Table1[[#This Row],[shipping]]+Table1[[#This Row],[Tax]])</f>
        <v>0</v>
      </c>
      <c r="Q343" s="40">
        <v>0</v>
      </c>
      <c r="R343" s="93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5"/>
      <c r="Z343" s="85"/>
      <c r="AA343" s="85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1" t="str">
        <f>IF(Table1[[#This Row],[Buy-now costs]]&gt;0,"X","")</f>
        <v/>
      </c>
      <c r="M344" s="81"/>
      <c r="N344" s="81"/>
      <c r="O344" s="40">
        <v>0</v>
      </c>
      <c r="P344" s="95">
        <f>Table1[[#This Row],[quantity on-hand]]*(Table1[[#This Row],[Cost ]]+Table1[[#This Row],[shipping]]+Table1[[#This Row],[Tax]])</f>
        <v>0</v>
      </c>
      <c r="Q344" s="40">
        <v>0</v>
      </c>
      <c r="R344" s="93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5"/>
      <c r="Z344" s="85"/>
      <c r="AA344" s="85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1" t="str">
        <f>IF(Table1[[#This Row],[Buy-now costs]]&gt;0,"X","")</f>
        <v/>
      </c>
      <c r="M345" s="81"/>
      <c r="N345" s="81"/>
      <c r="O345" s="40">
        <v>0</v>
      </c>
      <c r="P345" s="95">
        <f>Table1[[#This Row],[quantity on-hand]]*(Table1[[#This Row],[Cost ]]+Table1[[#This Row],[shipping]]+Table1[[#This Row],[Tax]])</f>
        <v>0</v>
      </c>
      <c r="Q345" s="40">
        <v>0</v>
      </c>
      <c r="R345" s="93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5"/>
      <c r="Z345" s="85"/>
      <c r="AA345" s="85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1" t="str">
        <f>IF(Table1[[#This Row],[Buy-now costs]]&gt;0,"X","")</f>
        <v/>
      </c>
      <c r="M346" s="81"/>
      <c r="N346" s="81"/>
      <c r="O346" s="40">
        <v>0</v>
      </c>
      <c r="P346" s="95">
        <f>Table1[[#This Row],[quantity on-hand]]*(Table1[[#This Row],[Cost ]]+Table1[[#This Row],[shipping]]+Table1[[#This Row],[Tax]])</f>
        <v>0</v>
      </c>
      <c r="Q346" s="40">
        <v>0</v>
      </c>
      <c r="R346" s="93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5"/>
      <c r="Z346" s="85"/>
      <c r="AA346" s="85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1" t="str">
        <f>IF(Table1[[#This Row],[Buy-now costs]]&gt;0,"X","")</f>
        <v/>
      </c>
      <c r="M347" s="81"/>
      <c r="N347" s="81"/>
      <c r="O347" s="40">
        <v>0</v>
      </c>
      <c r="P347" s="95">
        <f>Table1[[#This Row],[quantity on-hand]]*(Table1[[#This Row],[Cost ]]+Table1[[#This Row],[shipping]]+Table1[[#This Row],[Tax]])</f>
        <v>0</v>
      </c>
      <c r="Q347" s="40">
        <v>0</v>
      </c>
      <c r="R347" s="93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5"/>
      <c r="Z347" s="85"/>
      <c r="AA347" s="85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1" t="str">
        <f>IF(Table1[[#This Row],[Buy-now costs]]&gt;0,"X","")</f>
        <v/>
      </c>
      <c r="M348" s="81"/>
      <c r="N348" s="81"/>
      <c r="O348" s="40">
        <v>0</v>
      </c>
      <c r="P348" s="95">
        <f>Table1[[#This Row],[quantity on-hand]]*(Table1[[#This Row],[Cost ]]+Table1[[#This Row],[shipping]]+Table1[[#This Row],[Tax]])</f>
        <v>0</v>
      </c>
      <c r="Q348" s="40">
        <v>0</v>
      </c>
      <c r="R348" s="93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5"/>
      <c r="Z348" s="85"/>
      <c r="AA348" s="85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1" t="str">
        <f>IF(Table1[[#This Row],[Buy-now costs]]&gt;0,"X","")</f>
        <v/>
      </c>
      <c r="M349" s="81"/>
      <c r="N349" s="81"/>
      <c r="O349" s="40">
        <v>0</v>
      </c>
      <c r="P349" s="95">
        <f>Table1[[#This Row],[quantity on-hand]]*(Table1[[#This Row],[Cost ]]+Table1[[#This Row],[shipping]]+Table1[[#This Row],[Tax]])</f>
        <v>0</v>
      </c>
      <c r="Q349" s="40">
        <v>0</v>
      </c>
      <c r="R349" s="93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5"/>
      <c r="Z349" s="85"/>
      <c r="AA349" s="85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1" t="str">
        <f>IF(Table1[[#This Row],[Buy-now costs]]&gt;0,"X","")</f>
        <v/>
      </c>
      <c r="M350" s="81"/>
      <c r="N350" s="81"/>
      <c r="O350" s="40">
        <v>0</v>
      </c>
      <c r="P350" s="95">
        <f>Table1[[#This Row],[quantity on-hand]]*(Table1[[#This Row],[Cost ]]+Table1[[#This Row],[shipping]]+Table1[[#This Row],[Tax]])</f>
        <v>0</v>
      </c>
      <c r="Q350" s="40">
        <v>0</v>
      </c>
      <c r="R350" s="93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5"/>
      <c r="Z350" s="85"/>
      <c r="AA350" s="85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1" t="str">
        <f>IF(Table1[[#This Row],[Buy-now costs]]&gt;0,"X","")</f>
        <v/>
      </c>
      <c r="M351" s="81"/>
      <c r="N351" s="81"/>
      <c r="O351" s="40">
        <v>0</v>
      </c>
      <c r="P351" s="95">
        <f>Table1[[#This Row],[quantity on-hand]]*(Table1[[#This Row],[Cost ]]+Table1[[#This Row],[shipping]]+Table1[[#This Row],[Tax]])</f>
        <v>0</v>
      </c>
      <c r="Q351" s="40">
        <v>0</v>
      </c>
      <c r="R351" s="93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5"/>
      <c r="Z351" s="85"/>
      <c r="AA351" s="85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1" t="str">
        <f>IF(Table1[[#This Row],[Buy-now costs]]&gt;0,"X","")</f>
        <v/>
      </c>
      <c r="M352" s="81"/>
      <c r="N352" s="81"/>
      <c r="O352" s="40">
        <v>0</v>
      </c>
      <c r="P352" s="95">
        <f>Table1[[#This Row],[quantity on-hand]]*(Table1[[#This Row],[Cost ]]+Table1[[#This Row],[shipping]]+Table1[[#This Row],[Tax]])</f>
        <v>0</v>
      </c>
      <c r="Q352" s="40">
        <v>0</v>
      </c>
      <c r="R352" s="93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5"/>
      <c r="Z352" s="85"/>
      <c r="AA352" s="85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1" t="str">
        <f>IF(Table1[[#This Row],[Buy-now costs]]&gt;0,"X","")</f>
        <v/>
      </c>
      <c r="M353" s="81"/>
      <c r="N353" s="81"/>
      <c r="O353" s="40">
        <v>0</v>
      </c>
      <c r="P353" s="95">
        <f>Table1[[#This Row],[quantity on-hand]]*(Table1[[#This Row],[Cost ]]+Table1[[#This Row],[shipping]]+Table1[[#This Row],[Tax]])</f>
        <v>0</v>
      </c>
      <c r="Q353" s="40">
        <v>0</v>
      </c>
      <c r="R353" s="93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5"/>
      <c r="Z353" s="85"/>
      <c r="AA353" s="85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1" t="str">
        <f>IF(Table1[[#This Row],[Buy-now costs]]&gt;0,"X","")</f>
        <v/>
      </c>
      <c r="M354" s="81"/>
      <c r="N354" s="81"/>
      <c r="O354" s="40">
        <v>0</v>
      </c>
      <c r="P354" s="95">
        <f>Table1[[#This Row],[quantity on-hand]]*(Table1[[#This Row],[Cost ]]+Table1[[#This Row],[shipping]]+Table1[[#This Row],[Tax]])</f>
        <v>0</v>
      </c>
      <c r="Q354" s="40">
        <v>0</v>
      </c>
      <c r="R354" s="93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5"/>
      <c r="Z354" s="85"/>
      <c r="AA354" s="85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1" t="str">
        <f>IF(Table1[[#This Row],[Buy-now costs]]&gt;0,"X","")</f>
        <v/>
      </c>
      <c r="M355" s="81"/>
      <c r="N355" s="81"/>
      <c r="O355" s="40">
        <v>0</v>
      </c>
      <c r="P355" s="95">
        <f>Table1[[#This Row],[quantity on-hand]]*(Table1[[#This Row],[Cost ]]+Table1[[#This Row],[shipping]]+Table1[[#This Row],[Tax]])</f>
        <v>0</v>
      </c>
      <c r="Q355" s="40">
        <v>0</v>
      </c>
      <c r="R355" s="93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5"/>
      <c r="Z355" s="85"/>
      <c r="AA355" s="85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1" t="str">
        <f>IF(Table1[[#This Row],[Buy-now costs]]&gt;0,"X","")</f>
        <v/>
      </c>
      <c r="M356" s="81"/>
      <c r="N356" s="81"/>
      <c r="O356" s="40">
        <v>0</v>
      </c>
      <c r="P356" s="95">
        <f>Table1[[#This Row],[quantity on-hand]]*(Table1[[#This Row],[Cost ]]+Table1[[#This Row],[shipping]]+Table1[[#This Row],[Tax]])</f>
        <v>0</v>
      </c>
      <c r="Q356" s="40">
        <v>0</v>
      </c>
      <c r="R356" s="93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5"/>
      <c r="Z356" s="85"/>
      <c r="AA356" s="85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1" t="str">
        <f>IF(Table1[[#This Row],[Buy-now costs]]&gt;0,"X","")</f>
        <v/>
      </c>
      <c r="M357" s="81"/>
      <c r="N357" s="81"/>
      <c r="O357" s="40">
        <v>0</v>
      </c>
      <c r="P357" s="95">
        <f>Table1[[#This Row],[quantity on-hand]]*(Table1[[#This Row],[Cost ]]+Table1[[#This Row],[shipping]]+Table1[[#This Row],[Tax]])</f>
        <v>0</v>
      </c>
      <c r="Q357" s="40">
        <v>0</v>
      </c>
      <c r="R357" s="93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5"/>
      <c r="Z357" s="85"/>
      <c r="AA357" s="85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1" t="str">
        <f>IF(Table1[[#This Row],[Buy-now costs]]&gt;0,"X","")</f>
        <v/>
      </c>
      <c r="M358" s="81"/>
      <c r="N358" s="81"/>
      <c r="O358" s="40">
        <v>0</v>
      </c>
      <c r="P358" s="95">
        <f>Table1[[#This Row],[quantity on-hand]]*(Table1[[#This Row],[Cost ]]+Table1[[#This Row],[shipping]]+Table1[[#This Row],[Tax]])</f>
        <v>0</v>
      </c>
      <c r="Q358" s="40">
        <v>0</v>
      </c>
      <c r="R358" s="93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5"/>
      <c r="Z358" s="85"/>
      <c r="AA358" s="85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1" t="str">
        <f>IF(Table1[[#This Row],[Buy-now costs]]&gt;0,"X","")</f>
        <v/>
      </c>
      <c r="M359" s="81"/>
      <c r="N359" s="81"/>
      <c r="O359" s="40">
        <v>0</v>
      </c>
      <c r="P359" s="95">
        <f>Table1[[#This Row],[quantity on-hand]]*(Table1[[#This Row],[Cost ]]+Table1[[#This Row],[shipping]]+Table1[[#This Row],[Tax]])</f>
        <v>0</v>
      </c>
      <c r="Q359" s="40">
        <v>0</v>
      </c>
      <c r="R359" s="93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5"/>
      <c r="Z359" s="85"/>
      <c r="AA359" s="85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1" t="str">
        <f>IF(Table1[[#This Row],[Buy-now costs]]&gt;0,"X","")</f>
        <v/>
      </c>
      <c r="M360" s="81"/>
      <c r="N360" s="81"/>
      <c r="O360" s="40">
        <v>0</v>
      </c>
      <c r="P360" s="95">
        <f>Table1[[#This Row],[quantity on-hand]]*(Table1[[#This Row],[Cost ]]+Table1[[#This Row],[shipping]]+Table1[[#This Row],[Tax]])</f>
        <v>0</v>
      </c>
      <c r="Q360" s="40">
        <v>0</v>
      </c>
      <c r="R360" s="93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5"/>
      <c r="Z360" s="85"/>
      <c r="AA360" s="85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1" t="str">
        <f>IF(Table1[[#This Row],[Buy-now costs]]&gt;0,"X","")</f>
        <v/>
      </c>
      <c r="M361" s="81"/>
      <c r="N361" s="81"/>
      <c r="O361" s="40">
        <v>0</v>
      </c>
      <c r="P361" s="95">
        <f>Table1[[#This Row],[quantity on-hand]]*(Table1[[#This Row],[Cost ]]+Table1[[#This Row],[shipping]]+Table1[[#This Row],[Tax]])</f>
        <v>0</v>
      </c>
      <c r="Q361" s="40">
        <v>0</v>
      </c>
      <c r="R361" s="93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5"/>
      <c r="Z361" s="85"/>
      <c r="AA361" s="85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1" t="str">
        <f>IF(Table1[[#This Row],[Buy-now costs]]&gt;0,"X","")</f>
        <v/>
      </c>
      <c r="M362" s="81"/>
      <c r="N362" s="81"/>
      <c r="O362" s="40">
        <v>0</v>
      </c>
      <c r="P362" s="95">
        <f>Table1[[#This Row],[quantity on-hand]]*(Table1[[#This Row],[Cost ]]+Table1[[#This Row],[shipping]]+Table1[[#This Row],[Tax]])</f>
        <v>0</v>
      </c>
      <c r="Q362" s="40">
        <v>0</v>
      </c>
      <c r="R362" s="93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5"/>
      <c r="Z362" s="85"/>
      <c r="AA362" s="85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1" t="str">
        <f>IF(Table1[[#This Row],[Buy-now costs]]&gt;0,"X","")</f>
        <v/>
      </c>
      <c r="M363" s="81"/>
      <c r="N363" s="81"/>
      <c r="O363" s="40">
        <v>0</v>
      </c>
      <c r="P363" s="95">
        <f>Table1[[#This Row],[quantity on-hand]]*(Table1[[#This Row],[Cost ]]+Table1[[#This Row],[shipping]]+Table1[[#This Row],[Tax]])</f>
        <v>0</v>
      </c>
      <c r="Q363" s="40">
        <v>0</v>
      </c>
      <c r="R363" s="93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5"/>
      <c r="Z363" s="85"/>
      <c r="AA363" s="85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1" t="str">
        <f>IF(Table1[[#This Row],[Buy-now costs]]&gt;0,"X","")</f>
        <v/>
      </c>
      <c r="M364" s="81"/>
      <c r="N364" s="81"/>
      <c r="O364" s="40">
        <v>0</v>
      </c>
      <c r="P364" s="95">
        <f>Table1[[#This Row],[quantity on-hand]]*(Table1[[#This Row],[Cost ]]+Table1[[#This Row],[shipping]]+Table1[[#This Row],[Tax]])</f>
        <v>0</v>
      </c>
      <c r="Q364" s="40">
        <v>0</v>
      </c>
      <c r="R364" s="93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5"/>
      <c r="Z364" s="85"/>
      <c r="AA364" s="85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1" t="str">
        <f>IF(Table1[[#This Row],[Buy-now costs]]&gt;0,"X","")</f>
        <v/>
      </c>
      <c r="M365" s="81"/>
      <c r="N365" s="81"/>
      <c r="O365" s="40">
        <v>0</v>
      </c>
      <c r="P365" s="95">
        <f>Table1[[#This Row],[quantity on-hand]]*(Table1[[#This Row],[Cost ]]+Table1[[#This Row],[shipping]]+Table1[[#This Row],[Tax]])</f>
        <v>0</v>
      </c>
      <c r="Q365" s="40">
        <v>0</v>
      </c>
      <c r="R365" s="93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5"/>
      <c r="Z365" s="85"/>
      <c r="AA365" s="85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1" t="str">
        <f>IF(Table1[[#This Row],[Buy-now costs]]&gt;0,"X","")</f>
        <v/>
      </c>
      <c r="M366" s="81"/>
      <c r="N366" s="81"/>
      <c r="O366" s="40">
        <v>0</v>
      </c>
      <c r="P366" s="95">
        <f>Table1[[#This Row],[quantity on-hand]]*(Table1[[#This Row],[Cost ]]+Table1[[#This Row],[shipping]]+Table1[[#This Row],[Tax]])</f>
        <v>0</v>
      </c>
      <c r="Q366" s="40">
        <v>0</v>
      </c>
      <c r="R366" s="93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5"/>
      <c r="Z366" s="85"/>
      <c r="AA366" s="85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1" t="str">
        <f>IF(Table1[[#This Row],[Buy-now costs]]&gt;0,"X","")</f>
        <v/>
      </c>
      <c r="M367" s="81"/>
      <c r="N367" s="81"/>
      <c r="O367" s="40">
        <v>0</v>
      </c>
      <c r="P367" s="95">
        <f>Table1[[#This Row],[quantity on-hand]]*(Table1[[#This Row],[Cost ]]+Table1[[#This Row],[shipping]]+Table1[[#This Row],[Tax]])</f>
        <v>0</v>
      </c>
      <c r="Q367" s="40">
        <v>0</v>
      </c>
      <c r="R367" s="93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5"/>
      <c r="Z367" s="85"/>
      <c r="AA367" s="85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1" t="str">
        <f>IF(Table1[[#This Row],[Buy-now costs]]&gt;0,"X","")</f>
        <v/>
      </c>
      <c r="M368" s="81"/>
      <c r="N368" s="81"/>
      <c r="O368" s="40">
        <v>0</v>
      </c>
      <c r="P368" s="95">
        <f>Table1[[#This Row],[quantity on-hand]]*(Table1[[#This Row],[Cost ]]+Table1[[#This Row],[shipping]]+Table1[[#This Row],[Tax]])</f>
        <v>0</v>
      </c>
      <c r="Q368" s="40">
        <v>0</v>
      </c>
      <c r="R368" s="93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5"/>
      <c r="Z368" s="85"/>
      <c r="AA368" s="85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1" t="str">
        <f>IF(Table1[[#This Row],[Buy-now costs]]&gt;0,"X","")</f>
        <v/>
      </c>
      <c r="M369" s="81"/>
      <c r="N369" s="81"/>
      <c r="O369" s="40">
        <v>0</v>
      </c>
      <c r="P369" s="95">
        <f>Table1[[#This Row],[quantity on-hand]]*(Table1[[#This Row],[Cost ]]+Table1[[#This Row],[shipping]]+Table1[[#This Row],[Tax]])</f>
        <v>0</v>
      </c>
      <c r="Q369" s="40">
        <v>0</v>
      </c>
      <c r="R369" s="93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5"/>
      <c r="Z369" s="85"/>
      <c r="AA369" s="85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1" t="str">
        <f>IF(Table1[[#This Row],[Buy-now costs]]&gt;0,"X","")</f>
        <v/>
      </c>
      <c r="M370" s="81"/>
      <c r="N370" s="81"/>
      <c r="O370" s="40">
        <v>0</v>
      </c>
      <c r="P370" s="95">
        <f>Table1[[#This Row],[quantity on-hand]]*(Table1[[#This Row],[Cost ]]+Table1[[#This Row],[shipping]]+Table1[[#This Row],[Tax]])</f>
        <v>0</v>
      </c>
      <c r="Q370" s="40">
        <v>0</v>
      </c>
      <c r="R370" s="93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5"/>
      <c r="Z370" s="85"/>
      <c r="AA370" s="85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1" t="str">
        <f>IF(Table1[[#This Row],[Buy-now costs]]&gt;0,"X","")</f>
        <v/>
      </c>
      <c r="M371" s="81"/>
      <c r="N371" s="81"/>
      <c r="O371" s="40">
        <v>0</v>
      </c>
      <c r="P371" s="95">
        <f>Table1[[#This Row],[quantity on-hand]]*(Table1[[#This Row],[Cost ]]+Table1[[#This Row],[shipping]]+Table1[[#This Row],[Tax]])</f>
        <v>0</v>
      </c>
      <c r="Q371" s="40">
        <v>0</v>
      </c>
      <c r="R371" s="93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5"/>
      <c r="Z371" s="85"/>
      <c r="AA371" s="85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1" t="str">
        <f>IF(Table1[[#This Row],[Buy-now costs]]&gt;0,"X","")</f>
        <v/>
      </c>
      <c r="M372" s="81"/>
      <c r="N372" s="81"/>
      <c r="O372" s="40">
        <v>0</v>
      </c>
      <c r="P372" s="95">
        <f>Table1[[#This Row],[quantity on-hand]]*(Table1[[#This Row],[Cost ]]+Table1[[#This Row],[shipping]]+Table1[[#This Row],[Tax]])</f>
        <v>0</v>
      </c>
      <c r="Q372" s="40">
        <v>0</v>
      </c>
      <c r="R372" s="93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5"/>
      <c r="Z372" s="85"/>
      <c r="AA372" s="85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1" t="str">
        <f>IF(Table1[[#This Row],[Buy-now costs]]&gt;0,"X","")</f>
        <v/>
      </c>
      <c r="M373" s="81"/>
      <c r="N373" s="81"/>
      <c r="O373" s="40">
        <v>0</v>
      </c>
      <c r="P373" s="95">
        <f>Table1[[#This Row],[quantity on-hand]]*(Table1[[#This Row],[Cost ]]+Table1[[#This Row],[shipping]]+Table1[[#This Row],[Tax]])</f>
        <v>0</v>
      </c>
      <c r="Q373" s="40">
        <v>0</v>
      </c>
      <c r="R373" s="93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5"/>
      <c r="Z373" s="85"/>
      <c r="AA373" s="85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1" t="str">
        <f>IF(Table1[[#This Row],[Buy-now costs]]&gt;0,"X","")</f>
        <v/>
      </c>
      <c r="M374" s="81"/>
      <c r="N374" s="81"/>
      <c r="O374" s="40">
        <v>0</v>
      </c>
      <c r="P374" s="95">
        <f>Table1[[#This Row],[quantity on-hand]]*(Table1[[#This Row],[Cost ]]+Table1[[#This Row],[shipping]]+Table1[[#This Row],[Tax]])</f>
        <v>0</v>
      </c>
      <c r="Q374" s="40">
        <v>0</v>
      </c>
      <c r="R374" s="93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5"/>
      <c r="Z374" s="85"/>
      <c r="AA374" s="85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1" t="str">
        <f>IF(Table1[[#This Row],[Buy-now costs]]&gt;0,"X","")</f>
        <v/>
      </c>
      <c r="M375" s="81"/>
      <c r="N375" s="81"/>
      <c r="O375" s="40">
        <v>0</v>
      </c>
      <c r="P375" s="95">
        <f>Table1[[#This Row],[quantity on-hand]]*(Table1[[#This Row],[Cost ]]+Table1[[#This Row],[shipping]]+Table1[[#This Row],[Tax]])</f>
        <v>0</v>
      </c>
      <c r="Q375" s="40">
        <v>0</v>
      </c>
      <c r="R375" s="93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5"/>
      <c r="Z375" s="85"/>
      <c r="AA375" s="85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1" t="str">
        <f>IF(Table1[[#This Row],[Buy-now costs]]&gt;0,"X","")</f>
        <v/>
      </c>
      <c r="M376" s="81"/>
      <c r="N376" s="81"/>
      <c r="O376" s="40">
        <v>0</v>
      </c>
      <c r="P376" s="95">
        <f>Table1[[#This Row],[quantity on-hand]]*(Table1[[#This Row],[Cost ]]+Table1[[#This Row],[shipping]]+Table1[[#This Row],[Tax]])</f>
        <v>0</v>
      </c>
      <c r="Q376" s="40">
        <v>0</v>
      </c>
      <c r="R376" s="93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5"/>
      <c r="Z376" s="85"/>
      <c r="AA376" s="85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1" t="str">
        <f>IF(Table1[[#This Row],[Buy-now costs]]&gt;0,"X","")</f>
        <v/>
      </c>
      <c r="M377" s="81"/>
      <c r="N377" s="81"/>
      <c r="O377" s="40">
        <v>0</v>
      </c>
      <c r="P377" s="95">
        <f>Table1[[#This Row],[quantity on-hand]]*(Table1[[#This Row],[Cost ]]+Table1[[#This Row],[shipping]]+Table1[[#This Row],[Tax]])</f>
        <v>0</v>
      </c>
      <c r="Q377" s="40">
        <v>0</v>
      </c>
      <c r="R377" s="93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5"/>
      <c r="Z377" s="85"/>
      <c r="AA377" s="85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1" t="str">
        <f>IF(Table1[[#This Row],[Buy-now costs]]&gt;0,"X","")</f>
        <v/>
      </c>
      <c r="M378" s="81"/>
      <c r="N378" s="81"/>
      <c r="O378" s="40">
        <v>0</v>
      </c>
      <c r="P378" s="95">
        <f>Table1[[#This Row],[quantity on-hand]]*(Table1[[#This Row],[Cost ]]+Table1[[#This Row],[shipping]]+Table1[[#This Row],[Tax]])</f>
        <v>0</v>
      </c>
      <c r="Q378" s="40">
        <v>0</v>
      </c>
      <c r="R378" s="93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5"/>
      <c r="Z378" s="85"/>
      <c r="AA378" s="85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1" t="str">
        <f>IF(Table1[[#This Row],[Buy-now costs]]&gt;0,"X","")</f>
        <v/>
      </c>
      <c r="M379" s="81"/>
      <c r="N379" s="81"/>
      <c r="O379" s="40">
        <v>0</v>
      </c>
      <c r="P379" s="95">
        <f>Table1[[#This Row],[quantity on-hand]]*(Table1[[#This Row],[Cost ]]+Table1[[#This Row],[shipping]]+Table1[[#This Row],[Tax]])</f>
        <v>0</v>
      </c>
      <c r="Q379" s="40">
        <v>0</v>
      </c>
      <c r="R379" s="93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5"/>
      <c r="Z379" s="85"/>
      <c r="AA379" s="85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1" t="str">
        <f>IF(Table1[[#This Row],[Buy-now costs]]&gt;0,"X","")</f>
        <v/>
      </c>
      <c r="M380" s="81"/>
      <c r="N380" s="81"/>
      <c r="O380" s="40">
        <v>0</v>
      </c>
      <c r="P380" s="95">
        <f>Table1[[#This Row],[quantity on-hand]]*(Table1[[#This Row],[Cost ]]+Table1[[#This Row],[shipping]]+Table1[[#This Row],[Tax]])</f>
        <v>0</v>
      </c>
      <c r="Q380" s="40">
        <v>0</v>
      </c>
      <c r="R380" s="93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5"/>
      <c r="Z380" s="85"/>
      <c r="AA380" s="85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1" t="str">
        <f>IF(Table1[[#This Row],[Buy-now costs]]&gt;0,"X","")</f>
        <v/>
      </c>
      <c r="M381" s="81"/>
      <c r="N381" s="81"/>
      <c r="O381" s="40">
        <v>0</v>
      </c>
      <c r="P381" s="95">
        <f>Table1[[#This Row],[quantity on-hand]]*(Table1[[#This Row],[Cost ]]+Table1[[#This Row],[shipping]]+Table1[[#This Row],[Tax]])</f>
        <v>0</v>
      </c>
      <c r="Q381" s="40">
        <v>0</v>
      </c>
      <c r="R381" s="93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5"/>
      <c r="Z381" s="85"/>
      <c r="AA381" s="85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1" t="str">
        <f>IF(Table1[[#This Row],[Buy-now costs]]&gt;0,"X","")</f>
        <v/>
      </c>
      <c r="M382" s="81"/>
      <c r="N382" s="81"/>
      <c r="O382" s="40">
        <v>0</v>
      </c>
      <c r="P382" s="95">
        <f>Table1[[#This Row],[quantity on-hand]]*(Table1[[#This Row],[Cost ]]+Table1[[#This Row],[shipping]]+Table1[[#This Row],[Tax]])</f>
        <v>0</v>
      </c>
      <c r="Q382" s="40">
        <v>0</v>
      </c>
      <c r="R382" s="93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5"/>
      <c r="Z382" s="85"/>
      <c r="AA382" s="85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1" t="str">
        <f>IF(Table1[[#This Row],[Buy-now costs]]&gt;0,"X","")</f>
        <v/>
      </c>
      <c r="M383" s="81"/>
      <c r="N383" s="81"/>
      <c r="O383" s="40">
        <v>0</v>
      </c>
      <c r="P383" s="95">
        <f>Table1[[#This Row],[quantity on-hand]]*(Table1[[#This Row],[Cost ]]+Table1[[#This Row],[shipping]]+Table1[[#This Row],[Tax]])</f>
        <v>0</v>
      </c>
      <c r="Q383" s="40">
        <v>0</v>
      </c>
      <c r="R383" s="93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5"/>
      <c r="Z383" s="85"/>
      <c r="AA383" s="85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1" t="str">
        <f>IF(Table1[[#This Row],[Buy-now costs]]&gt;0,"X","")</f>
        <v/>
      </c>
      <c r="M384" s="81"/>
      <c r="N384" s="81"/>
      <c r="O384" s="40">
        <v>0</v>
      </c>
      <c r="P384" s="95">
        <f>Table1[[#This Row],[quantity on-hand]]*(Table1[[#This Row],[Cost ]]+Table1[[#This Row],[shipping]]+Table1[[#This Row],[Tax]])</f>
        <v>0</v>
      </c>
      <c r="Q384" s="40">
        <v>0</v>
      </c>
      <c r="R384" s="93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5"/>
      <c r="Z384" s="85"/>
      <c r="AA384" s="85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1" t="str">
        <f>IF(Table1[[#This Row],[Buy-now costs]]&gt;0,"X","")</f>
        <v/>
      </c>
      <c r="M385" s="81"/>
      <c r="N385" s="81"/>
      <c r="O385" s="40">
        <v>0</v>
      </c>
      <c r="P385" s="95">
        <f>Table1[[#This Row],[quantity on-hand]]*(Table1[[#This Row],[Cost ]]+Table1[[#This Row],[shipping]]+Table1[[#This Row],[Tax]])</f>
        <v>0</v>
      </c>
      <c r="Q385" s="40">
        <v>0</v>
      </c>
      <c r="R385" s="93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5"/>
      <c r="Z385" s="85"/>
      <c r="AA385" s="85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1" t="str">
        <f>IF(Table1[[#This Row],[Buy-now costs]]&gt;0,"X","")</f>
        <v/>
      </c>
      <c r="M386" s="81"/>
      <c r="N386" s="81"/>
      <c r="O386" s="40">
        <v>0</v>
      </c>
      <c r="P386" s="95">
        <f>Table1[[#This Row],[quantity on-hand]]*(Table1[[#This Row],[Cost ]]+Table1[[#This Row],[shipping]]+Table1[[#This Row],[Tax]])</f>
        <v>0</v>
      </c>
      <c r="Q386" s="40">
        <v>0</v>
      </c>
      <c r="R386" s="93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5"/>
      <c r="Z386" s="85"/>
      <c r="AA386" s="85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1" t="str">
        <f>IF(Table1[[#This Row],[Buy-now costs]]&gt;0,"X","")</f>
        <v/>
      </c>
      <c r="M387" s="81"/>
      <c r="N387" s="81"/>
      <c r="O387" s="40">
        <v>0</v>
      </c>
      <c r="P387" s="95">
        <f>Table1[[#This Row],[quantity on-hand]]*(Table1[[#This Row],[Cost ]]+Table1[[#This Row],[shipping]]+Table1[[#This Row],[Tax]])</f>
        <v>0</v>
      </c>
      <c r="Q387" s="40">
        <v>0</v>
      </c>
      <c r="R387" s="93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5"/>
      <c r="Z387" s="85"/>
      <c r="AA387" s="85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1" t="str">
        <f>IF(Table1[[#This Row],[Buy-now costs]]&gt;0,"X","")</f>
        <v/>
      </c>
      <c r="M388" s="81"/>
      <c r="N388" s="81"/>
      <c r="O388" s="40">
        <v>0</v>
      </c>
      <c r="P388" s="95">
        <f>Table1[[#This Row],[quantity on-hand]]*(Table1[[#This Row],[Cost ]]+Table1[[#This Row],[shipping]]+Table1[[#This Row],[Tax]])</f>
        <v>0</v>
      </c>
      <c r="Q388" s="40">
        <v>0</v>
      </c>
      <c r="R388" s="93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5"/>
      <c r="Z388" s="85"/>
      <c r="AA388" s="85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1" t="str">
        <f>IF(Table1[[#This Row],[Buy-now costs]]&gt;0,"X","")</f>
        <v/>
      </c>
      <c r="M389" s="81"/>
      <c r="N389" s="81"/>
      <c r="O389" s="40">
        <v>0</v>
      </c>
      <c r="P389" s="95">
        <f>Table1[[#This Row],[quantity on-hand]]*(Table1[[#This Row],[Cost ]]+Table1[[#This Row],[shipping]]+Table1[[#This Row],[Tax]])</f>
        <v>0</v>
      </c>
      <c r="Q389" s="40">
        <v>0</v>
      </c>
      <c r="R389" s="93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5"/>
      <c r="Z389" s="85"/>
      <c r="AA389" s="85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1" t="str">
        <f>IF(Table1[[#This Row],[Buy-now costs]]&gt;0,"X","")</f>
        <v/>
      </c>
      <c r="M390" s="81"/>
      <c r="N390" s="81"/>
      <c r="O390" s="40">
        <v>0</v>
      </c>
      <c r="P390" s="95">
        <f>Table1[[#This Row],[quantity on-hand]]*(Table1[[#This Row],[Cost ]]+Table1[[#This Row],[shipping]]+Table1[[#This Row],[Tax]])</f>
        <v>0</v>
      </c>
      <c r="Q390" s="40">
        <v>0</v>
      </c>
      <c r="R390" s="93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5"/>
      <c r="Z390" s="85"/>
      <c r="AA390" s="85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1" t="str">
        <f>IF(Table1[[#This Row],[Buy-now costs]]&gt;0,"X","")</f>
        <v/>
      </c>
      <c r="M391" s="81"/>
      <c r="N391" s="81"/>
      <c r="O391" s="40">
        <v>0</v>
      </c>
      <c r="P391" s="95">
        <f>Table1[[#This Row],[quantity on-hand]]*(Table1[[#This Row],[Cost ]]+Table1[[#This Row],[shipping]]+Table1[[#This Row],[Tax]])</f>
        <v>0</v>
      </c>
      <c r="Q391" s="40">
        <v>0</v>
      </c>
      <c r="R391" s="93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5"/>
      <c r="Z391" s="85"/>
      <c r="AA391" s="85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1" t="str">
        <f>IF(Table1[[#This Row],[Buy-now costs]]&gt;0,"X","")</f>
        <v/>
      </c>
      <c r="M392" s="81"/>
      <c r="N392" s="81"/>
      <c r="O392" s="40">
        <v>0</v>
      </c>
      <c r="P392" s="95">
        <f>Table1[[#This Row],[quantity on-hand]]*(Table1[[#This Row],[Cost ]]+Table1[[#This Row],[shipping]]+Table1[[#This Row],[Tax]])</f>
        <v>0</v>
      </c>
      <c r="Q392" s="40">
        <v>0</v>
      </c>
      <c r="R392" s="93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5"/>
      <c r="Z392" s="85"/>
      <c r="AA392" s="85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1" t="str">
        <f>IF(Table1[[#This Row],[Buy-now costs]]&gt;0,"X","")</f>
        <v/>
      </c>
      <c r="M393" s="81"/>
      <c r="N393" s="81"/>
      <c r="O393" s="40">
        <v>0</v>
      </c>
      <c r="P393" s="95">
        <f>Table1[[#This Row],[quantity on-hand]]*(Table1[[#This Row],[Cost ]]+Table1[[#This Row],[shipping]]+Table1[[#This Row],[Tax]])</f>
        <v>0</v>
      </c>
      <c r="Q393" s="40">
        <v>0</v>
      </c>
      <c r="R393" s="93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5"/>
      <c r="Z393" s="85"/>
      <c r="AA393" s="85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1" t="str">
        <f>IF(Table1[[#This Row],[Buy-now costs]]&gt;0,"X","")</f>
        <v/>
      </c>
      <c r="M394" s="81"/>
      <c r="N394" s="81"/>
      <c r="O394" s="40">
        <v>0</v>
      </c>
      <c r="P394" s="95">
        <f>Table1[[#This Row],[quantity on-hand]]*(Table1[[#This Row],[Cost ]]+Table1[[#This Row],[shipping]]+Table1[[#This Row],[Tax]])</f>
        <v>0</v>
      </c>
      <c r="Q394" s="40">
        <v>0</v>
      </c>
      <c r="R394" s="93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5"/>
      <c r="Z394" s="85"/>
      <c r="AA394" s="85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1" t="str">
        <f>IF(Table1[[#This Row],[Buy-now costs]]&gt;0,"X","")</f>
        <v/>
      </c>
      <c r="M395" s="81"/>
      <c r="N395" s="81"/>
      <c r="O395" s="40">
        <v>0</v>
      </c>
      <c r="P395" s="95">
        <f>Table1[[#This Row],[quantity on-hand]]*(Table1[[#This Row],[Cost ]]+Table1[[#This Row],[shipping]]+Table1[[#This Row],[Tax]])</f>
        <v>0</v>
      </c>
      <c r="Q395" s="40">
        <v>0</v>
      </c>
      <c r="R395" s="93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5"/>
      <c r="Z395" s="85"/>
      <c r="AA395" s="85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1" t="str">
        <f>IF(Table1[[#This Row],[Buy-now costs]]&gt;0,"X","")</f>
        <v/>
      </c>
      <c r="M396" s="81"/>
      <c r="N396" s="81"/>
      <c r="O396" s="40">
        <v>0</v>
      </c>
      <c r="P396" s="95">
        <f>Table1[[#This Row],[quantity on-hand]]*(Table1[[#This Row],[Cost ]]+Table1[[#This Row],[shipping]]+Table1[[#This Row],[Tax]])</f>
        <v>0</v>
      </c>
      <c r="Q396" s="40">
        <v>0</v>
      </c>
      <c r="R396" s="93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5"/>
      <c r="Z396" s="85"/>
      <c r="AA396" s="85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1" t="str">
        <f>IF(Table1[[#This Row],[Buy-now costs]]&gt;0,"X","")</f>
        <v/>
      </c>
      <c r="M397" s="81"/>
      <c r="N397" s="81"/>
      <c r="O397" s="40">
        <v>0</v>
      </c>
      <c r="P397" s="95">
        <f>Table1[[#This Row],[quantity on-hand]]*(Table1[[#This Row],[Cost ]]+Table1[[#This Row],[shipping]]+Table1[[#This Row],[Tax]])</f>
        <v>0</v>
      </c>
      <c r="Q397" s="40">
        <v>0</v>
      </c>
      <c r="R397" s="93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5"/>
      <c r="Z397" s="85"/>
      <c r="AA397" s="85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1" t="str">
        <f>IF(Table1[[#This Row],[Buy-now costs]]&gt;0,"X","")</f>
        <v/>
      </c>
      <c r="M398" s="81"/>
      <c r="N398" s="81"/>
      <c r="O398" s="40">
        <v>0</v>
      </c>
      <c r="P398" s="95">
        <f>Table1[[#This Row],[quantity on-hand]]*(Table1[[#This Row],[Cost ]]+Table1[[#This Row],[shipping]]+Table1[[#This Row],[Tax]])</f>
        <v>0</v>
      </c>
      <c r="Q398" s="40">
        <v>0</v>
      </c>
      <c r="R398" s="93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5"/>
      <c r="Z398" s="85"/>
      <c r="AA398" s="85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1" t="str">
        <f>IF(Table1[[#This Row],[Buy-now costs]]&gt;0,"X","")</f>
        <v/>
      </c>
      <c r="M399" s="81"/>
      <c r="N399" s="81"/>
      <c r="O399" s="40">
        <v>0</v>
      </c>
      <c r="P399" s="95">
        <f>Table1[[#This Row],[quantity on-hand]]*(Table1[[#This Row],[Cost ]]+Table1[[#This Row],[shipping]]+Table1[[#This Row],[Tax]])</f>
        <v>0</v>
      </c>
      <c r="Q399" s="40">
        <v>0</v>
      </c>
      <c r="R399" s="93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5"/>
      <c r="Z399" s="85"/>
      <c r="AA399" s="85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1" t="str">
        <f>IF(Table1[[#This Row],[Buy-now costs]]&gt;0,"X","")</f>
        <v/>
      </c>
      <c r="M400" s="81"/>
      <c r="N400" s="81"/>
      <c r="O400" s="40">
        <v>0</v>
      </c>
      <c r="P400" s="95">
        <f>Table1[[#This Row],[quantity on-hand]]*(Table1[[#This Row],[Cost ]]+Table1[[#This Row],[shipping]]+Table1[[#This Row],[Tax]])</f>
        <v>0</v>
      </c>
      <c r="Q400" s="40">
        <v>0</v>
      </c>
      <c r="R400" s="93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5"/>
      <c r="Z400" s="85"/>
      <c r="AA400" s="85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1" t="str">
        <f>IF(Table1[[#This Row],[Buy-now costs]]&gt;0,"X","")</f>
        <v/>
      </c>
      <c r="M401" s="81"/>
      <c r="N401" s="81"/>
      <c r="O401" s="40">
        <v>0</v>
      </c>
      <c r="P401" s="95">
        <f>Table1[[#This Row],[quantity on-hand]]*(Table1[[#This Row],[Cost ]]+Table1[[#This Row],[shipping]]+Table1[[#This Row],[Tax]])</f>
        <v>0</v>
      </c>
      <c r="Q401" s="40">
        <v>0</v>
      </c>
      <c r="R401" s="93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5"/>
      <c r="Z401" s="85"/>
      <c r="AA401" s="85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1" t="str">
        <f>IF(Table1[[#This Row],[Buy-now costs]]&gt;0,"X","")</f>
        <v/>
      </c>
      <c r="M402" s="81"/>
      <c r="N402" s="81"/>
      <c r="O402" s="40">
        <v>0</v>
      </c>
      <c r="P402" s="95">
        <f>Table1[[#This Row],[quantity on-hand]]*(Table1[[#This Row],[Cost ]]+Table1[[#This Row],[shipping]]+Table1[[#This Row],[Tax]])</f>
        <v>0</v>
      </c>
      <c r="Q402" s="40">
        <v>0</v>
      </c>
      <c r="R402" s="93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5"/>
      <c r="Z402" s="85"/>
      <c r="AA402" s="85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1" t="str">
        <f>IF(Table1[[#This Row],[Buy-now costs]]&gt;0,"X","")</f>
        <v/>
      </c>
      <c r="M403" s="81"/>
      <c r="N403" s="81"/>
      <c r="O403" s="40">
        <v>0</v>
      </c>
      <c r="P403" s="95">
        <f>Table1[[#This Row],[quantity on-hand]]*(Table1[[#This Row],[Cost ]]+Table1[[#This Row],[shipping]]+Table1[[#This Row],[Tax]])</f>
        <v>0</v>
      </c>
      <c r="Q403" s="40">
        <v>0</v>
      </c>
      <c r="R403" s="93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5"/>
      <c r="Z403" s="85"/>
      <c r="AA403" s="85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1" t="str">
        <f>IF(Table1[[#This Row],[Buy-now costs]]&gt;0,"X","")</f>
        <v/>
      </c>
      <c r="M404" s="81"/>
      <c r="N404" s="81"/>
      <c r="O404" s="40">
        <v>0</v>
      </c>
      <c r="P404" s="95">
        <f>Table1[[#This Row],[quantity on-hand]]*(Table1[[#This Row],[Cost ]]+Table1[[#This Row],[shipping]]+Table1[[#This Row],[Tax]])</f>
        <v>0</v>
      </c>
      <c r="Q404" s="40">
        <v>0</v>
      </c>
      <c r="R404" s="93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5"/>
      <c r="Z404" s="85"/>
      <c r="AA404" s="85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1" t="str">
        <f>IF(Table1[[#This Row],[Buy-now costs]]&gt;0,"X","")</f>
        <v/>
      </c>
      <c r="M405" s="81"/>
      <c r="N405" s="81"/>
      <c r="O405" s="40">
        <v>0</v>
      </c>
      <c r="P405" s="95">
        <f>Table1[[#This Row],[quantity on-hand]]*(Table1[[#This Row],[Cost ]]+Table1[[#This Row],[shipping]]+Table1[[#This Row],[Tax]])</f>
        <v>0</v>
      </c>
      <c r="Q405" s="40">
        <v>0</v>
      </c>
      <c r="R405" s="93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5"/>
      <c r="Z405" s="85"/>
      <c r="AA405" s="85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1" t="str">
        <f>IF(Table1[[#This Row],[Buy-now costs]]&gt;0,"X","")</f>
        <v/>
      </c>
      <c r="M406" s="81"/>
      <c r="N406" s="81"/>
      <c r="O406" s="40">
        <v>0</v>
      </c>
      <c r="P406" s="95">
        <f>Table1[[#This Row],[quantity on-hand]]*(Table1[[#This Row],[Cost ]]+Table1[[#This Row],[shipping]]+Table1[[#This Row],[Tax]])</f>
        <v>0</v>
      </c>
      <c r="Q406" s="40">
        <v>0</v>
      </c>
      <c r="R406" s="93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5"/>
      <c r="Z406" s="85"/>
      <c r="AA406" s="85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1" t="str">
        <f>IF(Table1[[#This Row],[Buy-now costs]]&gt;0,"X","")</f>
        <v/>
      </c>
      <c r="M407" s="81"/>
      <c r="N407" s="81"/>
      <c r="O407" s="40">
        <v>0</v>
      </c>
      <c r="P407" s="95">
        <f>Table1[[#This Row],[quantity on-hand]]*(Table1[[#This Row],[Cost ]]+Table1[[#This Row],[shipping]]+Table1[[#This Row],[Tax]])</f>
        <v>0</v>
      </c>
      <c r="Q407" s="40">
        <v>0</v>
      </c>
      <c r="R407" s="93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5"/>
      <c r="Z407" s="85"/>
      <c r="AA407" s="85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1" t="str">
        <f>IF(Table1[[#This Row],[Buy-now costs]]&gt;0,"X","")</f>
        <v/>
      </c>
      <c r="M408" s="81"/>
      <c r="N408" s="81"/>
      <c r="O408" s="40">
        <v>0</v>
      </c>
      <c r="P408" s="95">
        <f>Table1[[#This Row],[quantity on-hand]]*(Table1[[#This Row],[Cost ]]+Table1[[#This Row],[shipping]]+Table1[[#This Row],[Tax]])</f>
        <v>0</v>
      </c>
      <c r="Q408" s="40">
        <v>0</v>
      </c>
      <c r="R408" s="93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5"/>
      <c r="Z408" s="85"/>
      <c r="AA408" s="85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1" t="str">
        <f>IF(Table1[[#This Row],[Buy-now costs]]&gt;0,"X","")</f>
        <v/>
      </c>
      <c r="M409" s="81"/>
      <c r="N409" s="81"/>
      <c r="O409" s="40">
        <v>0</v>
      </c>
      <c r="P409" s="95">
        <f>Table1[[#This Row],[quantity on-hand]]*(Table1[[#This Row],[Cost ]]+Table1[[#This Row],[shipping]]+Table1[[#This Row],[Tax]])</f>
        <v>0</v>
      </c>
      <c r="Q409" s="40">
        <v>0</v>
      </c>
      <c r="R409" s="93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5"/>
      <c r="Z409" s="85"/>
      <c r="AA409" s="85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1" t="str">
        <f>IF(Table1[[#This Row],[Buy-now costs]]&gt;0,"X","")</f>
        <v/>
      </c>
      <c r="M410" s="81"/>
      <c r="N410" s="81"/>
      <c r="O410" s="40">
        <v>0</v>
      </c>
      <c r="P410" s="95">
        <f>Table1[[#This Row],[quantity on-hand]]*(Table1[[#This Row],[Cost ]]+Table1[[#This Row],[shipping]]+Table1[[#This Row],[Tax]])</f>
        <v>0</v>
      </c>
      <c r="Q410" s="40">
        <v>0</v>
      </c>
      <c r="R410" s="93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5"/>
      <c r="Z410" s="85"/>
      <c r="AA410" s="85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1" t="str">
        <f>IF(Table1[[#This Row],[Buy-now costs]]&gt;0,"X","")</f>
        <v/>
      </c>
      <c r="M411" s="81"/>
      <c r="N411" s="81"/>
      <c r="O411" s="40">
        <v>0</v>
      </c>
      <c r="P411" s="95">
        <f>Table1[[#This Row],[quantity on-hand]]*(Table1[[#This Row],[Cost ]]+Table1[[#This Row],[shipping]]+Table1[[#This Row],[Tax]])</f>
        <v>0</v>
      </c>
      <c r="Q411" s="40">
        <v>0</v>
      </c>
      <c r="R411" s="93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5"/>
      <c r="Z411" s="85"/>
      <c r="AA411" s="85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1" t="str">
        <f>IF(Table1[[#This Row],[Buy-now costs]]&gt;0,"X","")</f>
        <v/>
      </c>
      <c r="M412" s="81"/>
      <c r="N412" s="81"/>
      <c r="O412" s="40">
        <v>0</v>
      </c>
      <c r="P412" s="95">
        <f>Table1[[#This Row],[quantity on-hand]]*(Table1[[#This Row],[Cost ]]+Table1[[#This Row],[shipping]]+Table1[[#This Row],[Tax]])</f>
        <v>0</v>
      </c>
      <c r="Q412" s="40">
        <v>0</v>
      </c>
      <c r="R412" s="93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5"/>
      <c r="Z412" s="85"/>
      <c r="AA412" s="85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1" t="str">
        <f>IF(Table1[[#This Row],[Buy-now costs]]&gt;0,"X","")</f>
        <v/>
      </c>
      <c r="M413" s="81"/>
      <c r="N413" s="81"/>
      <c r="O413" s="40">
        <v>0</v>
      </c>
      <c r="P413" s="95">
        <f>Table1[[#This Row],[quantity on-hand]]*(Table1[[#This Row],[Cost ]]+Table1[[#This Row],[shipping]]+Table1[[#This Row],[Tax]])</f>
        <v>0</v>
      </c>
      <c r="Q413" s="40">
        <v>0</v>
      </c>
      <c r="R413" s="93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5"/>
      <c r="Z413" s="85"/>
      <c r="AA413" s="85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1" t="str">
        <f>IF(Table1[[#This Row],[Buy-now costs]]&gt;0,"X","")</f>
        <v/>
      </c>
      <c r="M414" s="81"/>
      <c r="N414" s="81"/>
      <c r="O414" s="40">
        <v>0</v>
      </c>
      <c r="P414" s="95">
        <f>Table1[[#This Row],[quantity on-hand]]*(Table1[[#This Row],[Cost ]]+Table1[[#This Row],[shipping]]+Table1[[#This Row],[Tax]])</f>
        <v>0</v>
      </c>
      <c r="Q414" s="40">
        <v>0</v>
      </c>
      <c r="R414" s="93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5"/>
      <c r="Z414" s="85"/>
      <c r="AA414" s="85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1" t="str">
        <f>IF(Table1[[#This Row],[Buy-now costs]]&gt;0,"X","")</f>
        <v/>
      </c>
      <c r="M415" s="81"/>
      <c r="N415" s="81"/>
      <c r="O415" s="40">
        <v>0</v>
      </c>
      <c r="P415" s="95">
        <f>Table1[[#This Row],[quantity on-hand]]*(Table1[[#This Row],[Cost ]]+Table1[[#This Row],[shipping]]+Table1[[#This Row],[Tax]])</f>
        <v>0</v>
      </c>
      <c r="Q415" s="40">
        <v>0</v>
      </c>
      <c r="R415" s="93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5"/>
      <c r="Z415" s="85"/>
      <c r="AA415" s="85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1" t="str">
        <f>IF(Table1[[#This Row],[Buy-now costs]]&gt;0,"X","")</f>
        <v/>
      </c>
      <c r="M416" s="81"/>
      <c r="N416" s="81"/>
      <c r="O416" s="40">
        <v>0</v>
      </c>
      <c r="P416" s="95">
        <f>Table1[[#This Row],[quantity on-hand]]*(Table1[[#This Row],[Cost ]]+Table1[[#This Row],[shipping]]+Table1[[#This Row],[Tax]])</f>
        <v>0</v>
      </c>
      <c r="Q416" s="40">
        <v>0</v>
      </c>
      <c r="R416" s="93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5"/>
      <c r="Z416" s="85"/>
      <c r="AA416" s="85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1" t="str">
        <f>IF(Table1[[#This Row],[Buy-now costs]]&gt;0,"X","")</f>
        <v/>
      </c>
      <c r="M417" s="81"/>
      <c r="N417" s="81"/>
      <c r="O417" s="40">
        <v>0</v>
      </c>
      <c r="P417" s="95">
        <f>Table1[[#This Row],[quantity on-hand]]*(Table1[[#This Row],[Cost ]]+Table1[[#This Row],[shipping]]+Table1[[#This Row],[Tax]])</f>
        <v>0</v>
      </c>
      <c r="Q417" s="40">
        <v>0</v>
      </c>
      <c r="R417" s="93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5"/>
      <c r="Z417" s="85"/>
      <c r="AA417" s="85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1" t="str">
        <f>IF(Table1[[#This Row],[Buy-now costs]]&gt;0,"X","")</f>
        <v/>
      </c>
      <c r="M418" s="81"/>
      <c r="N418" s="81"/>
      <c r="O418" s="40">
        <v>0</v>
      </c>
      <c r="P418" s="95">
        <f>Table1[[#This Row],[quantity on-hand]]*(Table1[[#This Row],[Cost ]]+Table1[[#This Row],[shipping]]+Table1[[#This Row],[Tax]])</f>
        <v>0</v>
      </c>
      <c r="Q418" s="40">
        <v>0</v>
      </c>
      <c r="R418" s="93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5"/>
      <c r="Z418" s="85"/>
      <c r="AA418" s="85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1" t="str">
        <f>IF(Table1[[#This Row],[Buy-now costs]]&gt;0,"X","")</f>
        <v/>
      </c>
      <c r="M419" s="81"/>
      <c r="N419" s="81"/>
      <c r="O419" s="40">
        <v>0</v>
      </c>
      <c r="P419" s="95">
        <f>Table1[[#This Row],[quantity on-hand]]*(Table1[[#This Row],[Cost ]]+Table1[[#This Row],[shipping]]+Table1[[#This Row],[Tax]])</f>
        <v>0</v>
      </c>
      <c r="Q419" s="40">
        <v>0</v>
      </c>
      <c r="R419" s="93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5"/>
      <c r="Z419" s="85"/>
      <c r="AA419" s="85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1" t="str">
        <f>IF(Table1[[#This Row],[Buy-now costs]]&gt;0,"X","")</f>
        <v/>
      </c>
      <c r="M420" s="81"/>
      <c r="N420" s="81"/>
      <c r="O420" s="40">
        <v>0</v>
      </c>
      <c r="P420" s="95">
        <f>Table1[[#This Row],[quantity on-hand]]*(Table1[[#This Row],[Cost ]]+Table1[[#This Row],[shipping]]+Table1[[#This Row],[Tax]])</f>
        <v>0</v>
      </c>
      <c r="Q420" s="40">
        <v>0</v>
      </c>
      <c r="R420" s="93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5"/>
      <c r="Z420" s="85"/>
      <c r="AA420" s="85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1" t="str">
        <f>IF(Table1[[#This Row],[Buy-now costs]]&gt;0,"X","")</f>
        <v/>
      </c>
      <c r="M421" s="81"/>
      <c r="N421" s="81"/>
      <c r="O421" s="40">
        <v>0</v>
      </c>
      <c r="P421" s="95">
        <f>Table1[[#This Row],[quantity on-hand]]*(Table1[[#This Row],[Cost ]]+Table1[[#This Row],[shipping]]+Table1[[#This Row],[Tax]])</f>
        <v>0</v>
      </c>
      <c r="Q421" s="40">
        <v>0</v>
      </c>
      <c r="R421" s="93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5"/>
      <c r="Z421" s="85"/>
      <c r="AA421" s="85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1" t="str">
        <f>IF(Table1[[#This Row],[Buy-now costs]]&gt;0,"X","")</f>
        <v/>
      </c>
      <c r="M422" s="81"/>
      <c r="N422" s="81"/>
      <c r="O422" s="40">
        <v>0</v>
      </c>
      <c r="P422" s="95">
        <f>Table1[[#This Row],[quantity on-hand]]*(Table1[[#This Row],[Cost ]]+Table1[[#This Row],[shipping]]+Table1[[#This Row],[Tax]])</f>
        <v>0</v>
      </c>
      <c r="Q422" s="40">
        <v>0</v>
      </c>
      <c r="R422" s="93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5"/>
      <c r="Z422" s="85"/>
      <c r="AA422" s="85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1" t="str">
        <f>IF(Table1[[#This Row],[Buy-now costs]]&gt;0,"X","")</f>
        <v/>
      </c>
      <c r="M423" s="81"/>
      <c r="N423" s="81"/>
      <c r="O423" s="40">
        <v>0</v>
      </c>
      <c r="P423" s="95">
        <f>Table1[[#This Row],[quantity on-hand]]*(Table1[[#This Row],[Cost ]]+Table1[[#This Row],[shipping]]+Table1[[#This Row],[Tax]])</f>
        <v>0</v>
      </c>
      <c r="Q423" s="40">
        <v>0</v>
      </c>
      <c r="R423" s="93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5"/>
      <c r="Z423" s="85"/>
      <c r="AA423" s="85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1" t="str">
        <f>IF(Table1[[#This Row],[Buy-now costs]]&gt;0,"X","")</f>
        <v/>
      </c>
      <c r="M424" s="81"/>
      <c r="N424" s="81"/>
      <c r="O424" s="40">
        <v>0</v>
      </c>
      <c r="P424" s="95">
        <f>Table1[[#This Row],[quantity on-hand]]*(Table1[[#This Row],[Cost ]]+Table1[[#This Row],[shipping]]+Table1[[#This Row],[Tax]])</f>
        <v>0</v>
      </c>
      <c r="Q424" s="40">
        <v>0</v>
      </c>
      <c r="R424" s="93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5"/>
      <c r="Z424" s="85"/>
      <c r="AA424" s="85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1" t="str">
        <f>IF(Table1[[#This Row],[Buy-now costs]]&gt;0,"X","")</f>
        <v/>
      </c>
      <c r="M425" s="81"/>
      <c r="N425" s="81"/>
      <c r="O425" s="40">
        <v>0</v>
      </c>
      <c r="P425" s="95">
        <f>Table1[[#This Row],[quantity on-hand]]*(Table1[[#This Row],[Cost ]]+Table1[[#This Row],[shipping]]+Table1[[#This Row],[Tax]])</f>
        <v>0</v>
      </c>
      <c r="Q425" s="40">
        <v>0</v>
      </c>
      <c r="R425" s="93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5"/>
      <c r="Z425" s="85"/>
      <c r="AA425" s="85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1" t="str">
        <f>IF(Table1[[#This Row],[Buy-now costs]]&gt;0,"X","")</f>
        <v/>
      </c>
      <c r="M426" s="81"/>
      <c r="N426" s="81"/>
      <c r="O426" s="40">
        <v>0</v>
      </c>
      <c r="P426" s="95">
        <f>Table1[[#This Row],[quantity on-hand]]*(Table1[[#This Row],[Cost ]]+Table1[[#This Row],[shipping]]+Table1[[#This Row],[Tax]])</f>
        <v>0</v>
      </c>
      <c r="Q426" s="40">
        <v>0</v>
      </c>
      <c r="R426" s="93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5"/>
      <c r="Z426" s="85"/>
      <c r="AA426" s="85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1" t="str">
        <f>IF(Table1[[#This Row],[Buy-now costs]]&gt;0,"X","")</f>
        <v/>
      </c>
      <c r="M427" s="81"/>
      <c r="N427" s="81"/>
      <c r="O427" s="40">
        <v>0</v>
      </c>
      <c r="P427" s="95">
        <f>Table1[[#This Row],[quantity on-hand]]*(Table1[[#This Row],[Cost ]]+Table1[[#This Row],[shipping]]+Table1[[#This Row],[Tax]])</f>
        <v>0</v>
      </c>
      <c r="Q427" s="40">
        <v>0</v>
      </c>
      <c r="R427" s="93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5"/>
      <c r="Z427" s="85"/>
      <c r="AA427" s="85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1" t="str">
        <f>IF(Table1[[#This Row],[Buy-now costs]]&gt;0,"X","")</f>
        <v/>
      </c>
      <c r="M428" s="81"/>
      <c r="N428" s="81"/>
      <c r="O428" s="40">
        <v>0</v>
      </c>
      <c r="P428" s="95">
        <f>Table1[[#This Row],[quantity on-hand]]*(Table1[[#This Row],[Cost ]]+Table1[[#This Row],[shipping]]+Table1[[#This Row],[Tax]])</f>
        <v>0</v>
      </c>
      <c r="Q428" s="40">
        <v>0</v>
      </c>
      <c r="R428" s="93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5"/>
      <c r="Z428" s="85"/>
      <c r="AA428" s="85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1" t="str">
        <f>IF(Table1[[#This Row],[Buy-now costs]]&gt;0,"X","")</f>
        <v/>
      </c>
      <c r="M429" s="81"/>
      <c r="N429" s="81"/>
      <c r="O429" s="40">
        <v>0</v>
      </c>
      <c r="P429" s="95">
        <f>Table1[[#This Row],[quantity on-hand]]*(Table1[[#This Row],[Cost ]]+Table1[[#This Row],[shipping]]+Table1[[#This Row],[Tax]])</f>
        <v>0</v>
      </c>
      <c r="Q429" s="40">
        <v>0</v>
      </c>
      <c r="R429" s="93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5"/>
      <c r="Z429" s="85"/>
      <c r="AA429" s="85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1" t="str">
        <f>IF(Table1[[#This Row],[Buy-now costs]]&gt;0,"X","")</f>
        <v/>
      </c>
      <c r="M430" s="81"/>
      <c r="N430" s="81"/>
      <c r="O430" s="40">
        <v>0</v>
      </c>
      <c r="P430" s="95">
        <f>Table1[[#This Row],[quantity on-hand]]*(Table1[[#This Row],[Cost ]]+Table1[[#This Row],[shipping]]+Table1[[#This Row],[Tax]])</f>
        <v>0</v>
      </c>
      <c r="Q430" s="40">
        <v>0</v>
      </c>
      <c r="R430" s="93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5"/>
      <c r="Z430" s="85"/>
      <c r="AA430" s="85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1" t="str">
        <f>IF(Table1[[#This Row],[Buy-now costs]]&gt;0,"X","")</f>
        <v/>
      </c>
      <c r="M431" s="81"/>
      <c r="N431" s="81"/>
      <c r="O431" s="40">
        <v>0</v>
      </c>
      <c r="P431" s="95">
        <f>Table1[[#This Row],[quantity on-hand]]*(Table1[[#This Row],[Cost ]]+Table1[[#This Row],[shipping]]+Table1[[#This Row],[Tax]])</f>
        <v>0</v>
      </c>
      <c r="Q431" s="40">
        <v>0</v>
      </c>
      <c r="R431" s="93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5"/>
      <c r="Z431" s="85"/>
      <c r="AA431" s="85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1" t="str">
        <f>IF(Table1[[#This Row],[Buy-now costs]]&gt;0,"X","")</f>
        <v/>
      </c>
      <c r="M432" s="81"/>
      <c r="N432" s="81"/>
      <c r="O432" s="40">
        <v>0</v>
      </c>
      <c r="P432" s="95">
        <f>Table1[[#This Row],[quantity on-hand]]*(Table1[[#This Row],[Cost ]]+Table1[[#This Row],[shipping]]+Table1[[#This Row],[Tax]])</f>
        <v>0</v>
      </c>
      <c r="Q432" s="40">
        <v>0</v>
      </c>
      <c r="R432" s="93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5"/>
      <c r="Z432" s="85"/>
      <c r="AA432" s="85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1" t="str">
        <f>IF(Table1[[#This Row],[Buy-now costs]]&gt;0,"X","")</f>
        <v/>
      </c>
      <c r="M433" s="81"/>
      <c r="N433" s="81"/>
      <c r="O433" s="40">
        <v>0</v>
      </c>
      <c r="P433" s="95">
        <f>Table1[[#This Row],[quantity on-hand]]*(Table1[[#This Row],[Cost ]]+Table1[[#This Row],[shipping]]+Table1[[#This Row],[Tax]])</f>
        <v>0</v>
      </c>
      <c r="Q433" s="40">
        <v>0</v>
      </c>
      <c r="R433" s="93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5"/>
      <c r="Z433" s="85"/>
      <c r="AA433" s="85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1" t="str">
        <f>IF(Table1[[#This Row],[Buy-now costs]]&gt;0,"X","")</f>
        <v/>
      </c>
      <c r="M434" s="81"/>
      <c r="N434" s="81"/>
      <c r="O434" s="40">
        <v>0</v>
      </c>
      <c r="P434" s="95">
        <f>Table1[[#This Row],[quantity on-hand]]*(Table1[[#This Row],[Cost ]]+Table1[[#This Row],[shipping]]+Table1[[#This Row],[Tax]])</f>
        <v>0</v>
      </c>
      <c r="Q434" s="40">
        <v>0</v>
      </c>
      <c r="R434" s="93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5"/>
      <c r="Z434" s="85"/>
      <c r="AA434" s="85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1" t="str">
        <f>IF(Table1[[#This Row],[Buy-now costs]]&gt;0,"X","")</f>
        <v/>
      </c>
      <c r="M435" s="81"/>
      <c r="N435" s="81"/>
      <c r="O435" s="40">
        <v>0</v>
      </c>
      <c r="P435" s="95">
        <f>Table1[[#This Row],[quantity on-hand]]*(Table1[[#This Row],[Cost ]]+Table1[[#This Row],[shipping]]+Table1[[#This Row],[Tax]])</f>
        <v>0</v>
      </c>
      <c r="Q435" s="40">
        <v>0</v>
      </c>
      <c r="R435" s="93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5"/>
      <c r="Z435" s="85"/>
      <c r="AA435" s="85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1" t="str">
        <f>IF(Table1[[#This Row],[Buy-now costs]]&gt;0,"X","")</f>
        <v/>
      </c>
      <c r="M436" s="81"/>
      <c r="N436" s="81"/>
      <c r="O436" s="40">
        <v>0</v>
      </c>
      <c r="P436" s="95">
        <f>Table1[[#This Row],[quantity on-hand]]*(Table1[[#This Row],[Cost ]]+Table1[[#This Row],[shipping]]+Table1[[#This Row],[Tax]])</f>
        <v>0</v>
      </c>
      <c r="Q436" s="40">
        <v>0</v>
      </c>
      <c r="R436" s="93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5"/>
      <c r="Z436" s="85"/>
      <c r="AA436" s="85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1" t="str">
        <f>IF(Table1[[#This Row],[Buy-now costs]]&gt;0,"X","")</f>
        <v/>
      </c>
      <c r="M437" s="81"/>
      <c r="N437" s="81"/>
      <c r="O437" s="40">
        <v>0</v>
      </c>
      <c r="P437" s="95">
        <f>Table1[[#This Row],[quantity on-hand]]*(Table1[[#This Row],[Cost ]]+Table1[[#This Row],[shipping]]+Table1[[#This Row],[Tax]])</f>
        <v>0</v>
      </c>
      <c r="Q437" s="40">
        <v>0</v>
      </c>
      <c r="R437" s="93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5"/>
      <c r="Z437" s="85"/>
      <c r="AA437" s="85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1" t="str">
        <f>IF(Table1[[#This Row],[Buy-now costs]]&gt;0,"X","")</f>
        <v/>
      </c>
      <c r="M438" s="81"/>
      <c r="N438" s="81"/>
      <c r="O438" s="40">
        <v>0</v>
      </c>
      <c r="P438" s="95">
        <f>Table1[[#This Row],[quantity on-hand]]*(Table1[[#This Row],[Cost ]]+Table1[[#This Row],[shipping]]+Table1[[#This Row],[Tax]])</f>
        <v>0</v>
      </c>
      <c r="Q438" s="40">
        <v>0</v>
      </c>
      <c r="R438" s="93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5"/>
      <c r="Z438" s="85"/>
      <c r="AA438" s="85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1" t="str">
        <f>IF(Table1[[#This Row],[Buy-now costs]]&gt;0,"X","")</f>
        <v/>
      </c>
      <c r="M439" s="81"/>
      <c r="N439" s="81"/>
      <c r="O439" s="40">
        <v>0</v>
      </c>
      <c r="P439" s="95">
        <f>Table1[[#This Row],[quantity on-hand]]*(Table1[[#This Row],[Cost ]]+Table1[[#This Row],[shipping]]+Table1[[#This Row],[Tax]])</f>
        <v>0</v>
      </c>
      <c r="Q439" s="40">
        <v>0</v>
      </c>
      <c r="R439" s="93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5"/>
      <c r="Z439" s="85"/>
      <c r="AA439" s="85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1" t="str">
        <f>IF(Table1[[#This Row],[Buy-now costs]]&gt;0,"X","")</f>
        <v/>
      </c>
      <c r="M440" s="81"/>
      <c r="N440" s="81"/>
      <c r="O440" s="40">
        <v>0</v>
      </c>
      <c r="P440" s="95">
        <f>Table1[[#This Row],[quantity on-hand]]*(Table1[[#This Row],[Cost ]]+Table1[[#This Row],[shipping]]+Table1[[#This Row],[Tax]])</f>
        <v>0</v>
      </c>
      <c r="Q440" s="40">
        <v>0</v>
      </c>
      <c r="R440" s="93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5"/>
      <c r="Z440" s="85"/>
      <c r="AA440" s="85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1" t="str">
        <f>IF(Table1[[#This Row],[Buy-now costs]]&gt;0,"X","")</f>
        <v/>
      </c>
      <c r="M441" s="81"/>
      <c r="N441" s="81"/>
      <c r="O441" s="40">
        <v>0</v>
      </c>
      <c r="P441" s="95">
        <f>Table1[[#This Row],[quantity on-hand]]*(Table1[[#This Row],[Cost ]]+Table1[[#This Row],[shipping]]+Table1[[#This Row],[Tax]])</f>
        <v>0</v>
      </c>
      <c r="Q441" s="40">
        <v>0</v>
      </c>
      <c r="R441" s="93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5"/>
      <c r="Z441" s="85"/>
      <c r="AA441" s="85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1" t="str">
        <f>IF(Table1[[#This Row],[Buy-now costs]]&gt;0,"X","")</f>
        <v/>
      </c>
      <c r="M442" s="81"/>
      <c r="N442" s="81"/>
      <c r="O442" s="40">
        <v>0</v>
      </c>
      <c r="P442" s="95">
        <f>Table1[[#This Row],[quantity on-hand]]*(Table1[[#This Row],[Cost ]]+Table1[[#This Row],[shipping]]+Table1[[#This Row],[Tax]])</f>
        <v>0</v>
      </c>
      <c r="Q442" s="40">
        <v>0</v>
      </c>
      <c r="R442" s="93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5"/>
      <c r="Z442" s="85"/>
      <c r="AA442" s="85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1" t="str">
        <f>IF(Table1[[#This Row],[Buy-now costs]]&gt;0,"X","")</f>
        <v/>
      </c>
      <c r="M443" s="81"/>
      <c r="N443" s="81"/>
      <c r="O443" s="40">
        <v>0</v>
      </c>
      <c r="P443" s="95">
        <f>Table1[[#This Row],[quantity on-hand]]*(Table1[[#This Row],[Cost ]]+Table1[[#This Row],[shipping]]+Table1[[#This Row],[Tax]])</f>
        <v>0</v>
      </c>
      <c r="Q443" s="40">
        <v>0</v>
      </c>
      <c r="R443" s="93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5"/>
      <c r="Z443" s="85"/>
      <c r="AA443" s="85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1" t="str">
        <f>IF(Table1[[#This Row],[Buy-now costs]]&gt;0,"X","")</f>
        <v/>
      </c>
      <c r="M444" s="81"/>
      <c r="N444" s="81"/>
      <c r="O444" s="40">
        <v>0</v>
      </c>
      <c r="P444" s="95">
        <f>Table1[[#This Row],[quantity on-hand]]*(Table1[[#This Row],[Cost ]]+Table1[[#This Row],[shipping]]+Table1[[#This Row],[Tax]])</f>
        <v>0</v>
      </c>
      <c r="Q444" s="40">
        <v>0</v>
      </c>
      <c r="R444" s="93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5"/>
      <c r="Z444" s="85"/>
      <c r="AA444" s="85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1" t="str">
        <f>IF(Table1[[#This Row],[Buy-now costs]]&gt;0,"X","")</f>
        <v/>
      </c>
      <c r="M445" s="81"/>
      <c r="N445" s="81"/>
      <c r="O445" s="40">
        <v>0</v>
      </c>
      <c r="P445" s="95">
        <f>Table1[[#This Row],[quantity on-hand]]*(Table1[[#This Row],[Cost ]]+Table1[[#This Row],[shipping]]+Table1[[#This Row],[Tax]])</f>
        <v>0</v>
      </c>
      <c r="Q445" s="40">
        <v>0</v>
      </c>
      <c r="R445" s="93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5"/>
      <c r="Z445" s="85"/>
      <c r="AA445" s="85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1" t="str">
        <f>IF(Table1[[#This Row],[Buy-now costs]]&gt;0,"X","")</f>
        <v/>
      </c>
      <c r="M446" s="81"/>
      <c r="N446" s="81"/>
      <c r="O446" s="40">
        <v>0</v>
      </c>
      <c r="P446" s="95">
        <f>Table1[[#This Row],[quantity on-hand]]*(Table1[[#This Row],[Cost ]]+Table1[[#This Row],[shipping]]+Table1[[#This Row],[Tax]])</f>
        <v>0</v>
      </c>
      <c r="Q446" s="40">
        <v>0</v>
      </c>
      <c r="R446" s="93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5"/>
      <c r="Z446" s="85"/>
      <c r="AA446" s="85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1" t="str">
        <f>IF(Table1[[#This Row],[Buy-now costs]]&gt;0,"X","")</f>
        <v/>
      </c>
      <c r="M447" s="81"/>
      <c r="N447" s="81"/>
      <c r="O447" s="40">
        <v>0</v>
      </c>
      <c r="P447" s="95">
        <f>Table1[[#This Row],[quantity on-hand]]*(Table1[[#This Row],[Cost ]]+Table1[[#This Row],[shipping]]+Table1[[#This Row],[Tax]])</f>
        <v>0</v>
      </c>
      <c r="Q447" s="40">
        <v>0</v>
      </c>
      <c r="R447" s="93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5"/>
      <c r="Z447" s="85"/>
      <c r="AA447" s="85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1" t="str">
        <f>IF(Table1[[#This Row],[Buy-now costs]]&gt;0,"X","")</f>
        <v/>
      </c>
      <c r="M448" s="81"/>
      <c r="N448" s="81"/>
      <c r="O448" s="40">
        <v>0</v>
      </c>
      <c r="P448" s="95">
        <f>Table1[[#This Row],[quantity on-hand]]*(Table1[[#This Row],[Cost ]]+Table1[[#This Row],[shipping]]+Table1[[#This Row],[Tax]])</f>
        <v>0</v>
      </c>
      <c r="Q448" s="40">
        <v>0</v>
      </c>
      <c r="R448" s="93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5"/>
      <c r="Z448" s="85"/>
      <c r="AA448" s="85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1" t="str">
        <f>IF(Table1[[#This Row],[Buy-now costs]]&gt;0,"X","")</f>
        <v/>
      </c>
      <c r="M449" s="81"/>
      <c r="N449" s="81"/>
      <c r="O449" s="40">
        <v>0</v>
      </c>
      <c r="P449" s="95">
        <f>Table1[[#This Row],[quantity on-hand]]*(Table1[[#This Row],[Cost ]]+Table1[[#This Row],[shipping]]+Table1[[#This Row],[Tax]])</f>
        <v>0</v>
      </c>
      <c r="Q449" s="40">
        <v>0</v>
      </c>
      <c r="R449" s="93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5"/>
      <c r="Z449" s="85"/>
      <c r="AA449" s="85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1" t="str">
        <f>IF(Table1[[#This Row],[Buy-now costs]]&gt;0,"X","")</f>
        <v/>
      </c>
      <c r="M450" s="81"/>
      <c r="N450" s="81"/>
      <c r="O450" s="40">
        <v>0</v>
      </c>
      <c r="P450" s="95">
        <f>Table1[[#This Row],[quantity on-hand]]*(Table1[[#This Row],[Cost ]]+Table1[[#This Row],[shipping]]+Table1[[#This Row],[Tax]])</f>
        <v>0</v>
      </c>
      <c r="Q450" s="40">
        <v>0</v>
      </c>
      <c r="R450" s="93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5"/>
      <c r="Z450" s="85"/>
      <c r="AA450" s="85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1" t="str">
        <f>IF(Table1[[#This Row],[Buy-now costs]]&gt;0,"X","")</f>
        <v/>
      </c>
      <c r="M451" s="81"/>
      <c r="N451" s="81"/>
      <c r="O451" s="40">
        <v>0</v>
      </c>
      <c r="P451" s="95">
        <f>Table1[[#This Row],[quantity on-hand]]*(Table1[[#This Row],[Cost ]]+Table1[[#This Row],[shipping]]+Table1[[#This Row],[Tax]])</f>
        <v>0</v>
      </c>
      <c r="Q451" s="40">
        <v>0</v>
      </c>
      <c r="R451" s="93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5"/>
      <c r="Z451" s="85"/>
      <c r="AA451" s="85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1" t="str">
        <f>IF(Table1[[#This Row],[Buy-now costs]]&gt;0,"X","")</f>
        <v/>
      </c>
      <c r="M452" s="81"/>
      <c r="N452" s="81"/>
      <c r="O452" s="40">
        <v>0</v>
      </c>
      <c r="P452" s="95">
        <f>Table1[[#This Row],[quantity on-hand]]*(Table1[[#This Row],[Cost ]]+Table1[[#This Row],[shipping]]+Table1[[#This Row],[Tax]])</f>
        <v>0</v>
      </c>
      <c r="Q452" s="40">
        <v>0</v>
      </c>
      <c r="R452" s="93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5"/>
      <c r="Z452" s="85"/>
      <c r="AA452" s="85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1" t="str">
        <f>IF(Table1[[#This Row],[Buy-now costs]]&gt;0,"X","")</f>
        <v/>
      </c>
      <c r="M453" s="81"/>
      <c r="N453" s="81"/>
      <c r="O453" s="40">
        <v>0</v>
      </c>
      <c r="P453" s="95">
        <f>Table1[[#This Row],[quantity on-hand]]*(Table1[[#This Row],[Cost ]]+Table1[[#This Row],[shipping]]+Table1[[#This Row],[Tax]])</f>
        <v>0</v>
      </c>
      <c r="Q453" s="40">
        <v>0</v>
      </c>
      <c r="R453" s="93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5"/>
      <c r="Z453" s="85"/>
      <c r="AA453" s="85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1" t="str">
        <f>IF(Table1[[#This Row],[Buy-now costs]]&gt;0,"X","")</f>
        <v/>
      </c>
      <c r="M454" s="81"/>
      <c r="N454" s="81"/>
      <c r="O454" s="40">
        <v>0</v>
      </c>
      <c r="P454" s="95">
        <f>Table1[[#This Row],[quantity on-hand]]*(Table1[[#This Row],[Cost ]]+Table1[[#This Row],[shipping]]+Table1[[#This Row],[Tax]])</f>
        <v>0</v>
      </c>
      <c r="Q454" s="40">
        <v>0</v>
      </c>
      <c r="R454" s="93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5"/>
      <c r="Z454" s="85"/>
      <c r="AA454" s="85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1" t="str">
        <f>IF(Table1[[#This Row],[Buy-now costs]]&gt;0,"X","")</f>
        <v/>
      </c>
      <c r="M455" s="81"/>
      <c r="N455" s="81"/>
      <c r="O455" s="40">
        <v>0</v>
      </c>
      <c r="P455" s="95">
        <f>Table1[[#This Row],[quantity on-hand]]*(Table1[[#This Row],[Cost ]]+Table1[[#This Row],[shipping]]+Table1[[#This Row],[Tax]])</f>
        <v>0</v>
      </c>
      <c r="Q455" s="40">
        <v>0</v>
      </c>
      <c r="R455" s="93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5"/>
      <c r="Z455" s="85"/>
      <c r="AA455" s="85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1" t="str">
        <f>IF(Table1[[#This Row],[Buy-now costs]]&gt;0,"X","")</f>
        <v/>
      </c>
      <c r="M456" s="81"/>
      <c r="N456" s="81"/>
      <c r="O456" s="40">
        <v>0</v>
      </c>
      <c r="P456" s="95">
        <f>Table1[[#This Row],[quantity on-hand]]*(Table1[[#This Row],[Cost ]]+Table1[[#This Row],[shipping]]+Table1[[#This Row],[Tax]])</f>
        <v>0</v>
      </c>
      <c r="Q456" s="40">
        <v>0</v>
      </c>
      <c r="R456" s="93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5"/>
      <c r="Z456" s="85"/>
      <c r="AA456" s="85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1" t="str">
        <f>IF(Table1[[#This Row],[Buy-now costs]]&gt;0,"X","")</f>
        <v/>
      </c>
      <c r="M457" s="81"/>
      <c r="N457" s="81"/>
      <c r="O457" s="40">
        <v>0</v>
      </c>
      <c r="P457" s="95">
        <f>Table1[[#This Row],[quantity on-hand]]*(Table1[[#This Row],[Cost ]]+Table1[[#This Row],[shipping]]+Table1[[#This Row],[Tax]])</f>
        <v>0</v>
      </c>
      <c r="Q457" s="40">
        <v>0</v>
      </c>
      <c r="R457" s="93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5"/>
      <c r="Z457" s="85"/>
      <c r="AA457" s="85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1" t="str">
        <f>IF(Table1[[#This Row],[Buy-now costs]]&gt;0,"X","")</f>
        <v/>
      </c>
      <c r="M458" s="81"/>
      <c r="N458" s="81"/>
      <c r="O458" s="40">
        <v>0</v>
      </c>
      <c r="P458" s="95">
        <f>Table1[[#This Row],[quantity on-hand]]*(Table1[[#This Row],[Cost ]]+Table1[[#This Row],[shipping]]+Table1[[#This Row],[Tax]])</f>
        <v>0</v>
      </c>
      <c r="Q458" s="40">
        <v>0</v>
      </c>
      <c r="R458" s="93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5"/>
      <c r="Z458" s="85"/>
      <c r="AA458" s="85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1" t="str">
        <f>IF(Table1[[#This Row],[Buy-now costs]]&gt;0,"X","")</f>
        <v/>
      </c>
      <c r="M459" s="81"/>
      <c r="N459" s="81"/>
      <c r="O459" s="40">
        <v>0</v>
      </c>
      <c r="P459" s="95">
        <f>Table1[[#This Row],[quantity on-hand]]*(Table1[[#This Row],[Cost ]]+Table1[[#This Row],[shipping]]+Table1[[#This Row],[Tax]])</f>
        <v>0</v>
      </c>
      <c r="Q459" s="40">
        <v>0</v>
      </c>
      <c r="R459" s="93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5"/>
      <c r="Z459" s="85"/>
      <c r="AA459" s="85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1" t="str">
        <f>IF(Table1[[#This Row],[Buy-now costs]]&gt;0,"X","")</f>
        <v/>
      </c>
      <c r="M460" s="81"/>
      <c r="N460" s="81"/>
      <c r="O460" s="40">
        <v>0</v>
      </c>
      <c r="P460" s="95">
        <f>Table1[[#This Row],[quantity on-hand]]*(Table1[[#This Row],[Cost ]]+Table1[[#This Row],[shipping]]+Table1[[#This Row],[Tax]])</f>
        <v>0</v>
      </c>
      <c r="Q460" s="40">
        <v>0</v>
      </c>
      <c r="R460" s="93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5"/>
      <c r="Z460" s="85"/>
      <c r="AA460" s="85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1" t="str">
        <f>IF(Table1[[#This Row],[Buy-now costs]]&gt;0,"X","")</f>
        <v/>
      </c>
      <c r="M461" s="81"/>
      <c r="N461" s="81"/>
      <c r="O461" s="40">
        <v>0</v>
      </c>
      <c r="P461" s="95">
        <f>Table1[[#This Row],[quantity on-hand]]*(Table1[[#This Row],[Cost ]]+Table1[[#This Row],[shipping]]+Table1[[#This Row],[Tax]])</f>
        <v>0</v>
      </c>
      <c r="Q461" s="40">
        <v>0</v>
      </c>
      <c r="R461" s="93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5"/>
      <c r="Z461" s="85"/>
      <c r="AA461" s="85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1" t="str">
        <f>IF(Table1[[#This Row],[Buy-now costs]]&gt;0,"X","")</f>
        <v/>
      </c>
      <c r="M462" s="81"/>
      <c r="N462" s="81"/>
      <c r="O462" s="40">
        <v>0</v>
      </c>
      <c r="P462" s="95">
        <f>Table1[[#This Row],[quantity on-hand]]*(Table1[[#This Row],[Cost ]]+Table1[[#This Row],[shipping]]+Table1[[#This Row],[Tax]])</f>
        <v>0</v>
      </c>
      <c r="Q462" s="40">
        <v>0</v>
      </c>
      <c r="R462" s="93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5"/>
      <c r="Z462" s="85"/>
      <c r="AA462" s="85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1" t="str">
        <f>IF(Table1[[#This Row],[Buy-now costs]]&gt;0,"X","")</f>
        <v/>
      </c>
      <c r="M463" s="81"/>
      <c r="N463" s="81"/>
      <c r="O463" s="40">
        <v>0</v>
      </c>
      <c r="P463" s="95">
        <f>Table1[[#This Row],[quantity on-hand]]*(Table1[[#This Row],[Cost ]]+Table1[[#This Row],[shipping]]+Table1[[#This Row],[Tax]])</f>
        <v>0</v>
      </c>
      <c r="Q463" s="40">
        <v>0</v>
      </c>
      <c r="R463" s="93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5"/>
      <c r="Z463" s="85"/>
      <c r="AA463" s="85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1" t="str">
        <f>IF(Table1[[#This Row],[Buy-now costs]]&gt;0,"X","")</f>
        <v/>
      </c>
      <c r="M464" s="81"/>
      <c r="N464" s="81"/>
      <c r="O464" s="40">
        <v>0</v>
      </c>
      <c r="P464" s="95">
        <f>Table1[[#This Row],[quantity on-hand]]*(Table1[[#This Row],[Cost ]]+Table1[[#This Row],[shipping]]+Table1[[#This Row],[Tax]])</f>
        <v>0</v>
      </c>
      <c r="Q464" s="40">
        <v>0</v>
      </c>
      <c r="R464" s="93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5"/>
      <c r="Z464" s="85"/>
      <c r="AA464" s="85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1" t="str">
        <f>IF(Table1[[#This Row],[Buy-now costs]]&gt;0,"X","")</f>
        <v/>
      </c>
      <c r="M465" s="81"/>
      <c r="N465" s="81"/>
      <c r="O465" s="40">
        <v>0</v>
      </c>
      <c r="P465" s="95">
        <f>Table1[[#This Row],[quantity on-hand]]*(Table1[[#This Row],[Cost ]]+Table1[[#This Row],[shipping]]+Table1[[#This Row],[Tax]])</f>
        <v>0</v>
      </c>
      <c r="Q465" s="40">
        <v>0</v>
      </c>
      <c r="R465" s="93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5"/>
      <c r="Z465" s="85"/>
      <c r="AA465" s="85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1" t="str">
        <f>IF(Table1[[#This Row],[Buy-now costs]]&gt;0,"X","")</f>
        <v/>
      </c>
      <c r="M466" s="81"/>
      <c r="N466" s="81"/>
      <c r="O466" s="40">
        <v>0</v>
      </c>
      <c r="P466" s="95">
        <f>Table1[[#This Row],[quantity on-hand]]*(Table1[[#This Row],[Cost ]]+Table1[[#This Row],[shipping]]+Table1[[#This Row],[Tax]])</f>
        <v>0</v>
      </c>
      <c r="Q466" s="40">
        <v>0</v>
      </c>
      <c r="R466" s="93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5"/>
      <c r="Z466" s="85"/>
      <c r="AA466" s="85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1" t="str">
        <f>IF(Table1[[#This Row],[Buy-now costs]]&gt;0,"X","")</f>
        <v/>
      </c>
      <c r="M467" s="81"/>
      <c r="N467" s="81"/>
      <c r="O467" s="40">
        <v>0</v>
      </c>
      <c r="P467" s="95">
        <f>Table1[[#This Row],[quantity on-hand]]*(Table1[[#This Row],[Cost ]]+Table1[[#This Row],[shipping]]+Table1[[#This Row],[Tax]])</f>
        <v>0</v>
      </c>
      <c r="Q467" s="40">
        <v>0</v>
      </c>
      <c r="R467" s="93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5"/>
      <c r="Z467" s="85"/>
      <c r="AA467" s="85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1" t="str">
        <f>IF(Table1[[#This Row],[Buy-now costs]]&gt;0,"X","")</f>
        <v/>
      </c>
      <c r="M468" s="81"/>
      <c r="N468" s="81"/>
      <c r="O468" s="40">
        <v>0</v>
      </c>
      <c r="P468" s="95">
        <f>Table1[[#This Row],[quantity on-hand]]*(Table1[[#This Row],[Cost ]]+Table1[[#This Row],[shipping]]+Table1[[#This Row],[Tax]])</f>
        <v>0</v>
      </c>
      <c r="Q468" s="40">
        <v>0</v>
      </c>
      <c r="R468" s="93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5"/>
      <c r="Z468" s="85"/>
      <c r="AA468" s="85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1" t="str">
        <f>IF(Table1[[#This Row],[Buy-now costs]]&gt;0,"X","")</f>
        <v/>
      </c>
      <c r="M469" s="81"/>
      <c r="N469" s="81"/>
      <c r="O469" s="40">
        <v>0</v>
      </c>
      <c r="P469" s="95">
        <f>Table1[[#This Row],[quantity on-hand]]*(Table1[[#This Row],[Cost ]]+Table1[[#This Row],[shipping]]+Table1[[#This Row],[Tax]])</f>
        <v>0</v>
      </c>
      <c r="Q469" s="40">
        <v>0</v>
      </c>
      <c r="R469" s="93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5"/>
      <c r="Z469" s="85"/>
      <c r="AA469" s="85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1" t="str">
        <f>IF(Table1[[#This Row],[Buy-now costs]]&gt;0,"X","")</f>
        <v/>
      </c>
      <c r="M470" s="81"/>
      <c r="N470" s="81"/>
      <c r="O470" s="40">
        <v>0</v>
      </c>
      <c r="P470" s="95">
        <f>Table1[[#This Row],[quantity on-hand]]*(Table1[[#This Row],[Cost ]]+Table1[[#This Row],[shipping]]+Table1[[#This Row],[Tax]])</f>
        <v>0</v>
      </c>
      <c r="Q470" s="40">
        <v>0</v>
      </c>
      <c r="R470" s="93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5"/>
      <c r="Z470" s="85"/>
      <c r="AA470" s="85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1" t="str">
        <f>IF(Table1[[#This Row],[Buy-now costs]]&gt;0,"X","")</f>
        <v/>
      </c>
      <c r="M471" s="81"/>
      <c r="N471" s="81"/>
      <c r="O471" s="40">
        <v>0</v>
      </c>
      <c r="P471" s="95">
        <f>Table1[[#This Row],[quantity on-hand]]*(Table1[[#This Row],[Cost ]]+Table1[[#This Row],[shipping]]+Table1[[#This Row],[Tax]])</f>
        <v>0</v>
      </c>
      <c r="Q471" s="40">
        <v>0</v>
      </c>
      <c r="R471" s="93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5"/>
      <c r="Z471" s="85"/>
      <c r="AA471" s="85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1" t="str">
        <f>IF(Table1[[#This Row],[Buy-now costs]]&gt;0,"X","")</f>
        <v/>
      </c>
      <c r="M472" s="81"/>
      <c r="N472" s="81"/>
      <c r="O472" s="40">
        <v>0</v>
      </c>
      <c r="P472" s="95">
        <f>Table1[[#This Row],[quantity on-hand]]*(Table1[[#This Row],[Cost ]]+Table1[[#This Row],[shipping]]+Table1[[#This Row],[Tax]])</f>
        <v>0</v>
      </c>
      <c r="Q472" s="40">
        <v>0</v>
      </c>
      <c r="R472" s="93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5"/>
      <c r="Z472" s="85"/>
      <c r="AA472" s="85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1" t="str">
        <f>IF(Table1[[#This Row],[Buy-now costs]]&gt;0,"X","")</f>
        <v/>
      </c>
      <c r="M473" s="81"/>
      <c r="N473" s="81"/>
      <c r="O473" s="40">
        <v>0</v>
      </c>
      <c r="P473" s="95">
        <f>Table1[[#This Row],[quantity on-hand]]*(Table1[[#This Row],[Cost ]]+Table1[[#This Row],[shipping]]+Table1[[#This Row],[Tax]])</f>
        <v>0</v>
      </c>
      <c r="Q473" s="40">
        <v>0</v>
      </c>
      <c r="R473" s="93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5"/>
      <c r="Z473" s="85"/>
      <c r="AA473" s="85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1" t="str">
        <f>IF(Table1[[#This Row],[Buy-now costs]]&gt;0,"X","")</f>
        <v/>
      </c>
      <c r="M474" s="81"/>
      <c r="N474" s="81"/>
      <c r="O474" s="40">
        <v>0</v>
      </c>
      <c r="P474" s="95">
        <f>Table1[[#This Row],[quantity on-hand]]*(Table1[[#This Row],[Cost ]]+Table1[[#This Row],[shipping]]+Table1[[#This Row],[Tax]])</f>
        <v>0</v>
      </c>
      <c r="Q474" s="40">
        <v>0</v>
      </c>
      <c r="R474" s="93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5"/>
      <c r="Z474" s="85"/>
      <c r="AA474" s="85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1" t="str">
        <f>IF(Table1[[#This Row],[Buy-now costs]]&gt;0,"X","")</f>
        <v/>
      </c>
      <c r="M475" s="81"/>
      <c r="N475" s="81"/>
      <c r="O475" s="40">
        <v>0</v>
      </c>
      <c r="P475" s="95">
        <f>Table1[[#This Row],[quantity on-hand]]*(Table1[[#This Row],[Cost ]]+Table1[[#This Row],[shipping]]+Table1[[#This Row],[Tax]])</f>
        <v>0</v>
      </c>
      <c r="Q475" s="40">
        <v>0</v>
      </c>
      <c r="R475" s="93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5"/>
      <c r="Z475" s="85"/>
      <c r="AA475" s="85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1" t="str">
        <f>IF(Table1[[#This Row],[Buy-now costs]]&gt;0,"X","")</f>
        <v/>
      </c>
      <c r="M476" s="81"/>
      <c r="N476" s="81"/>
      <c r="O476" s="40">
        <v>0</v>
      </c>
      <c r="P476" s="95">
        <f>Table1[[#This Row],[quantity on-hand]]*(Table1[[#This Row],[Cost ]]+Table1[[#This Row],[shipping]]+Table1[[#This Row],[Tax]])</f>
        <v>0</v>
      </c>
      <c r="Q476" s="40">
        <v>0</v>
      </c>
      <c r="R476" s="93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5"/>
      <c r="Z476" s="85"/>
      <c r="AA476" s="85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1" t="str">
        <f>IF(Table1[[#This Row],[Buy-now costs]]&gt;0,"X","")</f>
        <v/>
      </c>
      <c r="M477" s="81"/>
      <c r="N477" s="81"/>
      <c r="O477" s="40">
        <v>0</v>
      </c>
      <c r="P477" s="95">
        <f>Table1[[#This Row],[quantity on-hand]]*(Table1[[#This Row],[Cost ]]+Table1[[#This Row],[shipping]]+Table1[[#This Row],[Tax]])</f>
        <v>0</v>
      </c>
      <c r="Q477" s="40">
        <v>0</v>
      </c>
      <c r="R477" s="93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5"/>
      <c r="Z477" s="85"/>
      <c r="AA477" s="85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1" t="str">
        <f>IF(Table1[[#This Row],[Buy-now costs]]&gt;0,"X","")</f>
        <v/>
      </c>
      <c r="M478" s="81"/>
      <c r="N478" s="81"/>
      <c r="O478" s="40">
        <v>0</v>
      </c>
      <c r="P478" s="95">
        <f>Table1[[#This Row],[quantity on-hand]]*(Table1[[#This Row],[Cost ]]+Table1[[#This Row],[shipping]]+Table1[[#This Row],[Tax]])</f>
        <v>0</v>
      </c>
      <c r="Q478" s="40">
        <v>0</v>
      </c>
      <c r="R478" s="93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5"/>
      <c r="Z478" s="85"/>
      <c r="AA478" s="85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1" t="str">
        <f>IF(Table1[[#This Row],[Buy-now costs]]&gt;0,"X","")</f>
        <v/>
      </c>
      <c r="M479" s="81"/>
      <c r="N479" s="81"/>
      <c r="O479" s="40">
        <v>0</v>
      </c>
      <c r="P479" s="95">
        <f>Table1[[#This Row],[quantity on-hand]]*(Table1[[#This Row],[Cost ]]+Table1[[#This Row],[shipping]]+Table1[[#This Row],[Tax]])</f>
        <v>0</v>
      </c>
      <c r="Q479" s="40">
        <v>0</v>
      </c>
      <c r="R479" s="93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5"/>
      <c r="Z479" s="85"/>
      <c r="AA479" s="85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1" t="str">
        <f>IF(Table1[[#This Row],[Buy-now costs]]&gt;0,"X","")</f>
        <v/>
      </c>
      <c r="M480" s="81"/>
      <c r="N480" s="81"/>
      <c r="O480" s="40">
        <v>0</v>
      </c>
      <c r="P480" s="95">
        <f>Table1[[#This Row],[quantity on-hand]]*(Table1[[#This Row],[Cost ]]+Table1[[#This Row],[shipping]]+Table1[[#This Row],[Tax]])</f>
        <v>0</v>
      </c>
      <c r="Q480" s="40">
        <v>0</v>
      </c>
      <c r="R480" s="93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5"/>
      <c r="Z480" s="85"/>
      <c r="AA480" s="85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1" t="str">
        <f>IF(Table1[[#This Row],[Buy-now costs]]&gt;0,"X","")</f>
        <v/>
      </c>
      <c r="M481" s="81"/>
      <c r="N481" s="81"/>
      <c r="O481" s="40">
        <v>0</v>
      </c>
      <c r="P481" s="95">
        <f>Table1[[#This Row],[quantity on-hand]]*(Table1[[#This Row],[Cost ]]+Table1[[#This Row],[shipping]]+Table1[[#This Row],[Tax]])</f>
        <v>0</v>
      </c>
      <c r="Q481" s="40">
        <v>0</v>
      </c>
      <c r="R481" s="93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5"/>
      <c r="Z481" s="85"/>
      <c r="AA481" s="85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1" t="str">
        <f>IF(Table1[[#This Row],[Buy-now costs]]&gt;0,"X","")</f>
        <v/>
      </c>
      <c r="M482" s="81"/>
      <c r="N482" s="81"/>
      <c r="O482" s="40">
        <v>0</v>
      </c>
      <c r="P482" s="95">
        <f>Table1[[#This Row],[quantity on-hand]]*(Table1[[#This Row],[Cost ]]+Table1[[#This Row],[shipping]]+Table1[[#This Row],[Tax]])</f>
        <v>0</v>
      </c>
      <c r="Q482" s="40">
        <v>0</v>
      </c>
      <c r="R482" s="93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5"/>
      <c r="Z482" s="85"/>
      <c r="AA482" s="85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1" t="str">
        <f>IF(Table1[[#This Row],[Buy-now costs]]&gt;0,"X","")</f>
        <v/>
      </c>
      <c r="M483" s="81"/>
      <c r="N483" s="81"/>
      <c r="O483" s="40">
        <v>0</v>
      </c>
      <c r="P483" s="95">
        <f>Table1[[#This Row],[quantity on-hand]]*(Table1[[#This Row],[Cost ]]+Table1[[#This Row],[shipping]]+Table1[[#This Row],[Tax]])</f>
        <v>0</v>
      </c>
      <c r="Q483" s="40">
        <v>0</v>
      </c>
      <c r="R483" s="93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5"/>
      <c r="Z483" s="85"/>
      <c r="AA483" s="85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1" t="str">
        <f>IF(Table1[[#This Row],[Buy-now costs]]&gt;0,"X","")</f>
        <v/>
      </c>
      <c r="M484" s="81"/>
      <c r="N484" s="81"/>
      <c r="O484" s="40">
        <v>0</v>
      </c>
      <c r="P484" s="95">
        <f>Table1[[#This Row],[quantity on-hand]]*(Table1[[#This Row],[Cost ]]+Table1[[#This Row],[shipping]]+Table1[[#This Row],[Tax]])</f>
        <v>0</v>
      </c>
      <c r="Q484" s="40">
        <v>0</v>
      </c>
      <c r="R484" s="93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5"/>
      <c r="Z484" s="85"/>
      <c r="AA484" s="85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1" t="str">
        <f>IF(Table1[[#This Row],[Buy-now costs]]&gt;0,"X","")</f>
        <v/>
      </c>
      <c r="M485" s="81"/>
      <c r="N485" s="81"/>
      <c r="O485" s="40">
        <v>0</v>
      </c>
      <c r="P485" s="95">
        <f>Table1[[#This Row],[quantity on-hand]]*(Table1[[#This Row],[Cost ]]+Table1[[#This Row],[shipping]]+Table1[[#This Row],[Tax]])</f>
        <v>0</v>
      </c>
      <c r="Q485" s="40">
        <v>0</v>
      </c>
      <c r="R485" s="93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5"/>
      <c r="Z485" s="85"/>
      <c r="AA485" s="85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1" t="str">
        <f>IF(Table1[[#This Row],[Buy-now costs]]&gt;0,"X","")</f>
        <v/>
      </c>
      <c r="M486" s="81"/>
      <c r="N486" s="81"/>
      <c r="O486" s="40">
        <v>0</v>
      </c>
      <c r="P486" s="95">
        <f>Table1[[#This Row],[quantity on-hand]]*(Table1[[#This Row],[Cost ]]+Table1[[#This Row],[shipping]]+Table1[[#This Row],[Tax]])</f>
        <v>0</v>
      </c>
      <c r="Q486" s="40">
        <v>0</v>
      </c>
      <c r="R486" s="93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5"/>
      <c r="Z486" s="85"/>
      <c r="AA486" s="85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1" t="str">
        <f>IF(Table1[[#This Row],[Buy-now costs]]&gt;0,"X","")</f>
        <v/>
      </c>
      <c r="M487" s="81"/>
      <c r="N487" s="81"/>
      <c r="O487" s="40">
        <v>0</v>
      </c>
      <c r="P487" s="95">
        <f>Table1[[#This Row],[quantity on-hand]]*(Table1[[#This Row],[Cost ]]+Table1[[#This Row],[shipping]]+Table1[[#This Row],[Tax]])</f>
        <v>0</v>
      </c>
      <c r="Q487" s="40">
        <v>0</v>
      </c>
      <c r="R487" s="93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5"/>
      <c r="Z487" s="85"/>
      <c r="AA487" s="85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1" t="str">
        <f>IF(Table1[[#This Row],[Buy-now costs]]&gt;0,"X","")</f>
        <v/>
      </c>
      <c r="M488" s="81"/>
      <c r="N488" s="81"/>
      <c r="O488" s="40">
        <v>0</v>
      </c>
      <c r="P488" s="95">
        <f>Table1[[#This Row],[quantity on-hand]]*(Table1[[#This Row],[Cost ]]+Table1[[#This Row],[shipping]]+Table1[[#This Row],[Tax]])</f>
        <v>0</v>
      </c>
      <c r="Q488" s="40">
        <v>0</v>
      </c>
      <c r="R488" s="93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5"/>
      <c r="Z488" s="85"/>
      <c r="AA488" s="85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1" t="str">
        <f>IF(Table1[[#This Row],[Buy-now costs]]&gt;0,"X","")</f>
        <v/>
      </c>
      <c r="M489" s="81"/>
      <c r="N489" s="81"/>
      <c r="O489" s="40">
        <v>0</v>
      </c>
      <c r="P489" s="95">
        <f>Table1[[#This Row],[quantity on-hand]]*(Table1[[#This Row],[Cost ]]+Table1[[#This Row],[shipping]]+Table1[[#This Row],[Tax]])</f>
        <v>0</v>
      </c>
      <c r="Q489" s="40">
        <v>0</v>
      </c>
      <c r="R489" s="93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5"/>
      <c r="Z489" s="85"/>
      <c r="AA489" s="85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1" t="str">
        <f>IF(Table1[[#This Row],[Buy-now costs]]&gt;0,"X","")</f>
        <v/>
      </c>
      <c r="M490" s="81"/>
      <c r="N490" s="81"/>
      <c r="O490" s="40">
        <v>0</v>
      </c>
      <c r="P490" s="95">
        <f>Table1[[#This Row],[quantity on-hand]]*(Table1[[#This Row],[Cost ]]+Table1[[#This Row],[shipping]]+Table1[[#This Row],[Tax]])</f>
        <v>0</v>
      </c>
      <c r="Q490" s="40">
        <v>0</v>
      </c>
      <c r="R490" s="93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5"/>
      <c r="Z490" s="85"/>
      <c r="AA490" s="85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1" t="str">
        <f>IF(Table1[[#This Row],[Buy-now costs]]&gt;0,"X","")</f>
        <v/>
      </c>
      <c r="M491" s="81"/>
      <c r="N491" s="81"/>
      <c r="O491" s="40">
        <v>0</v>
      </c>
      <c r="P491" s="95">
        <f>Table1[[#This Row],[quantity on-hand]]*(Table1[[#This Row],[Cost ]]+Table1[[#This Row],[shipping]]+Table1[[#This Row],[Tax]])</f>
        <v>0</v>
      </c>
      <c r="Q491" s="40">
        <v>0</v>
      </c>
      <c r="R491" s="93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5"/>
      <c r="Z491" s="85"/>
      <c r="AA491" s="85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1" t="str">
        <f>IF(Table1[[#This Row],[Buy-now costs]]&gt;0,"X","")</f>
        <v/>
      </c>
      <c r="M492" s="81"/>
      <c r="N492" s="81"/>
      <c r="O492" s="40">
        <v>0</v>
      </c>
      <c r="P492" s="95">
        <f>Table1[[#This Row],[quantity on-hand]]*(Table1[[#This Row],[Cost ]]+Table1[[#This Row],[shipping]]+Table1[[#This Row],[Tax]])</f>
        <v>0</v>
      </c>
      <c r="Q492" s="40">
        <v>0</v>
      </c>
      <c r="R492" s="93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5"/>
      <c r="Z492" s="85"/>
      <c r="AA492" s="85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1" t="str">
        <f>IF(Table1[[#This Row],[Buy-now costs]]&gt;0,"X","")</f>
        <v/>
      </c>
      <c r="M493" s="81"/>
      <c r="N493" s="81"/>
      <c r="O493" s="40">
        <v>0</v>
      </c>
      <c r="P493" s="95">
        <f>Table1[[#This Row],[quantity on-hand]]*(Table1[[#This Row],[Cost ]]+Table1[[#This Row],[shipping]]+Table1[[#This Row],[Tax]])</f>
        <v>0</v>
      </c>
      <c r="Q493" s="40">
        <v>0</v>
      </c>
      <c r="R493" s="93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5"/>
      <c r="Z493" s="85"/>
      <c r="AA493" s="85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1" t="str">
        <f>IF(Table1[[#This Row],[Buy-now costs]]&gt;0,"X","")</f>
        <v/>
      </c>
      <c r="M494" s="81"/>
      <c r="N494" s="81"/>
      <c r="O494" s="40">
        <v>0</v>
      </c>
      <c r="P494" s="95">
        <f>Table1[[#This Row],[quantity on-hand]]*(Table1[[#This Row],[Cost ]]+Table1[[#This Row],[shipping]]+Table1[[#This Row],[Tax]])</f>
        <v>0</v>
      </c>
      <c r="Q494" s="40">
        <v>0</v>
      </c>
      <c r="R494" s="93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5"/>
      <c r="Z494" s="85"/>
      <c r="AA494" s="85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1" t="str">
        <f>IF(Table1[[#This Row],[Buy-now costs]]&gt;0,"X","")</f>
        <v/>
      </c>
      <c r="M495" s="81"/>
      <c r="N495" s="81"/>
      <c r="O495" s="40">
        <v>0</v>
      </c>
      <c r="P495" s="95">
        <f>Table1[[#This Row],[quantity on-hand]]*(Table1[[#This Row],[Cost ]]+Table1[[#This Row],[shipping]]+Table1[[#This Row],[Tax]])</f>
        <v>0</v>
      </c>
      <c r="Q495" s="40">
        <v>0</v>
      </c>
      <c r="R495" s="93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5"/>
      <c r="Z495" s="85"/>
      <c r="AA495" s="85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1" t="str">
        <f>IF(Table1[[#This Row],[Buy-now costs]]&gt;0,"X","")</f>
        <v/>
      </c>
      <c r="M496" s="81"/>
      <c r="N496" s="81"/>
      <c r="O496" s="40">
        <v>0</v>
      </c>
      <c r="P496" s="95">
        <f>Table1[[#This Row],[quantity on-hand]]*(Table1[[#This Row],[Cost ]]+Table1[[#This Row],[shipping]]+Table1[[#This Row],[Tax]])</f>
        <v>0</v>
      </c>
      <c r="Q496" s="40">
        <v>0</v>
      </c>
      <c r="R496" s="93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5"/>
      <c r="Z496" s="85"/>
      <c r="AA496" s="85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1" t="str">
        <f>IF(Table1[[#This Row],[Buy-now costs]]&gt;0,"X","")</f>
        <v/>
      </c>
      <c r="M497" s="81"/>
      <c r="N497" s="81"/>
      <c r="O497" s="40">
        <v>0</v>
      </c>
      <c r="P497" s="95">
        <f>Table1[[#This Row],[quantity on-hand]]*(Table1[[#This Row],[Cost ]]+Table1[[#This Row],[shipping]]+Table1[[#This Row],[Tax]])</f>
        <v>0</v>
      </c>
      <c r="Q497" s="40">
        <v>0</v>
      </c>
      <c r="R497" s="93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5"/>
      <c r="Z497" s="85"/>
      <c r="AA497" s="85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1" t="str">
        <f>IF(Table1[[#This Row],[Buy-now costs]]&gt;0,"X","")</f>
        <v/>
      </c>
      <c r="M498" s="81"/>
      <c r="N498" s="81"/>
      <c r="O498" s="40">
        <v>0</v>
      </c>
      <c r="P498" s="95">
        <f>Table1[[#This Row],[quantity on-hand]]*(Table1[[#This Row],[Cost ]]+Table1[[#This Row],[shipping]]+Table1[[#This Row],[Tax]])</f>
        <v>0</v>
      </c>
      <c r="Q498" s="40">
        <v>0</v>
      </c>
      <c r="R498" s="93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5"/>
      <c r="Z498" s="85"/>
      <c r="AA498" s="85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1" t="str">
        <f>IF(Table1[[#This Row],[Buy-now costs]]&gt;0,"X","")</f>
        <v/>
      </c>
      <c r="M499" s="81"/>
      <c r="N499" s="81"/>
      <c r="O499" s="40">
        <v>0</v>
      </c>
      <c r="P499" s="95">
        <f>Table1[[#This Row],[quantity on-hand]]*(Table1[[#This Row],[Cost ]]+Table1[[#This Row],[shipping]]+Table1[[#This Row],[Tax]])</f>
        <v>0</v>
      </c>
      <c r="Q499" s="40">
        <v>0</v>
      </c>
      <c r="R499" s="93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5"/>
      <c r="Z499" s="85"/>
      <c r="AA499" s="85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1" t="str">
        <f>IF(Table1[[#This Row],[Buy-now costs]]&gt;0,"X","")</f>
        <v/>
      </c>
      <c r="M500" s="81"/>
      <c r="N500" s="81"/>
      <c r="O500" s="40">
        <v>0</v>
      </c>
      <c r="P500" s="95">
        <f>Table1[[#This Row],[quantity on-hand]]*(Table1[[#This Row],[Cost ]]+Table1[[#This Row],[shipping]]+Table1[[#This Row],[Tax]])</f>
        <v>0</v>
      </c>
      <c r="Q500" s="40">
        <v>0</v>
      </c>
      <c r="R500" s="93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5"/>
      <c r="Z500" s="85"/>
      <c r="AA500" s="85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1" t="str">
        <f>IF(Table1[[#This Row],[Buy-now costs]]&gt;0,"X","")</f>
        <v/>
      </c>
      <c r="M501" s="81"/>
      <c r="N501" s="81"/>
      <c r="O501" s="40">
        <v>0</v>
      </c>
      <c r="P501" s="95">
        <f>Table1[[#This Row],[quantity on-hand]]*(Table1[[#This Row],[Cost ]]+Table1[[#This Row],[shipping]]+Table1[[#This Row],[Tax]])</f>
        <v>0</v>
      </c>
      <c r="Q501" s="40">
        <v>0</v>
      </c>
      <c r="R501" s="93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5"/>
      <c r="Z501" s="85"/>
      <c r="AA501" s="85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1" t="str">
        <f>IF(Table1[[#This Row],[Buy-now costs]]&gt;0,"X","")</f>
        <v/>
      </c>
      <c r="M502" s="81"/>
      <c r="N502" s="81"/>
      <c r="O502" s="40">
        <v>0</v>
      </c>
      <c r="P502" s="95">
        <f>Table1[[#This Row],[quantity on-hand]]*(Table1[[#This Row],[Cost ]]+Table1[[#This Row],[shipping]]+Table1[[#This Row],[Tax]])</f>
        <v>0</v>
      </c>
      <c r="Q502" s="40">
        <v>0</v>
      </c>
      <c r="R502" s="93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5"/>
      <c r="Z502" s="85"/>
      <c r="AA502" s="85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1" t="str">
        <f>IF(Table1[[#This Row],[Buy-now costs]]&gt;0,"X","")</f>
        <v/>
      </c>
      <c r="M503" s="81"/>
      <c r="N503" s="81"/>
      <c r="O503" s="40">
        <v>0</v>
      </c>
      <c r="P503" s="95">
        <f>Table1[[#This Row],[quantity on-hand]]*(Table1[[#This Row],[Cost ]]+Table1[[#This Row],[shipping]]+Table1[[#This Row],[Tax]])</f>
        <v>0</v>
      </c>
      <c r="Q503" s="40">
        <v>0</v>
      </c>
      <c r="R503" s="93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5"/>
      <c r="Z503" s="85"/>
      <c r="AA503" s="85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1" t="str">
        <f>IF(Table1[[#This Row],[Buy-now costs]]&gt;0,"X","")</f>
        <v/>
      </c>
      <c r="M504" s="81"/>
      <c r="N504" s="81"/>
      <c r="O504" s="40">
        <v>0</v>
      </c>
      <c r="P504" s="95">
        <f>Table1[[#This Row],[quantity on-hand]]*(Table1[[#This Row],[Cost ]]+Table1[[#This Row],[shipping]]+Table1[[#This Row],[Tax]])</f>
        <v>0</v>
      </c>
      <c r="Q504" s="40">
        <v>0</v>
      </c>
      <c r="R504" s="93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5"/>
      <c r="Z504" s="85"/>
      <c r="AA504" s="85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1" t="str">
        <f>IF(Table1[[#This Row],[Buy-now costs]]&gt;0,"X","")</f>
        <v/>
      </c>
      <c r="M505" s="81"/>
      <c r="N505" s="81"/>
      <c r="O505" s="40">
        <v>0</v>
      </c>
      <c r="P505" s="95">
        <f>Table1[[#This Row],[quantity on-hand]]*(Table1[[#This Row],[Cost ]]+Table1[[#This Row],[shipping]]+Table1[[#This Row],[Tax]])</f>
        <v>0</v>
      </c>
      <c r="Q505" s="40">
        <v>0</v>
      </c>
      <c r="R505" s="93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5"/>
      <c r="Z505" s="85"/>
      <c r="AA505" s="85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1" t="str">
        <f>IF(Table1[[#This Row],[Buy-now costs]]&gt;0,"X","")</f>
        <v/>
      </c>
      <c r="M506" s="81"/>
      <c r="N506" s="81"/>
      <c r="O506" s="40">
        <v>0</v>
      </c>
      <c r="P506" s="95">
        <f>Table1[[#This Row],[quantity on-hand]]*(Table1[[#This Row],[Cost ]]+Table1[[#This Row],[shipping]]+Table1[[#This Row],[Tax]])</f>
        <v>0</v>
      </c>
      <c r="Q506" s="40">
        <v>0</v>
      </c>
      <c r="R506" s="93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5"/>
      <c r="Z506" s="85"/>
      <c r="AA506" s="85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1" t="str">
        <f>IF(Table1[[#This Row],[Buy-now costs]]&gt;0,"X","")</f>
        <v/>
      </c>
      <c r="M507" s="81"/>
      <c r="N507" s="81"/>
      <c r="O507" s="40">
        <v>0</v>
      </c>
      <c r="P507" s="95">
        <f>Table1[[#This Row],[quantity on-hand]]*(Table1[[#This Row],[Cost ]]+Table1[[#This Row],[shipping]]+Table1[[#This Row],[Tax]])</f>
        <v>0</v>
      </c>
      <c r="Q507" s="40">
        <v>0</v>
      </c>
      <c r="R507" s="93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5"/>
      <c r="Z507" s="85"/>
      <c r="AA507" s="85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1" t="str">
        <f>IF(Table1[[#This Row],[Buy-now costs]]&gt;0,"X","")</f>
        <v/>
      </c>
      <c r="M508" s="81"/>
      <c r="N508" s="81"/>
      <c r="O508" s="40">
        <v>0</v>
      </c>
      <c r="P508" s="95">
        <f>Table1[[#This Row],[quantity on-hand]]*(Table1[[#This Row],[Cost ]]+Table1[[#This Row],[shipping]]+Table1[[#This Row],[Tax]])</f>
        <v>0</v>
      </c>
      <c r="Q508" s="40">
        <v>0</v>
      </c>
      <c r="R508" s="93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5"/>
      <c r="Z508" s="85"/>
      <c r="AA508" s="85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1" t="str">
        <f>IF(Table1[[#This Row],[Buy-now costs]]&gt;0,"X","")</f>
        <v/>
      </c>
      <c r="M509" s="81"/>
      <c r="N509" s="81"/>
      <c r="O509" s="40">
        <v>0</v>
      </c>
      <c r="P509" s="95">
        <f>Table1[[#This Row],[quantity on-hand]]*(Table1[[#This Row],[Cost ]]+Table1[[#This Row],[shipping]]+Table1[[#This Row],[Tax]])</f>
        <v>0</v>
      </c>
      <c r="Q509" s="40">
        <v>0</v>
      </c>
      <c r="R509" s="93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5"/>
      <c r="Z509" s="85"/>
      <c r="AA509" s="85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1" t="str">
        <f>IF(Table1[[#This Row],[Buy-now costs]]&gt;0,"X","")</f>
        <v/>
      </c>
      <c r="M510" s="81"/>
      <c r="N510" s="81"/>
      <c r="O510" s="40">
        <v>0</v>
      </c>
      <c r="P510" s="95">
        <f>Table1[[#This Row],[quantity on-hand]]*(Table1[[#This Row],[Cost ]]+Table1[[#This Row],[shipping]]+Table1[[#This Row],[Tax]])</f>
        <v>0</v>
      </c>
      <c r="Q510" s="40">
        <v>0</v>
      </c>
      <c r="R510" s="93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5"/>
      <c r="Z510" s="85"/>
      <c r="AA510" s="85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1" t="str">
        <f>IF(Table1[[#This Row],[Buy-now costs]]&gt;0,"X","")</f>
        <v/>
      </c>
      <c r="M511" s="81"/>
      <c r="N511" s="81"/>
      <c r="O511" s="40">
        <v>0</v>
      </c>
      <c r="P511" s="95">
        <f>Table1[[#This Row],[quantity on-hand]]*(Table1[[#This Row],[Cost ]]+Table1[[#This Row],[shipping]]+Table1[[#This Row],[Tax]])</f>
        <v>0</v>
      </c>
      <c r="Q511" s="40">
        <v>0</v>
      </c>
      <c r="R511" s="93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5"/>
      <c r="Z511" s="85"/>
      <c r="AA511" s="85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1" t="str">
        <f>IF(Table1[[#This Row],[Buy-now costs]]&gt;0,"X","")</f>
        <v/>
      </c>
      <c r="M512" s="81"/>
      <c r="N512" s="81"/>
      <c r="O512" s="40">
        <v>0</v>
      </c>
      <c r="P512" s="95">
        <f>Table1[[#This Row],[quantity on-hand]]*(Table1[[#This Row],[Cost ]]+Table1[[#This Row],[shipping]]+Table1[[#This Row],[Tax]])</f>
        <v>0</v>
      </c>
      <c r="Q512" s="40">
        <v>0</v>
      </c>
      <c r="R512" s="93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5"/>
      <c r="Z512" s="85"/>
      <c r="AA512" s="85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1" t="str">
        <f>IF(Table1[[#This Row],[Buy-now costs]]&gt;0,"X","")</f>
        <v/>
      </c>
      <c r="M513" s="81"/>
      <c r="N513" s="81"/>
      <c r="O513" s="40">
        <v>0</v>
      </c>
      <c r="P513" s="95">
        <f>Table1[[#This Row],[quantity on-hand]]*(Table1[[#This Row],[Cost ]]+Table1[[#This Row],[shipping]]+Table1[[#This Row],[Tax]])</f>
        <v>0</v>
      </c>
      <c r="Q513" s="40">
        <v>0</v>
      </c>
      <c r="R513" s="93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5"/>
      <c r="Z513" s="85"/>
      <c r="AA513" s="85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1" t="str">
        <f>IF(Table1[[#This Row],[Buy-now costs]]&gt;0,"X","")</f>
        <v/>
      </c>
      <c r="M514" s="81"/>
      <c r="N514" s="81"/>
      <c r="O514" s="40">
        <v>0</v>
      </c>
      <c r="P514" s="95">
        <f>Table1[[#This Row],[quantity on-hand]]*(Table1[[#This Row],[Cost ]]+Table1[[#This Row],[shipping]]+Table1[[#This Row],[Tax]])</f>
        <v>0</v>
      </c>
      <c r="Q514" s="40">
        <v>0</v>
      </c>
      <c r="R514" s="93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5"/>
      <c r="Z514" s="85"/>
      <c r="AA514" s="85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1" t="str">
        <f>IF(Table1[[#This Row],[Buy-now costs]]&gt;0,"X","")</f>
        <v/>
      </c>
      <c r="M515" s="81"/>
      <c r="N515" s="81"/>
      <c r="O515" s="40">
        <v>0</v>
      </c>
      <c r="P515" s="95">
        <f>Table1[[#This Row],[quantity on-hand]]*(Table1[[#This Row],[Cost ]]+Table1[[#This Row],[shipping]]+Table1[[#This Row],[Tax]])</f>
        <v>0</v>
      </c>
      <c r="Q515" s="40">
        <v>0</v>
      </c>
      <c r="R515" s="93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5"/>
      <c r="Z515" s="85"/>
      <c r="AA515" s="85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1" t="str">
        <f>IF(Table1[[#This Row],[Buy-now costs]]&gt;0,"X","")</f>
        <v/>
      </c>
      <c r="M516" s="81"/>
      <c r="N516" s="81"/>
      <c r="O516" s="40">
        <v>0</v>
      </c>
      <c r="P516" s="95">
        <f>Table1[[#This Row],[quantity on-hand]]*(Table1[[#This Row],[Cost ]]+Table1[[#This Row],[shipping]]+Table1[[#This Row],[Tax]])</f>
        <v>0</v>
      </c>
      <c r="Q516" s="40">
        <v>0</v>
      </c>
      <c r="R516" s="93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5"/>
      <c r="Z516" s="85"/>
      <c r="AA516" s="85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1" t="str">
        <f>IF(Table1[[#This Row],[Buy-now costs]]&gt;0,"X","")</f>
        <v/>
      </c>
      <c r="M517" s="81"/>
      <c r="N517" s="81"/>
      <c r="O517" s="40">
        <v>0</v>
      </c>
      <c r="P517" s="95">
        <f>Table1[[#This Row],[quantity on-hand]]*(Table1[[#This Row],[Cost ]]+Table1[[#This Row],[shipping]]+Table1[[#This Row],[Tax]])</f>
        <v>0</v>
      </c>
      <c r="Q517" s="40">
        <v>0</v>
      </c>
      <c r="R517" s="93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5"/>
      <c r="Z517" s="85"/>
      <c r="AA517" s="85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1" t="str">
        <f>IF(Table1[[#This Row],[Buy-now costs]]&gt;0,"X","")</f>
        <v/>
      </c>
      <c r="M518" s="81"/>
      <c r="N518" s="81"/>
      <c r="O518" s="40">
        <v>0</v>
      </c>
      <c r="P518" s="95">
        <f>Table1[[#This Row],[quantity on-hand]]*(Table1[[#This Row],[Cost ]]+Table1[[#This Row],[shipping]]+Table1[[#This Row],[Tax]])</f>
        <v>0</v>
      </c>
      <c r="Q518" s="40">
        <v>0</v>
      </c>
      <c r="R518" s="93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5"/>
      <c r="Z518" s="85"/>
      <c r="AA518" s="85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1" t="str">
        <f>IF(Table1[[#This Row],[Buy-now costs]]&gt;0,"X","")</f>
        <v/>
      </c>
      <c r="M519" s="81"/>
      <c r="N519" s="81"/>
      <c r="O519" s="40">
        <v>0</v>
      </c>
      <c r="P519" s="95">
        <f>Table1[[#This Row],[quantity on-hand]]*(Table1[[#This Row],[Cost ]]+Table1[[#This Row],[shipping]]+Table1[[#This Row],[Tax]])</f>
        <v>0</v>
      </c>
      <c r="Q519" s="40">
        <v>0</v>
      </c>
      <c r="R519" s="93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5"/>
      <c r="Z519" s="85"/>
      <c r="AA519" s="85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1" t="str">
        <f>IF(Table1[[#This Row],[Buy-now costs]]&gt;0,"X","")</f>
        <v/>
      </c>
      <c r="M520" s="81"/>
      <c r="N520" s="81"/>
      <c r="O520" s="40">
        <v>0</v>
      </c>
      <c r="P520" s="95">
        <f>Table1[[#This Row],[quantity on-hand]]*(Table1[[#This Row],[Cost ]]+Table1[[#This Row],[shipping]]+Table1[[#This Row],[Tax]])</f>
        <v>0</v>
      </c>
      <c r="Q520" s="40">
        <v>0</v>
      </c>
      <c r="R520" s="93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5"/>
      <c r="Z520" s="85"/>
      <c r="AA520" s="85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1" t="str">
        <f>IF(Table1[[#This Row],[Buy-now costs]]&gt;0,"X","")</f>
        <v/>
      </c>
      <c r="M521" s="81"/>
      <c r="N521" s="81"/>
      <c r="O521" s="40">
        <v>0</v>
      </c>
      <c r="P521" s="95">
        <f>Table1[[#This Row],[quantity on-hand]]*(Table1[[#This Row],[Cost ]]+Table1[[#This Row],[shipping]]+Table1[[#This Row],[Tax]])</f>
        <v>0</v>
      </c>
      <c r="Q521" s="40">
        <v>0</v>
      </c>
      <c r="R521" s="93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5"/>
      <c r="Z521" s="85"/>
      <c r="AA521" s="85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1" t="str">
        <f>IF(Table1[[#This Row],[Buy-now costs]]&gt;0,"X","")</f>
        <v/>
      </c>
      <c r="M522" s="81"/>
      <c r="N522" s="81"/>
      <c r="O522" s="40">
        <v>0</v>
      </c>
      <c r="P522" s="95">
        <f>Table1[[#This Row],[quantity on-hand]]*(Table1[[#This Row],[Cost ]]+Table1[[#This Row],[shipping]]+Table1[[#This Row],[Tax]])</f>
        <v>0</v>
      </c>
      <c r="Q522" s="40">
        <v>0</v>
      </c>
      <c r="R522" s="93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5"/>
      <c r="Z522" s="85"/>
      <c r="AA522" s="85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1" t="str">
        <f>IF(Table1[[#This Row],[Buy-now costs]]&gt;0,"X","")</f>
        <v/>
      </c>
      <c r="M523" s="81"/>
      <c r="N523" s="81"/>
      <c r="O523" s="40">
        <v>0</v>
      </c>
      <c r="P523" s="95">
        <f>Table1[[#This Row],[quantity on-hand]]*(Table1[[#This Row],[Cost ]]+Table1[[#This Row],[shipping]]+Table1[[#This Row],[Tax]])</f>
        <v>0</v>
      </c>
      <c r="Q523" s="40">
        <v>0</v>
      </c>
      <c r="R523" s="93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5"/>
      <c r="Z523" s="85"/>
      <c r="AA523" s="85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1" t="str">
        <f>IF(Table1[[#This Row],[Buy-now costs]]&gt;0,"X","")</f>
        <v/>
      </c>
      <c r="M524" s="81"/>
      <c r="N524" s="81"/>
      <c r="O524" s="40">
        <v>0</v>
      </c>
      <c r="P524" s="95">
        <f>Table1[[#This Row],[quantity on-hand]]*(Table1[[#This Row],[Cost ]]+Table1[[#This Row],[shipping]]+Table1[[#This Row],[Tax]])</f>
        <v>0</v>
      </c>
      <c r="Q524" s="40">
        <v>0</v>
      </c>
      <c r="R524" s="93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5"/>
      <c r="Z524" s="85"/>
      <c r="AA524" s="85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1" t="str">
        <f>IF(Table1[[#This Row],[Buy-now costs]]&gt;0,"X","")</f>
        <v/>
      </c>
      <c r="M525" s="81"/>
      <c r="N525" s="81"/>
      <c r="O525" s="40">
        <v>0</v>
      </c>
      <c r="P525" s="95">
        <f>Table1[[#This Row],[quantity on-hand]]*(Table1[[#This Row],[Cost ]]+Table1[[#This Row],[shipping]]+Table1[[#This Row],[Tax]])</f>
        <v>0</v>
      </c>
      <c r="Q525" s="40">
        <v>0</v>
      </c>
      <c r="R525" s="93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5"/>
      <c r="Z525" s="85"/>
      <c r="AA525" s="85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1" t="str">
        <f>IF(Table1[[#This Row],[Buy-now costs]]&gt;0,"X","")</f>
        <v/>
      </c>
      <c r="M526" s="81"/>
      <c r="N526" s="81"/>
      <c r="O526" s="40">
        <v>0</v>
      </c>
      <c r="P526" s="95">
        <f>Table1[[#This Row],[quantity on-hand]]*(Table1[[#This Row],[Cost ]]+Table1[[#This Row],[shipping]]+Table1[[#This Row],[Tax]])</f>
        <v>0</v>
      </c>
      <c r="Q526" s="40">
        <v>0</v>
      </c>
      <c r="R526" s="93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5"/>
      <c r="Z526" s="85"/>
      <c r="AA526" s="85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1" t="str">
        <f>IF(Table1[[#This Row],[Buy-now costs]]&gt;0,"X","")</f>
        <v/>
      </c>
      <c r="M527" s="81"/>
      <c r="N527" s="81"/>
      <c r="O527" s="40">
        <v>0</v>
      </c>
      <c r="P527" s="95">
        <f>Table1[[#This Row],[quantity on-hand]]*(Table1[[#This Row],[Cost ]]+Table1[[#This Row],[shipping]]+Table1[[#This Row],[Tax]])</f>
        <v>0</v>
      </c>
      <c r="Q527" s="40">
        <v>0</v>
      </c>
      <c r="R527" s="93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5"/>
      <c r="Z527" s="85"/>
      <c r="AA527" s="85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1" t="str">
        <f>IF(Table1[[#This Row],[Buy-now costs]]&gt;0,"X","")</f>
        <v/>
      </c>
      <c r="M528" s="81"/>
      <c r="N528" s="81"/>
      <c r="O528" s="40">
        <v>0</v>
      </c>
      <c r="P528" s="95">
        <f>Table1[[#This Row],[quantity on-hand]]*(Table1[[#This Row],[Cost ]]+Table1[[#This Row],[shipping]]+Table1[[#This Row],[Tax]])</f>
        <v>0</v>
      </c>
      <c r="Q528" s="40">
        <v>0</v>
      </c>
      <c r="R528" s="93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5"/>
      <c r="Z528" s="85"/>
      <c r="AA528" s="85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1" t="str">
        <f>IF(Table1[[#This Row],[Buy-now costs]]&gt;0,"X","")</f>
        <v/>
      </c>
      <c r="M529" s="81"/>
      <c r="N529" s="81"/>
      <c r="O529" s="40">
        <v>0</v>
      </c>
      <c r="P529" s="95">
        <f>Table1[[#This Row],[quantity on-hand]]*(Table1[[#This Row],[Cost ]]+Table1[[#This Row],[shipping]]+Table1[[#This Row],[Tax]])</f>
        <v>0</v>
      </c>
      <c r="Q529" s="40">
        <v>0</v>
      </c>
      <c r="R529" s="93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5"/>
      <c r="Z529" s="85"/>
      <c r="AA529" s="85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1" t="str">
        <f>IF(Table1[[#This Row],[Buy-now costs]]&gt;0,"X","")</f>
        <v/>
      </c>
      <c r="M530" s="81"/>
      <c r="N530" s="81"/>
      <c r="O530" s="40">
        <v>0</v>
      </c>
      <c r="P530" s="95">
        <f>Table1[[#This Row],[quantity on-hand]]*(Table1[[#This Row],[Cost ]]+Table1[[#This Row],[shipping]]+Table1[[#This Row],[Tax]])</f>
        <v>0</v>
      </c>
      <c r="Q530" s="40">
        <v>0</v>
      </c>
      <c r="R530" s="93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5"/>
      <c r="Z530" s="85"/>
      <c r="AA530" s="85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1" t="str">
        <f>IF(Table1[[#This Row],[Buy-now costs]]&gt;0,"X","")</f>
        <v/>
      </c>
      <c r="M531" s="81"/>
      <c r="N531" s="81"/>
      <c r="O531" s="40">
        <v>0</v>
      </c>
      <c r="P531" s="95">
        <f>Table1[[#This Row],[quantity on-hand]]*(Table1[[#This Row],[Cost ]]+Table1[[#This Row],[shipping]]+Table1[[#This Row],[Tax]])</f>
        <v>0</v>
      </c>
      <c r="Q531" s="40">
        <v>0</v>
      </c>
      <c r="R531" s="93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5"/>
      <c r="Z531" s="85"/>
      <c r="AA531" s="85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1" t="str">
        <f>IF(Table1[[#This Row],[Buy-now costs]]&gt;0,"X","")</f>
        <v/>
      </c>
      <c r="M532" s="81"/>
      <c r="N532" s="81"/>
      <c r="O532" s="40">
        <v>0</v>
      </c>
      <c r="P532" s="95">
        <f>Table1[[#This Row],[quantity on-hand]]*(Table1[[#This Row],[Cost ]]+Table1[[#This Row],[shipping]]+Table1[[#This Row],[Tax]])</f>
        <v>0</v>
      </c>
      <c r="Q532" s="40">
        <v>0</v>
      </c>
      <c r="R532" s="93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5"/>
      <c r="Z532" s="85"/>
      <c r="AA532" s="85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1" t="str">
        <f>IF(Table1[[#This Row],[Buy-now costs]]&gt;0,"X","")</f>
        <v/>
      </c>
      <c r="M533" s="81"/>
      <c r="N533" s="81"/>
      <c r="O533" s="40">
        <v>0</v>
      </c>
      <c r="P533" s="95">
        <f>Table1[[#This Row],[quantity on-hand]]*(Table1[[#This Row],[Cost ]]+Table1[[#This Row],[shipping]]+Table1[[#This Row],[Tax]])</f>
        <v>0</v>
      </c>
      <c r="Q533" s="40">
        <v>0</v>
      </c>
      <c r="R533" s="93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5"/>
      <c r="Z533" s="85"/>
      <c r="AA533" s="85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1" t="str">
        <f>IF(Table1[[#This Row],[Buy-now costs]]&gt;0,"X","")</f>
        <v/>
      </c>
      <c r="M534" s="81"/>
      <c r="N534" s="81"/>
      <c r="O534" s="40">
        <v>0</v>
      </c>
      <c r="P534" s="95">
        <f>Table1[[#This Row],[quantity on-hand]]*(Table1[[#This Row],[Cost ]]+Table1[[#This Row],[shipping]]+Table1[[#This Row],[Tax]])</f>
        <v>0</v>
      </c>
      <c r="Q534" s="40">
        <v>0</v>
      </c>
      <c r="R534" s="93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5"/>
      <c r="Z534" s="85"/>
      <c r="AA534" s="85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1" t="str">
        <f>IF(Table1[[#This Row],[Buy-now costs]]&gt;0,"X","")</f>
        <v/>
      </c>
      <c r="M535" s="81"/>
      <c r="N535" s="81"/>
      <c r="O535" s="40">
        <v>0</v>
      </c>
      <c r="P535" s="95">
        <f>Table1[[#This Row],[quantity on-hand]]*(Table1[[#This Row],[Cost ]]+Table1[[#This Row],[shipping]]+Table1[[#This Row],[Tax]])</f>
        <v>0</v>
      </c>
      <c r="Q535" s="40">
        <v>0</v>
      </c>
      <c r="R535" s="93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5"/>
      <c r="Z535" s="85"/>
      <c r="AA535" s="85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1" t="str">
        <f>IF(Table1[[#This Row],[Buy-now costs]]&gt;0,"X","")</f>
        <v/>
      </c>
      <c r="M536" s="81"/>
      <c r="N536" s="81"/>
      <c r="O536" s="40">
        <v>0</v>
      </c>
      <c r="P536" s="95">
        <f>Table1[[#This Row],[quantity on-hand]]*(Table1[[#This Row],[Cost ]]+Table1[[#This Row],[shipping]]+Table1[[#This Row],[Tax]])</f>
        <v>0</v>
      </c>
      <c r="Q536" s="40">
        <v>0</v>
      </c>
      <c r="R536" s="93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5"/>
      <c r="Z536" s="85"/>
      <c r="AA536" s="85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1" t="str">
        <f>IF(Table1[[#This Row],[Buy-now costs]]&gt;0,"X","")</f>
        <v/>
      </c>
      <c r="M537" s="81"/>
      <c r="N537" s="81"/>
      <c r="O537" s="40">
        <v>0</v>
      </c>
      <c r="P537" s="95">
        <f>Table1[[#This Row],[quantity on-hand]]*(Table1[[#This Row],[Cost ]]+Table1[[#This Row],[shipping]]+Table1[[#This Row],[Tax]])</f>
        <v>0</v>
      </c>
      <c r="Q537" s="40">
        <v>0</v>
      </c>
      <c r="R537" s="93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5"/>
      <c r="Z537" s="85"/>
      <c r="AA537" s="85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1" t="str">
        <f>IF(Table1[[#This Row],[Buy-now costs]]&gt;0,"X","")</f>
        <v/>
      </c>
      <c r="M538" s="81"/>
      <c r="N538" s="81"/>
      <c r="O538" s="40">
        <v>0</v>
      </c>
      <c r="P538" s="95">
        <f>Table1[[#This Row],[quantity on-hand]]*(Table1[[#This Row],[Cost ]]+Table1[[#This Row],[shipping]]+Table1[[#This Row],[Tax]])</f>
        <v>0</v>
      </c>
      <c r="Q538" s="40">
        <v>0</v>
      </c>
      <c r="R538" s="93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5"/>
      <c r="Z538" s="85"/>
      <c r="AA538" s="85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1" t="str">
        <f>IF(Table1[[#This Row],[Buy-now costs]]&gt;0,"X","")</f>
        <v/>
      </c>
      <c r="M539" s="81"/>
      <c r="N539" s="81"/>
      <c r="O539" s="40">
        <v>0</v>
      </c>
      <c r="P539" s="95">
        <f>Table1[[#This Row],[quantity on-hand]]*(Table1[[#This Row],[Cost ]]+Table1[[#This Row],[shipping]]+Table1[[#This Row],[Tax]])</f>
        <v>0</v>
      </c>
      <c r="Q539" s="40">
        <v>0</v>
      </c>
      <c r="R539" s="93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5"/>
      <c r="Z539" s="85"/>
      <c r="AA539" s="85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1" t="str">
        <f>IF(Table1[[#This Row],[Buy-now costs]]&gt;0,"X","")</f>
        <v/>
      </c>
      <c r="M540" s="81"/>
      <c r="N540" s="81"/>
      <c r="O540" s="40">
        <v>0</v>
      </c>
      <c r="P540" s="95">
        <f>Table1[[#This Row],[quantity on-hand]]*(Table1[[#This Row],[Cost ]]+Table1[[#This Row],[shipping]]+Table1[[#This Row],[Tax]])</f>
        <v>0</v>
      </c>
      <c r="Q540" s="40">
        <v>0</v>
      </c>
      <c r="R540" s="93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5"/>
      <c r="Z540" s="85"/>
      <c r="AA540" s="85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1" t="str">
        <f>IF(Table1[[#This Row],[Buy-now costs]]&gt;0,"X","")</f>
        <v/>
      </c>
      <c r="M541" s="81"/>
      <c r="N541" s="81"/>
      <c r="O541" s="40">
        <v>0</v>
      </c>
      <c r="P541" s="95">
        <f>Table1[[#This Row],[quantity on-hand]]*(Table1[[#This Row],[Cost ]]+Table1[[#This Row],[shipping]]+Table1[[#This Row],[Tax]])</f>
        <v>0</v>
      </c>
      <c r="Q541" s="40">
        <v>0</v>
      </c>
      <c r="R541" s="93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5"/>
      <c r="Z541" s="85"/>
      <c r="AA541" s="85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1" t="str">
        <f>IF(Table1[[#This Row],[Buy-now costs]]&gt;0,"X","")</f>
        <v/>
      </c>
      <c r="M542" s="81"/>
      <c r="N542" s="81"/>
      <c r="O542" s="40">
        <v>0</v>
      </c>
      <c r="P542" s="95">
        <f>Table1[[#This Row],[quantity on-hand]]*(Table1[[#This Row],[Cost ]]+Table1[[#This Row],[shipping]]+Table1[[#This Row],[Tax]])</f>
        <v>0</v>
      </c>
      <c r="Q542" s="40">
        <v>0</v>
      </c>
      <c r="R542" s="93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5"/>
      <c r="Z542" s="85"/>
      <c r="AA542" s="85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1" t="str">
        <f>IF(Table1[[#This Row],[Buy-now costs]]&gt;0,"X","")</f>
        <v/>
      </c>
      <c r="M543" s="81"/>
      <c r="N543" s="81"/>
      <c r="O543" s="40">
        <v>0</v>
      </c>
      <c r="P543" s="95">
        <f>Table1[[#This Row],[quantity on-hand]]*(Table1[[#This Row],[Cost ]]+Table1[[#This Row],[shipping]]+Table1[[#This Row],[Tax]])</f>
        <v>0</v>
      </c>
      <c r="Q543" s="40">
        <v>0</v>
      </c>
      <c r="R543" s="93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5"/>
      <c r="Z543" s="85"/>
      <c r="AA543" s="85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1" t="str">
        <f>IF(Table1[[#This Row],[Buy-now costs]]&gt;0,"X","")</f>
        <v/>
      </c>
      <c r="M544" s="81"/>
      <c r="N544" s="81"/>
      <c r="O544" s="40">
        <v>0</v>
      </c>
      <c r="P544" s="95">
        <f>Table1[[#This Row],[quantity on-hand]]*(Table1[[#This Row],[Cost ]]+Table1[[#This Row],[shipping]]+Table1[[#This Row],[Tax]])</f>
        <v>0</v>
      </c>
      <c r="Q544" s="40">
        <v>0</v>
      </c>
      <c r="R544" s="93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5"/>
      <c r="Z544" s="85"/>
      <c r="AA544" s="85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1" t="str">
        <f>IF(Table1[[#This Row],[Buy-now costs]]&gt;0,"X","")</f>
        <v/>
      </c>
      <c r="M545" s="81"/>
      <c r="N545" s="81"/>
      <c r="O545" s="40">
        <v>0</v>
      </c>
      <c r="P545" s="95">
        <f>Table1[[#This Row],[quantity on-hand]]*(Table1[[#This Row],[Cost ]]+Table1[[#This Row],[shipping]]+Table1[[#This Row],[Tax]])</f>
        <v>0</v>
      </c>
      <c r="Q545" s="40">
        <v>0</v>
      </c>
      <c r="R545" s="93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5"/>
      <c r="Z545" s="85"/>
      <c r="AA545" s="85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1" t="str">
        <f>IF(Table1[[#This Row],[Buy-now costs]]&gt;0,"X","")</f>
        <v/>
      </c>
      <c r="M546" s="81"/>
      <c r="N546" s="81"/>
      <c r="O546" s="40">
        <v>0</v>
      </c>
      <c r="P546" s="95">
        <f>Table1[[#This Row],[quantity on-hand]]*(Table1[[#This Row],[Cost ]]+Table1[[#This Row],[shipping]]+Table1[[#This Row],[Tax]])</f>
        <v>0</v>
      </c>
      <c r="Q546" s="40">
        <v>0</v>
      </c>
      <c r="R546" s="93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5"/>
      <c r="Z546" s="85"/>
      <c r="AA546" s="85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1" t="str">
        <f>IF(Table1[[#This Row],[Buy-now costs]]&gt;0,"X","")</f>
        <v/>
      </c>
      <c r="M547" s="81"/>
      <c r="N547" s="81"/>
      <c r="O547" s="40">
        <v>0</v>
      </c>
      <c r="P547" s="95">
        <f>Table1[[#This Row],[quantity on-hand]]*(Table1[[#This Row],[Cost ]]+Table1[[#This Row],[shipping]]+Table1[[#This Row],[Tax]])</f>
        <v>0</v>
      </c>
      <c r="Q547" s="40">
        <v>0</v>
      </c>
      <c r="R547" s="93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5"/>
      <c r="Z547" s="85"/>
      <c r="AA547" s="85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1" t="str">
        <f>IF(Table1[[#This Row],[Buy-now costs]]&gt;0,"X","")</f>
        <v/>
      </c>
      <c r="M548" s="81"/>
      <c r="N548" s="81"/>
      <c r="O548" s="40">
        <v>0</v>
      </c>
      <c r="P548" s="95">
        <f>Table1[[#This Row],[quantity on-hand]]*(Table1[[#This Row],[Cost ]]+Table1[[#This Row],[shipping]]+Table1[[#This Row],[Tax]])</f>
        <v>0</v>
      </c>
      <c r="Q548" s="40">
        <v>0</v>
      </c>
      <c r="R548" s="93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5"/>
      <c r="Z548" s="85"/>
      <c r="AA548" s="85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1" t="str">
        <f>IF(Table1[[#This Row],[Buy-now costs]]&gt;0,"X","")</f>
        <v/>
      </c>
      <c r="M549" s="81"/>
      <c r="N549" s="81"/>
      <c r="O549" s="40">
        <v>0</v>
      </c>
      <c r="P549" s="95">
        <f>Table1[[#This Row],[quantity on-hand]]*(Table1[[#This Row],[Cost ]]+Table1[[#This Row],[shipping]]+Table1[[#This Row],[Tax]])</f>
        <v>0</v>
      </c>
      <c r="Q549" s="40">
        <v>0</v>
      </c>
      <c r="R549" s="93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5"/>
      <c r="Z549" s="85"/>
      <c r="AA549" s="85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1" t="str">
        <f>IF(Table1[[#This Row],[Buy-now costs]]&gt;0,"X","")</f>
        <v/>
      </c>
      <c r="M550" s="81"/>
      <c r="N550" s="81"/>
      <c r="O550" s="40">
        <v>0</v>
      </c>
      <c r="P550" s="95">
        <f>Table1[[#This Row],[quantity on-hand]]*(Table1[[#This Row],[Cost ]]+Table1[[#This Row],[shipping]]+Table1[[#This Row],[Tax]])</f>
        <v>0</v>
      </c>
      <c r="Q550" s="40">
        <v>0</v>
      </c>
      <c r="R550" s="93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5"/>
      <c r="Z550" s="85"/>
      <c r="AA550" s="85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1" t="str">
        <f>IF(Table1[[#This Row],[Buy-now costs]]&gt;0,"X","")</f>
        <v/>
      </c>
      <c r="M551" s="81"/>
      <c r="N551" s="81"/>
      <c r="O551" s="40">
        <v>0</v>
      </c>
      <c r="P551" s="95">
        <f>Table1[[#This Row],[quantity on-hand]]*(Table1[[#This Row],[Cost ]]+Table1[[#This Row],[shipping]]+Table1[[#This Row],[Tax]])</f>
        <v>0</v>
      </c>
      <c r="Q551" s="40">
        <v>0</v>
      </c>
      <c r="R551" s="93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5"/>
      <c r="Z551" s="85"/>
      <c r="AA551" s="85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1" t="str">
        <f>IF(Table1[[#This Row],[Buy-now costs]]&gt;0,"X","")</f>
        <v/>
      </c>
      <c r="M552" s="81"/>
      <c r="N552" s="81"/>
      <c r="O552" s="40">
        <v>0</v>
      </c>
      <c r="P552" s="95">
        <f>Table1[[#This Row],[quantity on-hand]]*(Table1[[#This Row],[Cost ]]+Table1[[#This Row],[shipping]]+Table1[[#This Row],[Tax]])</f>
        <v>0</v>
      </c>
      <c r="Q552" s="40">
        <v>0</v>
      </c>
      <c r="R552" s="93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5"/>
      <c r="Z552" s="85"/>
      <c r="AA552" s="85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1" t="str">
        <f>IF(Table1[[#This Row],[Buy-now costs]]&gt;0,"X","")</f>
        <v/>
      </c>
      <c r="M553" s="81"/>
      <c r="N553" s="81"/>
      <c r="O553" s="40">
        <v>0</v>
      </c>
      <c r="P553" s="95">
        <f>Table1[[#This Row],[quantity on-hand]]*(Table1[[#This Row],[Cost ]]+Table1[[#This Row],[shipping]]+Table1[[#This Row],[Tax]])</f>
        <v>0</v>
      </c>
      <c r="Q553" s="40">
        <v>0</v>
      </c>
      <c r="R553" s="93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5"/>
      <c r="Z553" s="85"/>
      <c r="AA553" s="85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1" t="str">
        <f>IF(Table1[[#This Row],[Buy-now costs]]&gt;0,"X","")</f>
        <v/>
      </c>
      <c r="M554" s="81"/>
      <c r="N554" s="81"/>
      <c r="O554" s="40">
        <v>0</v>
      </c>
      <c r="P554" s="95">
        <f>Table1[[#This Row],[quantity on-hand]]*(Table1[[#This Row],[Cost ]]+Table1[[#This Row],[shipping]]+Table1[[#This Row],[Tax]])</f>
        <v>0</v>
      </c>
      <c r="Q554" s="40">
        <v>0</v>
      </c>
      <c r="R554" s="93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5"/>
      <c r="Z554" s="85"/>
      <c r="AA554" s="85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1" t="str">
        <f>IF(Table1[[#This Row],[Buy-now costs]]&gt;0,"X","")</f>
        <v/>
      </c>
      <c r="M555" s="81"/>
      <c r="N555" s="81"/>
      <c r="O555" s="40">
        <v>0</v>
      </c>
      <c r="P555" s="95">
        <f>Table1[[#This Row],[quantity on-hand]]*(Table1[[#This Row],[Cost ]]+Table1[[#This Row],[shipping]]+Table1[[#This Row],[Tax]])</f>
        <v>0</v>
      </c>
      <c r="Q555" s="40">
        <v>0</v>
      </c>
      <c r="R555" s="93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5"/>
      <c r="Z555" s="85"/>
      <c r="AA555" s="85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1" t="str">
        <f>IF(Table1[[#This Row],[Buy-now costs]]&gt;0,"X","")</f>
        <v/>
      </c>
      <c r="M556" s="81"/>
      <c r="N556" s="81"/>
      <c r="O556" s="40">
        <v>0</v>
      </c>
      <c r="P556" s="95">
        <f>Table1[[#This Row],[quantity on-hand]]*(Table1[[#This Row],[Cost ]]+Table1[[#This Row],[shipping]]+Table1[[#This Row],[Tax]])</f>
        <v>0</v>
      </c>
      <c r="Q556" s="40">
        <v>0</v>
      </c>
      <c r="R556" s="93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5"/>
      <c r="Z556" s="85"/>
      <c r="AA556" s="85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1" t="str">
        <f>IF(Table1[[#This Row],[Buy-now costs]]&gt;0,"X","")</f>
        <v/>
      </c>
      <c r="M557" s="81"/>
      <c r="N557" s="81"/>
      <c r="O557" s="40">
        <v>0</v>
      </c>
      <c r="P557" s="95">
        <f>Table1[[#This Row],[quantity on-hand]]*(Table1[[#This Row],[Cost ]]+Table1[[#This Row],[shipping]]+Table1[[#This Row],[Tax]])</f>
        <v>0</v>
      </c>
      <c r="Q557" s="40">
        <v>0</v>
      </c>
      <c r="R557" s="93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5"/>
      <c r="Z557" s="85"/>
      <c r="AA557" s="85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1" t="str">
        <f>IF(Table1[[#This Row],[Buy-now costs]]&gt;0,"X","")</f>
        <v/>
      </c>
      <c r="M558" s="81"/>
      <c r="N558" s="81"/>
      <c r="O558" s="40">
        <v>0</v>
      </c>
      <c r="P558" s="95">
        <f>Table1[[#This Row],[quantity on-hand]]*(Table1[[#This Row],[Cost ]]+Table1[[#This Row],[shipping]]+Table1[[#This Row],[Tax]])</f>
        <v>0</v>
      </c>
      <c r="Q558" s="40">
        <v>0</v>
      </c>
      <c r="R558" s="93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5"/>
      <c r="Z558" s="85"/>
      <c r="AA558" s="85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1" t="str">
        <f>IF(Table1[[#This Row],[Buy-now costs]]&gt;0,"X","")</f>
        <v/>
      </c>
      <c r="M559" s="81"/>
      <c r="N559" s="81"/>
      <c r="O559" s="40">
        <v>0</v>
      </c>
      <c r="P559" s="95">
        <f>Table1[[#This Row],[quantity on-hand]]*(Table1[[#This Row],[Cost ]]+Table1[[#This Row],[shipping]]+Table1[[#This Row],[Tax]])</f>
        <v>0</v>
      </c>
      <c r="Q559" s="40">
        <v>0</v>
      </c>
      <c r="R559" s="93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5"/>
      <c r="Z559" s="85"/>
      <c r="AA559" s="85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1" t="str">
        <f>IF(Table1[[#This Row],[Buy-now costs]]&gt;0,"X","")</f>
        <v/>
      </c>
      <c r="M560" s="81"/>
      <c r="N560" s="81"/>
      <c r="O560" s="40">
        <v>0</v>
      </c>
      <c r="P560" s="95">
        <f>Table1[[#This Row],[quantity on-hand]]*(Table1[[#This Row],[Cost ]]+Table1[[#This Row],[shipping]]+Table1[[#This Row],[Tax]])</f>
        <v>0</v>
      </c>
      <c r="Q560" s="40">
        <v>0</v>
      </c>
      <c r="R560" s="93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5"/>
      <c r="Z560" s="85"/>
      <c r="AA560" s="85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1" t="str">
        <f>IF(Table1[[#This Row],[Buy-now costs]]&gt;0,"X","")</f>
        <v/>
      </c>
      <c r="M561" s="81"/>
      <c r="N561" s="81"/>
      <c r="O561" s="40">
        <v>0</v>
      </c>
      <c r="P561" s="95">
        <f>Table1[[#This Row],[quantity on-hand]]*(Table1[[#This Row],[Cost ]]+Table1[[#This Row],[shipping]]+Table1[[#This Row],[Tax]])</f>
        <v>0</v>
      </c>
      <c r="Q561" s="40">
        <v>0</v>
      </c>
      <c r="R561" s="93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5"/>
      <c r="Z561" s="85"/>
      <c r="AA561" s="85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1" t="str">
        <f>IF(Table1[[#This Row],[Buy-now costs]]&gt;0,"X","")</f>
        <v/>
      </c>
      <c r="M562" s="81"/>
      <c r="N562" s="81"/>
      <c r="O562" s="40">
        <v>0</v>
      </c>
      <c r="P562" s="95">
        <f>Table1[[#This Row],[quantity on-hand]]*(Table1[[#This Row],[Cost ]]+Table1[[#This Row],[shipping]]+Table1[[#This Row],[Tax]])</f>
        <v>0</v>
      </c>
      <c r="Q562" s="40">
        <v>0</v>
      </c>
      <c r="R562" s="93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5"/>
      <c r="Z562" s="85"/>
      <c r="AA562" s="85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1" t="str">
        <f>IF(Table1[[#This Row],[Buy-now costs]]&gt;0,"X","")</f>
        <v/>
      </c>
      <c r="M563" s="81"/>
      <c r="N563" s="81"/>
      <c r="O563" s="40">
        <v>0</v>
      </c>
      <c r="P563" s="95">
        <f>Table1[[#This Row],[quantity on-hand]]*(Table1[[#This Row],[Cost ]]+Table1[[#This Row],[shipping]]+Table1[[#This Row],[Tax]])</f>
        <v>0</v>
      </c>
      <c r="Q563" s="40">
        <v>0</v>
      </c>
      <c r="R563" s="93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5"/>
      <c r="Z563" s="85"/>
      <c r="AA563" s="85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1" t="str">
        <f>IF(Table1[[#This Row],[Buy-now costs]]&gt;0,"X","")</f>
        <v/>
      </c>
      <c r="M564" s="81"/>
      <c r="N564" s="81"/>
      <c r="O564" s="40">
        <v>0</v>
      </c>
      <c r="P564" s="95">
        <f>Table1[[#This Row],[quantity on-hand]]*(Table1[[#This Row],[Cost ]]+Table1[[#This Row],[shipping]]+Table1[[#This Row],[Tax]])</f>
        <v>0</v>
      </c>
      <c r="Q564" s="40">
        <v>0</v>
      </c>
      <c r="R564" s="93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5"/>
      <c r="Z564" s="85"/>
      <c r="AA564" s="85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1" t="str">
        <f>IF(Table1[[#This Row],[Buy-now costs]]&gt;0,"X","")</f>
        <v/>
      </c>
      <c r="M565" s="81"/>
      <c r="N565" s="81"/>
      <c r="O565" s="40">
        <v>0</v>
      </c>
      <c r="P565" s="95">
        <f>Table1[[#This Row],[quantity on-hand]]*(Table1[[#This Row],[Cost ]]+Table1[[#This Row],[shipping]]+Table1[[#This Row],[Tax]])</f>
        <v>0</v>
      </c>
      <c r="Q565" s="40">
        <v>0</v>
      </c>
      <c r="R565" s="93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5"/>
      <c r="Z565" s="85"/>
      <c r="AA565" s="85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1" t="str">
        <f>IF(Table1[[#This Row],[Buy-now costs]]&gt;0,"X","")</f>
        <v/>
      </c>
      <c r="M566" s="81"/>
      <c r="N566" s="81"/>
      <c r="O566" s="40">
        <v>0</v>
      </c>
      <c r="P566" s="95">
        <f>Table1[[#This Row],[quantity on-hand]]*(Table1[[#This Row],[Cost ]]+Table1[[#This Row],[shipping]]+Table1[[#This Row],[Tax]])</f>
        <v>0</v>
      </c>
      <c r="Q566" s="40">
        <v>0</v>
      </c>
      <c r="R566" s="93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5"/>
      <c r="Z566" s="85"/>
      <c r="AA566" s="85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1" t="str">
        <f>IF(Table1[[#This Row],[Buy-now costs]]&gt;0,"X","")</f>
        <v/>
      </c>
      <c r="M567" s="81"/>
      <c r="N567" s="81"/>
      <c r="O567" s="40">
        <v>0</v>
      </c>
      <c r="P567" s="95">
        <f>Table1[[#This Row],[quantity on-hand]]*(Table1[[#This Row],[Cost ]]+Table1[[#This Row],[shipping]]+Table1[[#This Row],[Tax]])</f>
        <v>0</v>
      </c>
      <c r="Q567" s="40">
        <v>0</v>
      </c>
      <c r="R567" s="93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5"/>
      <c r="Z567" s="85"/>
      <c r="AA567" s="85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1" t="str">
        <f>IF(Table1[[#This Row],[Buy-now costs]]&gt;0,"X","")</f>
        <v/>
      </c>
      <c r="M568" s="81"/>
      <c r="N568" s="81"/>
      <c r="O568" s="40">
        <v>0</v>
      </c>
      <c r="P568" s="95">
        <f>Table1[[#This Row],[quantity on-hand]]*(Table1[[#This Row],[Cost ]]+Table1[[#This Row],[shipping]]+Table1[[#This Row],[Tax]])</f>
        <v>0</v>
      </c>
      <c r="Q568" s="40">
        <v>0</v>
      </c>
      <c r="R568" s="93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5"/>
      <c r="Z568" s="85"/>
      <c r="AA568" s="85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1" t="str">
        <f>IF(Table1[[#This Row],[Buy-now costs]]&gt;0,"X","")</f>
        <v/>
      </c>
      <c r="M569" s="81"/>
      <c r="N569" s="81"/>
      <c r="O569" s="40">
        <v>0</v>
      </c>
      <c r="P569" s="95">
        <f>Table1[[#This Row],[quantity on-hand]]*(Table1[[#This Row],[Cost ]]+Table1[[#This Row],[shipping]]+Table1[[#This Row],[Tax]])</f>
        <v>0</v>
      </c>
      <c r="Q569" s="40">
        <v>0</v>
      </c>
      <c r="R569" s="93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5"/>
      <c r="Z569" s="85"/>
      <c r="AA569" s="85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1" t="str">
        <f>IF(Table1[[#This Row],[Buy-now costs]]&gt;0,"X","")</f>
        <v/>
      </c>
      <c r="M570" s="81"/>
      <c r="N570" s="81"/>
      <c r="O570" s="40">
        <v>0</v>
      </c>
      <c r="P570" s="95">
        <f>Table1[[#This Row],[quantity on-hand]]*(Table1[[#This Row],[Cost ]]+Table1[[#This Row],[shipping]]+Table1[[#This Row],[Tax]])</f>
        <v>0</v>
      </c>
      <c r="Q570" s="40">
        <v>0</v>
      </c>
      <c r="R570" s="93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5"/>
      <c r="Z570" s="85"/>
      <c r="AA570" s="85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1" t="str">
        <f>IF(Table1[[#This Row],[Buy-now costs]]&gt;0,"X","")</f>
        <v/>
      </c>
      <c r="M571" s="81"/>
      <c r="N571" s="81"/>
      <c r="O571" s="40">
        <v>0</v>
      </c>
      <c r="P571" s="95">
        <f>Table1[[#This Row],[quantity on-hand]]*(Table1[[#This Row],[Cost ]]+Table1[[#This Row],[shipping]]+Table1[[#This Row],[Tax]])</f>
        <v>0</v>
      </c>
      <c r="Q571" s="40">
        <v>0</v>
      </c>
      <c r="R571" s="93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5"/>
      <c r="Z571" s="85"/>
      <c r="AA571" s="85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1" t="str">
        <f>IF(Table1[[#This Row],[Buy-now costs]]&gt;0,"X","")</f>
        <v/>
      </c>
      <c r="M572" s="81"/>
      <c r="N572" s="81"/>
      <c r="O572" s="40">
        <v>0</v>
      </c>
      <c r="P572" s="95">
        <f>Table1[[#This Row],[quantity on-hand]]*(Table1[[#This Row],[Cost ]]+Table1[[#This Row],[shipping]]+Table1[[#This Row],[Tax]])</f>
        <v>0</v>
      </c>
      <c r="Q572" s="40">
        <v>0</v>
      </c>
      <c r="R572" s="93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5"/>
      <c r="Z572" s="85"/>
      <c r="AA572" s="85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1" t="str">
        <f>IF(Table1[[#This Row],[Buy-now costs]]&gt;0,"X","")</f>
        <v/>
      </c>
      <c r="M573" s="81"/>
      <c r="N573" s="81"/>
      <c r="O573" s="40">
        <v>0</v>
      </c>
      <c r="P573" s="95">
        <f>Table1[[#This Row],[quantity on-hand]]*(Table1[[#This Row],[Cost ]]+Table1[[#This Row],[shipping]]+Table1[[#This Row],[Tax]])</f>
        <v>0</v>
      </c>
      <c r="Q573" s="40">
        <v>0</v>
      </c>
      <c r="R573" s="93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5"/>
      <c r="Z573" s="85"/>
      <c r="AA573" s="85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1" t="str">
        <f>IF(Table1[[#This Row],[Buy-now costs]]&gt;0,"X","")</f>
        <v/>
      </c>
      <c r="M574" s="81"/>
      <c r="N574" s="81"/>
      <c r="O574" s="40">
        <v>0</v>
      </c>
      <c r="P574" s="95">
        <f>Table1[[#This Row],[quantity on-hand]]*(Table1[[#This Row],[Cost ]]+Table1[[#This Row],[shipping]]+Table1[[#This Row],[Tax]])</f>
        <v>0</v>
      </c>
      <c r="Q574" s="40">
        <v>0</v>
      </c>
      <c r="R574" s="93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5"/>
      <c r="Z574" s="85"/>
      <c r="AA574" s="85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1" t="str">
        <f>IF(Table1[[#This Row],[Buy-now costs]]&gt;0,"X","")</f>
        <v/>
      </c>
      <c r="M575" s="81"/>
      <c r="N575" s="81"/>
      <c r="O575" s="40">
        <v>0</v>
      </c>
      <c r="P575" s="95">
        <f>Table1[[#This Row],[quantity on-hand]]*(Table1[[#This Row],[Cost ]]+Table1[[#This Row],[shipping]]+Table1[[#This Row],[Tax]])</f>
        <v>0</v>
      </c>
      <c r="Q575" s="40">
        <v>0</v>
      </c>
      <c r="R575" s="93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5"/>
      <c r="Z575" s="85"/>
      <c r="AA575" s="85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1" t="str">
        <f>IF(Table1[[#This Row],[Buy-now costs]]&gt;0,"X","")</f>
        <v/>
      </c>
      <c r="M576" s="81"/>
      <c r="N576" s="81"/>
      <c r="O576" s="40">
        <v>0</v>
      </c>
      <c r="P576" s="95">
        <f>Table1[[#This Row],[quantity on-hand]]*(Table1[[#This Row],[Cost ]]+Table1[[#This Row],[shipping]]+Table1[[#This Row],[Tax]])</f>
        <v>0</v>
      </c>
      <c r="Q576" s="40">
        <v>0</v>
      </c>
      <c r="R576" s="93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5"/>
      <c r="Z576" s="85"/>
      <c r="AA576" s="85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1" t="str">
        <f>IF(Table1[[#This Row],[Buy-now costs]]&gt;0,"X","")</f>
        <v/>
      </c>
      <c r="M577" s="81"/>
      <c r="N577" s="81"/>
      <c r="O577" s="40">
        <v>0</v>
      </c>
      <c r="P577" s="95">
        <f>Table1[[#This Row],[quantity on-hand]]*(Table1[[#This Row],[Cost ]]+Table1[[#This Row],[shipping]]+Table1[[#This Row],[Tax]])</f>
        <v>0</v>
      </c>
      <c r="Q577" s="40">
        <v>0</v>
      </c>
      <c r="R577" s="93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5"/>
      <c r="Z577" s="85"/>
      <c r="AA577" s="85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1" t="str">
        <f>IF(Table1[[#This Row],[Buy-now costs]]&gt;0,"X","")</f>
        <v/>
      </c>
      <c r="M578" s="81"/>
      <c r="N578" s="81"/>
      <c r="O578" s="40">
        <v>0</v>
      </c>
      <c r="P578" s="95">
        <f>Table1[[#This Row],[quantity on-hand]]*(Table1[[#This Row],[Cost ]]+Table1[[#This Row],[shipping]]+Table1[[#This Row],[Tax]])</f>
        <v>0</v>
      </c>
      <c r="Q578" s="40">
        <v>0</v>
      </c>
      <c r="R578" s="93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5"/>
      <c r="Z578" s="85"/>
      <c r="AA578" s="85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1" t="str">
        <f>IF(Table1[[#This Row],[Buy-now costs]]&gt;0,"X","")</f>
        <v/>
      </c>
      <c r="M579" s="81"/>
      <c r="N579" s="81"/>
      <c r="O579" s="40">
        <v>0</v>
      </c>
      <c r="P579" s="95">
        <f>Table1[[#This Row],[quantity on-hand]]*(Table1[[#This Row],[Cost ]]+Table1[[#This Row],[shipping]]+Table1[[#This Row],[Tax]])</f>
        <v>0</v>
      </c>
      <c r="Q579" s="40">
        <v>0</v>
      </c>
      <c r="R579" s="93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5"/>
      <c r="Z579" s="85"/>
      <c r="AA579" s="85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1" t="str">
        <f>IF(Table1[[#This Row],[Buy-now costs]]&gt;0,"X","")</f>
        <v/>
      </c>
      <c r="M580" s="81"/>
      <c r="N580" s="81"/>
      <c r="O580" s="40">
        <v>0</v>
      </c>
      <c r="P580" s="95">
        <f>Table1[[#This Row],[quantity on-hand]]*(Table1[[#This Row],[Cost ]]+Table1[[#This Row],[shipping]]+Table1[[#This Row],[Tax]])</f>
        <v>0</v>
      </c>
      <c r="Q580" s="40">
        <v>0</v>
      </c>
      <c r="R580" s="93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5"/>
      <c r="Z580" s="85"/>
      <c r="AA580" s="85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1" t="str">
        <f>IF(Table1[[#This Row],[Buy-now costs]]&gt;0,"X","")</f>
        <v/>
      </c>
      <c r="M581" s="81"/>
      <c r="N581" s="81"/>
      <c r="O581" s="40">
        <v>0</v>
      </c>
      <c r="P581" s="95">
        <f>Table1[[#This Row],[quantity on-hand]]*(Table1[[#This Row],[Cost ]]+Table1[[#This Row],[shipping]]+Table1[[#This Row],[Tax]])</f>
        <v>0</v>
      </c>
      <c r="Q581" s="40">
        <v>0</v>
      </c>
      <c r="R581" s="93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5"/>
      <c r="Z581" s="85"/>
      <c r="AA581" s="85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1" t="str">
        <f>IF(Table1[[#This Row],[Buy-now costs]]&gt;0,"X","")</f>
        <v/>
      </c>
      <c r="M582" s="81"/>
      <c r="N582" s="81"/>
      <c r="O582" s="40">
        <v>0</v>
      </c>
      <c r="P582" s="95">
        <f>Table1[[#This Row],[quantity on-hand]]*(Table1[[#This Row],[Cost ]]+Table1[[#This Row],[shipping]]+Table1[[#This Row],[Tax]])</f>
        <v>0</v>
      </c>
      <c r="Q582" s="40">
        <v>0</v>
      </c>
      <c r="R582" s="93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5"/>
      <c r="Z582" s="85"/>
      <c r="AA582" s="85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1" t="str">
        <f>IF(Table1[[#This Row],[Buy-now costs]]&gt;0,"X","")</f>
        <v/>
      </c>
      <c r="M583" s="81"/>
      <c r="N583" s="81"/>
      <c r="O583" s="40">
        <v>0</v>
      </c>
      <c r="P583" s="95">
        <f>Table1[[#This Row],[quantity on-hand]]*(Table1[[#This Row],[Cost ]]+Table1[[#This Row],[shipping]]+Table1[[#This Row],[Tax]])</f>
        <v>0</v>
      </c>
      <c r="Q583" s="40">
        <v>0</v>
      </c>
      <c r="R583" s="93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5"/>
      <c r="Z583" s="85"/>
      <c r="AA583" s="85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1" t="str">
        <f>IF(Table1[[#This Row],[Buy-now costs]]&gt;0,"X","")</f>
        <v/>
      </c>
      <c r="M584" s="81"/>
      <c r="N584" s="81"/>
      <c r="O584" s="40">
        <v>0</v>
      </c>
      <c r="P584" s="95">
        <f>Table1[[#This Row],[quantity on-hand]]*(Table1[[#This Row],[Cost ]]+Table1[[#This Row],[shipping]]+Table1[[#This Row],[Tax]])</f>
        <v>0</v>
      </c>
      <c r="Q584" s="40">
        <v>0</v>
      </c>
      <c r="R584" s="93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5"/>
      <c r="Z584" s="85"/>
      <c r="AA584" s="85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1" t="str">
        <f>IF(Table1[[#This Row],[Buy-now costs]]&gt;0,"X","")</f>
        <v/>
      </c>
      <c r="M585" s="81"/>
      <c r="N585" s="81"/>
      <c r="O585" s="40">
        <v>0</v>
      </c>
      <c r="P585" s="95">
        <f>Table1[[#This Row],[quantity on-hand]]*(Table1[[#This Row],[Cost ]]+Table1[[#This Row],[shipping]]+Table1[[#This Row],[Tax]])</f>
        <v>0</v>
      </c>
      <c r="Q585" s="40">
        <v>0</v>
      </c>
      <c r="R585" s="93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5"/>
      <c r="Z585" s="85"/>
      <c r="AA585" s="85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1" t="str">
        <f>IF(Table1[[#This Row],[Buy-now costs]]&gt;0,"X","")</f>
        <v/>
      </c>
      <c r="M586" s="81"/>
      <c r="N586" s="81"/>
      <c r="O586" s="40">
        <v>0</v>
      </c>
      <c r="P586" s="95">
        <f>Table1[[#This Row],[quantity on-hand]]*(Table1[[#This Row],[Cost ]]+Table1[[#This Row],[shipping]]+Table1[[#This Row],[Tax]])</f>
        <v>0</v>
      </c>
      <c r="Q586" s="40">
        <v>0</v>
      </c>
      <c r="R586" s="93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5"/>
      <c r="Z586" s="85"/>
      <c r="AA586" s="85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1" t="str">
        <f>IF(Table1[[#This Row],[Buy-now costs]]&gt;0,"X","")</f>
        <v/>
      </c>
      <c r="M587" s="81"/>
      <c r="N587" s="81"/>
      <c r="O587" s="40">
        <v>0</v>
      </c>
      <c r="P587" s="95">
        <f>Table1[[#This Row],[quantity on-hand]]*(Table1[[#This Row],[Cost ]]+Table1[[#This Row],[shipping]]+Table1[[#This Row],[Tax]])</f>
        <v>0</v>
      </c>
      <c r="Q587" s="40">
        <v>0</v>
      </c>
      <c r="R587" s="93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5"/>
      <c r="Z587" s="85"/>
      <c r="AA587" s="85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1" t="str">
        <f>IF(Table1[[#This Row],[Buy-now costs]]&gt;0,"X","")</f>
        <v/>
      </c>
      <c r="M588" s="81"/>
      <c r="N588" s="81"/>
      <c r="O588" s="40">
        <v>0</v>
      </c>
      <c r="P588" s="95">
        <f>Table1[[#This Row],[quantity on-hand]]*(Table1[[#This Row],[Cost ]]+Table1[[#This Row],[shipping]]+Table1[[#This Row],[Tax]])</f>
        <v>0</v>
      </c>
      <c r="Q588" s="40">
        <v>0</v>
      </c>
      <c r="R588" s="93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5"/>
      <c r="Z588" s="85"/>
      <c r="AA588" s="85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1" t="str">
        <f>IF(Table1[[#This Row],[Buy-now costs]]&gt;0,"X","")</f>
        <v/>
      </c>
      <c r="M589" s="81"/>
      <c r="N589" s="81"/>
      <c r="O589" s="40">
        <v>0</v>
      </c>
      <c r="P589" s="95">
        <f>Table1[[#This Row],[quantity on-hand]]*(Table1[[#This Row],[Cost ]]+Table1[[#This Row],[shipping]]+Table1[[#This Row],[Tax]])</f>
        <v>0</v>
      </c>
      <c r="Q589" s="40">
        <v>0</v>
      </c>
      <c r="R589" s="93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5"/>
      <c r="Z589" s="85"/>
      <c r="AA589" s="85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1" t="str">
        <f>IF(Table1[[#This Row],[Buy-now costs]]&gt;0,"X","")</f>
        <v/>
      </c>
      <c r="M590" s="81"/>
      <c r="N590" s="81"/>
      <c r="O590" s="40">
        <v>0</v>
      </c>
      <c r="P590" s="95">
        <f>Table1[[#This Row],[quantity on-hand]]*(Table1[[#This Row],[Cost ]]+Table1[[#This Row],[shipping]]+Table1[[#This Row],[Tax]])</f>
        <v>0</v>
      </c>
      <c r="Q590" s="40">
        <v>0</v>
      </c>
      <c r="R590" s="93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5"/>
      <c r="Z590" s="85"/>
      <c r="AA590" s="85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1" t="str">
        <f>IF(Table1[[#This Row],[Buy-now costs]]&gt;0,"X","")</f>
        <v/>
      </c>
      <c r="M591" s="81"/>
      <c r="N591" s="81"/>
      <c r="O591" s="40">
        <v>0</v>
      </c>
      <c r="P591" s="95">
        <f>Table1[[#This Row],[quantity on-hand]]*(Table1[[#This Row],[Cost ]]+Table1[[#This Row],[shipping]]+Table1[[#This Row],[Tax]])</f>
        <v>0</v>
      </c>
      <c r="Q591" s="40">
        <v>0</v>
      </c>
      <c r="R591" s="93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5"/>
      <c r="Z591" s="85"/>
      <c r="AA591" s="85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1" t="str">
        <f>IF(Table1[[#This Row],[Buy-now costs]]&gt;0,"X","")</f>
        <v/>
      </c>
      <c r="M592" s="81"/>
      <c r="N592" s="81"/>
      <c r="O592" s="40">
        <v>0</v>
      </c>
      <c r="P592" s="95">
        <f>Table1[[#This Row],[quantity on-hand]]*(Table1[[#This Row],[Cost ]]+Table1[[#This Row],[shipping]]+Table1[[#This Row],[Tax]])</f>
        <v>0</v>
      </c>
      <c r="Q592" s="40">
        <v>0</v>
      </c>
      <c r="R592" s="93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5"/>
      <c r="Z592" s="85"/>
      <c r="AA592" s="85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1" t="str">
        <f>IF(Table1[[#This Row],[Buy-now costs]]&gt;0,"X","")</f>
        <v/>
      </c>
      <c r="M593" s="81"/>
      <c r="N593" s="81"/>
      <c r="O593" s="40">
        <v>0</v>
      </c>
      <c r="P593" s="95">
        <f>Table1[[#This Row],[quantity on-hand]]*(Table1[[#This Row],[Cost ]]+Table1[[#This Row],[shipping]]+Table1[[#This Row],[Tax]])</f>
        <v>0</v>
      </c>
      <c r="Q593" s="40">
        <v>0</v>
      </c>
      <c r="R593" s="93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5"/>
      <c r="Z593" s="85"/>
      <c r="AA593" s="85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1" t="str">
        <f>IF(Table1[[#This Row],[Buy-now costs]]&gt;0,"X","")</f>
        <v/>
      </c>
      <c r="M594" s="81"/>
      <c r="N594" s="81"/>
      <c r="O594" s="40">
        <v>0</v>
      </c>
      <c r="P594" s="95">
        <f>Table1[[#This Row],[quantity on-hand]]*(Table1[[#This Row],[Cost ]]+Table1[[#This Row],[shipping]]+Table1[[#This Row],[Tax]])</f>
        <v>0</v>
      </c>
      <c r="Q594" s="40">
        <v>0</v>
      </c>
      <c r="R594" s="93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5"/>
      <c r="Z594" s="85"/>
      <c r="AA594" s="85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1" t="str">
        <f>IF(Table1[[#This Row],[Buy-now costs]]&gt;0,"X","")</f>
        <v/>
      </c>
      <c r="M595" s="81"/>
      <c r="N595" s="81"/>
      <c r="O595" s="40">
        <v>0</v>
      </c>
      <c r="P595" s="95">
        <f>Table1[[#This Row],[quantity on-hand]]*(Table1[[#This Row],[Cost ]]+Table1[[#This Row],[shipping]]+Table1[[#This Row],[Tax]])</f>
        <v>0</v>
      </c>
      <c r="Q595" s="40">
        <v>0</v>
      </c>
      <c r="R595" s="93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5"/>
      <c r="Z595" s="85"/>
      <c r="AA595" s="85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1" t="str">
        <f>IF(Table1[[#This Row],[Buy-now costs]]&gt;0,"X","")</f>
        <v/>
      </c>
      <c r="M596" s="81"/>
      <c r="N596" s="81"/>
      <c r="O596" s="40">
        <v>0</v>
      </c>
      <c r="P596" s="95">
        <f>Table1[[#This Row],[quantity on-hand]]*(Table1[[#This Row],[Cost ]]+Table1[[#This Row],[shipping]]+Table1[[#This Row],[Tax]])</f>
        <v>0</v>
      </c>
      <c r="Q596" s="40">
        <v>0</v>
      </c>
      <c r="R596" s="93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5"/>
      <c r="Z596" s="85"/>
      <c r="AA596" s="85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1" t="str">
        <f>IF(Table1[[#This Row],[Buy-now costs]]&gt;0,"X","")</f>
        <v/>
      </c>
      <c r="M597" s="81"/>
      <c r="N597" s="81"/>
      <c r="O597" s="40">
        <v>0</v>
      </c>
      <c r="P597" s="95">
        <f>Table1[[#This Row],[quantity on-hand]]*(Table1[[#This Row],[Cost ]]+Table1[[#This Row],[shipping]]+Table1[[#This Row],[Tax]])</f>
        <v>0</v>
      </c>
      <c r="Q597" s="40">
        <v>0</v>
      </c>
      <c r="R597" s="93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5"/>
      <c r="Z597" s="85"/>
      <c r="AA597" s="85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1" t="str">
        <f>IF(Table1[[#This Row],[Buy-now costs]]&gt;0,"X","")</f>
        <v/>
      </c>
      <c r="M598" s="81"/>
      <c r="N598" s="81"/>
      <c r="O598" s="40">
        <v>0</v>
      </c>
      <c r="P598" s="95">
        <f>Table1[[#This Row],[quantity on-hand]]*(Table1[[#This Row],[Cost ]]+Table1[[#This Row],[shipping]]+Table1[[#This Row],[Tax]])</f>
        <v>0</v>
      </c>
      <c r="Q598" s="40">
        <v>0</v>
      </c>
      <c r="R598" s="93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5"/>
      <c r="Z598" s="85"/>
      <c r="AA598" s="85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1" t="str">
        <f>IF(Table1[[#This Row],[Buy-now costs]]&gt;0,"X","")</f>
        <v/>
      </c>
      <c r="M599" s="81"/>
      <c r="N599" s="81"/>
      <c r="O599" s="40">
        <v>0</v>
      </c>
      <c r="P599" s="95">
        <f>Table1[[#This Row],[quantity on-hand]]*(Table1[[#This Row],[Cost ]]+Table1[[#This Row],[shipping]]+Table1[[#This Row],[Tax]])</f>
        <v>0</v>
      </c>
      <c r="Q599" s="40">
        <v>0</v>
      </c>
      <c r="R599" s="93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5"/>
      <c r="Z599" s="85"/>
      <c r="AA599" s="85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1" t="str">
        <f>IF(Table1[[#This Row],[Buy-now costs]]&gt;0,"X","")</f>
        <v/>
      </c>
      <c r="M600" s="81"/>
      <c r="N600" s="81"/>
      <c r="O600" s="40">
        <v>0</v>
      </c>
      <c r="P600" s="95">
        <f>Table1[[#This Row],[quantity on-hand]]*(Table1[[#This Row],[Cost ]]+Table1[[#This Row],[shipping]]+Table1[[#This Row],[Tax]])</f>
        <v>0</v>
      </c>
      <c r="Q600" s="40">
        <v>0</v>
      </c>
      <c r="R600" s="93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5"/>
      <c r="Z600" s="85"/>
      <c r="AA600" s="85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1" t="str">
        <f>IF(Table1[[#This Row],[Buy-now costs]]&gt;0,"X","")</f>
        <v/>
      </c>
      <c r="M601" s="81"/>
      <c r="N601" s="81"/>
      <c r="O601" s="40">
        <v>0</v>
      </c>
      <c r="P601" s="95">
        <f>Table1[[#This Row],[quantity on-hand]]*(Table1[[#This Row],[Cost ]]+Table1[[#This Row],[shipping]]+Table1[[#This Row],[Tax]])</f>
        <v>0</v>
      </c>
      <c r="Q601" s="40">
        <v>0</v>
      </c>
      <c r="R601" s="93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5"/>
      <c r="Z601" s="85"/>
      <c r="AA601" s="85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1" t="str">
        <f>IF(Table1[[#This Row],[Buy-now costs]]&gt;0,"X","")</f>
        <v/>
      </c>
      <c r="M602" s="81"/>
      <c r="N602" s="81"/>
      <c r="O602" s="40">
        <v>0</v>
      </c>
      <c r="P602" s="95">
        <f>Table1[[#This Row],[quantity on-hand]]*(Table1[[#This Row],[Cost ]]+Table1[[#This Row],[shipping]]+Table1[[#This Row],[Tax]])</f>
        <v>0</v>
      </c>
      <c r="Q602" s="40">
        <v>0</v>
      </c>
      <c r="R602" s="93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5"/>
      <c r="Z602" s="85"/>
      <c r="AA602" s="85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1" t="str">
        <f>IF(Table1[[#This Row],[Buy-now costs]]&gt;0,"X","")</f>
        <v/>
      </c>
      <c r="M603" s="81"/>
      <c r="N603" s="81"/>
      <c r="O603" s="40">
        <v>0</v>
      </c>
      <c r="P603" s="95">
        <f>Table1[[#This Row],[quantity on-hand]]*(Table1[[#This Row],[Cost ]]+Table1[[#This Row],[shipping]]+Table1[[#This Row],[Tax]])</f>
        <v>0</v>
      </c>
      <c r="Q603" s="40">
        <v>0</v>
      </c>
      <c r="R603" s="93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5"/>
      <c r="Z603" s="85"/>
      <c r="AA603" s="85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1" t="str">
        <f>IF(Table1[[#This Row],[Buy-now costs]]&gt;0,"X","")</f>
        <v/>
      </c>
      <c r="M604" s="81"/>
      <c r="N604" s="81"/>
      <c r="O604" s="40">
        <v>0</v>
      </c>
      <c r="P604" s="95">
        <f>Table1[[#This Row],[quantity on-hand]]*(Table1[[#This Row],[Cost ]]+Table1[[#This Row],[shipping]]+Table1[[#This Row],[Tax]])</f>
        <v>0</v>
      </c>
      <c r="Q604" s="40">
        <v>0</v>
      </c>
      <c r="R604" s="93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5"/>
      <c r="Z604" s="85"/>
      <c r="AA604" s="85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1" t="str">
        <f>IF(Table1[[#This Row],[Buy-now costs]]&gt;0,"X","")</f>
        <v/>
      </c>
      <c r="M605" s="81"/>
      <c r="N605" s="81"/>
      <c r="O605" s="40">
        <v>0</v>
      </c>
      <c r="P605" s="95">
        <f>Table1[[#This Row],[quantity on-hand]]*(Table1[[#This Row],[Cost ]]+Table1[[#This Row],[shipping]]+Table1[[#This Row],[Tax]])</f>
        <v>0</v>
      </c>
      <c r="Q605" s="40">
        <v>0</v>
      </c>
      <c r="R605" s="93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5"/>
      <c r="Z605" s="85"/>
      <c r="AA605" s="85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1" t="str">
        <f>IF(Table1[[#This Row],[Buy-now costs]]&gt;0,"X","")</f>
        <v/>
      </c>
      <c r="M606" s="81"/>
      <c r="N606" s="81"/>
      <c r="O606" s="40">
        <v>0</v>
      </c>
      <c r="P606" s="95">
        <f>Table1[[#This Row],[quantity on-hand]]*(Table1[[#This Row],[Cost ]]+Table1[[#This Row],[shipping]]+Table1[[#This Row],[Tax]])</f>
        <v>0</v>
      </c>
      <c r="Q606" s="40">
        <v>0</v>
      </c>
      <c r="R606" s="93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5"/>
      <c r="Z606" s="85"/>
      <c r="AA606" s="85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1" t="str">
        <f>IF(Table1[[#This Row],[Buy-now costs]]&gt;0,"X","")</f>
        <v/>
      </c>
      <c r="M607" s="81"/>
      <c r="N607" s="81"/>
      <c r="O607" s="40">
        <v>0</v>
      </c>
      <c r="P607" s="95">
        <f>Table1[[#This Row],[quantity on-hand]]*(Table1[[#This Row],[Cost ]]+Table1[[#This Row],[shipping]]+Table1[[#This Row],[Tax]])</f>
        <v>0</v>
      </c>
      <c r="Q607" s="40">
        <v>0</v>
      </c>
      <c r="R607" s="93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5"/>
      <c r="Z607" s="85"/>
      <c r="AA607" s="85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1" t="str">
        <f>IF(Table1[[#This Row],[Buy-now costs]]&gt;0,"X","")</f>
        <v/>
      </c>
      <c r="M608" s="81"/>
      <c r="N608" s="81"/>
      <c r="O608" s="40">
        <v>0</v>
      </c>
      <c r="P608" s="95">
        <f>Table1[[#This Row],[quantity on-hand]]*(Table1[[#This Row],[Cost ]]+Table1[[#This Row],[shipping]]+Table1[[#This Row],[Tax]])</f>
        <v>0</v>
      </c>
      <c r="Q608" s="40">
        <v>0</v>
      </c>
      <c r="R608" s="93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5"/>
      <c r="Z608" s="85"/>
      <c r="AA608" s="85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1" t="str">
        <f>IF(Table1[[#This Row],[Buy-now costs]]&gt;0,"X","")</f>
        <v/>
      </c>
      <c r="M609" s="81"/>
      <c r="N609" s="81"/>
      <c r="O609" s="40">
        <v>0</v>
      </c>
      <c r="P609" s="95">
        <f>Table1[[#This Row],[quantity on-hand]]*(Table1[[#This Row],[Cost ]]+Table1[[#This Row],[shipping]]+Table1[[#This Row],[Tax]])</f>
        <v>0</v>
      </c>
      <c r="Q609" s="40">
        <v>0</v>
      </c>
      <c r="R609" s="93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5"/>
      <c r="Z609" s="85"/>
      <c r="AA609" s="85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1" t="str">
        <f>IF(Table1[[#This Row],[Buy-now costs]]&gt;0,"X","")</f>
        <v/>
      </c>
      <c r="M610" s="81"/>
      <c r="N610" s="81"/>
      <c r="O610" s="40">
        <v>0</v>
      </c>
      <c r="P610" s="95">
        <f>Table1[[#This Row],[quantity on-hand]]*(Table1[[#This Row],[Cost ]]+Table1[[#This Row],[shipping]]+Table1[[#This Row],[Tax]])</f>
        <v>0</v>
      </c>
      <c r="Q610" s="40">
        <v>0</v>
      </c>
      <c r="R610" s="93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5"/>
      <c r="Z610" s="85"/>
      <c r="AA610" s="85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1" t="str">
        <f>IF(Table1[[#This Row],[Buy-now costs]]&gt;0,"X","")</f>
        <v/>
      </c>
      <c r="M611" s="81"/>
      <c r="N611" s="81"/>
      <c r="O611" s="40">
        <v>0</v>
      </c>
      <c r="P611" s="95">
        <f>Table1[[#This Row],[quantity on-hand]]*(Table1[[#This Row],[Cost ]]+Table1[[#This Row],[shipping]]+Table1[[#This Row],[Tax]])</f>
        <v>0</v>
      </c>
      <c r="Q611" s="40">
        <v>0</v>
      </c>
      <c r="R611" s="93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5"/>
      <c r="Z611" s="85"/>
      <c r="AA611" s="85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1" t="str">
        <f>IF(Table1[[#This Row],[Buy-now costs]]&gt;0,"X","")</f>
        <v/>
      </c>
      <c r="M612" s="81"/>
      <c r="N612" s="81"/>
      <c r="O612" s="40">
        <v>0</v>
      </c>
      <c r="P612" s="95">
        <f>Table1[[#This Row],[quantity on-hand]]*(Table1[[#This Row],[Cost ]]+Table1[[#This Row],[shipping]]+Table1[[#This Row],[Tax]])</f>
        <v>0</v>
      </c>
      <c r="Q612" s="40">
        <v>0</v>
      </c>
      <c r="R612" s="93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5"/>
      <c r="Z612" s="85"/>
      <c r="AA612" s="85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1" t="str">
        <f>IF(Table1[[#This Row],[Buy-now costs]]&gt;0,"X","")</f>
        <v/>
      </c>
      <c r="M613" s="81"/>
      <c r="N613" s="81"/>
      <c r="O613" s="40">
        <v>0</v>
      </c>
      <c r="P613" s="95">
        <f>Table1[[#This Row],[quantity on-hand]]*(Table1[[#This Row],[Cost ]]+Table1[[#This Row],[shipping]]+Table1[[#This Row],[Tax]])</f>
        <v>0</v>
      </c>
      <c r="Q613" s="40">
        <v>0</v>
      </c>
      <c r="R613" s="93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5"/>
      <c r="Z613" s="85"/>
      <c r="AA613" s="85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1" t="str">
        <f>IF(Table1[[#This Row],[Buy-now costs]]&gt;0,"X","")</f>
        <v/>
      </c>
      <c r="M614" s="81"/>
      <c r="N614" s="81"/>
      <c r="O614" s="40">
        <v>0</v>
      </c>
      <c r="P614" s="95">
        <f>Table1[[#This Row],[quantity on-hand]]*(Table1[[#This Row],[Cost ]]+Table1[[#This Row],[shipping]]+Table1[[#This Row],[Tax]])</f>
        <v>0</v>
      </c>
      <c r="Q614" s="40">
        <v>0</v>
      </c>
      <c r="R614" s="93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5"/>
      <c r="Z614" s="85"/>
      <c r="AA614" s="85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1" t="str">
        <f>IF(Table1[[#This Row],[Buy-now costs]]&gt;0,"X","")</f>
        <v/>
      </c>
      <c r="M615" s="81"/>
      <c r="N615" s="81"/>
      <c r="O615" s="40">
        <v>0</v>
      </c>
      <c r="P615" s="95">
        <f>Table1[[#This Row],[quantity on-hand]]*(Table1[[#This Row],[Cost ]]+Table1[[#This Row],[shipping]]+Table1[[#This Row],[Tax]])</f>
        <v>0</v>
      </c>
      <c r="Q615" s="40">
        <v>0</v>
      </c>
      <c r="R615" s="93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5"/>
      <c r="Z615" s="85"/>
      <c r="AA615" s="85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1" t="str">
        <f>IF(Table1[[#This Row],[Buy-now costs]]&gt;0,"X","")</f>
        <v/>
      </c>
      <c r="M616" s="81"/>
      <c r="N616" s="81"/>
      <c r="O616" s="40">
        <v>0</v>
      </c>
      <c r="P616" s="95">
        <f>Table1[[#This Row],[quantity on-hand]]*(Table1[[#This Row],[Cost ]]+Table1[[#This Row],[shipping]]+Table1[[#This Row],[Tax]])</f>
        <v>0</v>
      </c>
      <c r="Q616" s="40">
        <v>0</v>
      </c>
      <c r="R616" s="93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5"/>
      <c r="Z616" s="85"/>
      <c r="AA616" s="85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1" t="str">
        <f>IF(Table1[[#This Row],[Buy-now costs]]&gt;0,"X","")</f>
        <v/>
      </c>
      <c r="M617" s="81"/>
      <c r="N617" s="81"/>
      <c r="O617" s="40">
        <v>0</v>
      </c>
      <c r="P617" s="95">
        <f>Table1[[#This Row],[quantity on-hand]]*(Table1[[#This Row],[Cost ]]+Table1[[#This Row],[shipping]]+Table1[[#This Row],[Tax]])</f>
        <v>0</v>
      </c>
      <c r="Q617" s="40">
        <v>0</v>
      </c>
      <c r="R617" s="93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5"/>
      <c r="Z617" s="85"/>
      <c r="AA617" s="85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1" t="str">
        <f>IF(Table1[[#This Row],[Buy-now costs]]&gt;0,"X","")</f>
        <v/>
      </c>
      <c r="M618" s="81"/>
      <c r="N618" s="81"/>
      <c r="O618" s="40">
        <v>0</v>
      </c>
      <c r="P618" s="95">
        <f>Table1[[#This Row],[quantity on-hand]]*(Table1[[#This Row],[Cost ]]+Table1[[#This Row],[shipping]]+Table1[[#This Row],[Tax]])</f>
        <v>0</v>
      </c>
      <c r="Q618" s="40">
        <v>0</v>
      </c>
      <c r="R618" s="93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5"/>
      <c r="Z618" s="85"/>
      <c r="AA618" s="85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1" t="str">
        <f>IF(Table1[[#This Row],[Buy-now costs]]&gt;0,"X","")</f>
        <v/>
      </c>
      <c r="M619" s="81"/>
      <c r="N619" s="81"/>
      <c r="O619" s="40">
        <v>0</v>
      </c>
      <c r="P619" s="95">
        <f>Table1[[#This Row],[quantity on-hand]]*(Table1[[#This Row],[Cost ]]+Table1[[#This Row],[shipping]]+Table1[[#This Row],[Tax]])</f>
        <v>0</v>
      </c>
      <c r="Q619" s="40">
        <v>0</v>
      </c>
      <c r="R619" s="93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5"/>
      <c r="Z619" s="85"/>
      <c r="AA619" s="85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1" t="str">
        <f>IF(Table1[[#This Row],[Buy-now costs]]&gt;0,"X","")</f>
        <v/>
      </c>
      <c r="M620" s="81"/>
      <c r="N620" s="81"/>
      <c r="O620" s="40">
        <v>0</v>
      </c>
      <c r="P620" s="95">
        <f>Table1[[#This Row],[quantity on-hand]]*(Table1[[#This Row],[Cost ]]+Table1[[#This Row],[shipping]]+Table1[[#This Row],[Tax]])</f>
        <v>0</v>
      </c>
      <c r="Q620" s="40">
        <v>0</v>
      </c>
      <c r="R620" s="93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5"/>
      <c r="Z620" s="85"/>
      <c r="AA620" s="85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1" t="str">
        <f>IF(Table1[[#This Row],[Buy-now costs]]&gt;0,"X","")</f>
        <v/>
      </c>
      <c r="M621" s="81"/>
      <c r="N621" s="81"/>
      <c r="O621" s="40">
        <v>0</v>
      </c>
      <c r="P621" s="95">
        <f>Table1[[#This Row],[quantity on-hand]]*(Table1[[#This Row],[Cost ]]+Table1[[#This Row],[shipping]]+Table1[[#This Row],[Tax]])</f>
        <v>0</v>
      </c>
      <c r="Q621" s="40">
        <v>0</v>
      </c>
      <c r="R621" s="93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5"/>
      <c r="Z621" s="85"/>
      <c r="AA621" s="85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1" t="str">
        <f>IF(Table1[[#This Row],[Buy-now costs]]&gt;0,"X","")</f>
        <v/>
      </c>
      <c r="M622" s="81"/>
      <c r="N622" s="81"/>
      <c r="O622" s="40">
        <v>0</v>
      </c>
      <c r="P622" s="95">
        <f>Table1[[#This Row],[quantity on-hand]]*(Table1[[#This Row],[Cost ]]+Table1[[#This Row],[shipping]]+Table1[[#This Row],[Tax]])</f>
        <v>0</v>
      </c>
      <c r="Q622" s="40">
        <v>0</v>
      </c>
      <c r="R622" s="93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5"/>
      <c r="Z622" s="85"/>
      <c r="AA622" s="85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1" t="str">
        <f>IF(Table1[[#This Row],[Buy-now costs]]&gt;0,"X","")</f>
        <v/>
      </c>
      <c r="M623" s="81"/>
      <c r="N623" s="81"/>
      <c r="O623" s="40">
        <v>0</v>
      </c>
      <c r="P623" s="95">
        <f>Table1[[#This Row],[quantity on-hand]]*(Table1[[#This Row],[Cost ]]+Table1[[#This Row],[shipping]]+Table1[[#This Row],[Tax]])</f>
        <v>0</v>
      </c>
      <c r="Q623" s="40">
        <v>0</v>
      </c>
      <c r="R623" s="93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5"/>
      <c r="Z623" s="85"/>
      <c r="AA623" s="85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1" t="str">
        <f>IF(Table1[[#This Row],[Buy-now costs]]&gt;0,"X","")</f>
        <v/>
      </c>
      <c r="M624" s="81"/>
      <c r="N624" s="81"/>
      <c r="O624" s="40">
        <v>0</v>
      </c>
      <c r="P624" s="95">
        <f>Table1[[#This Row],[quantity on-hand]]*(Table1[[#This Row],[Cost ]]+Table1[[#This Row],[shipping]]+Table1[[#This Row],[Tax]])</f>
        <v>0</v>
      </c>
      <c r="Q624" s="40">
        <v>0</v>
      </c>
      <c r="R624" s="93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5"/>
      <c r="Z624" s="85"/>
      <c r="AA624" s="85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1" t="str">
        <f>IF(Table1[[#This Row],[Buy-now costs]]&gt;0,"X","")</f>
        <v/>
      </c>
      <c r="M625" s="81"/>
      <c r="N625" s="81"/>
      <c r="O625" s="40">
        <v>0</v>
      </c>
      <c r="P625" s="95">
        <f>Table1[[#This Row],[quantity on-hand]]*(Table1[[#This Row],[Cost ]]+Table1[[#This Row],[shipping]]+Table1[[#This Row],[Tax]])</f>
        <v>0</v>
      </c>
      <c r="Q625" s="40">
        <v>0</v>
      </c>
      <c r="R625" s="93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5"/>
      <c r="Z625" s="85"/>
      <c r="AA625" s="85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1" t="str">
        <f>IF(Table1[[#This Row],[Buy-now costs]]&gt;0,"X","")</f>
        <v/>
      </c>
      <c r="M626" s="81"/>
      <c r="N626" s="81"/>
      <c r="O626" s="40">
        <v>0</v>
      </c>
      <c r="P626" s="95">
        <f>Table1[[#This Row],[quantity on-hand]]*(Table1[[#This Row],[Cost ]]+Table1[[#This Row],[shipping]]+Table1[[#This Row],[Tax]])</f>
        <v>0</v>
      </c>
      <c r="Q626" s="40">
        <v>0</v>
      </c>
      <c r="R626" s="93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5"/>
      <c r="Z626" s="85"/>
      <c r="AA626" s="85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1" t="str">
        <f>IF(Table1[[#This Row],[Buy-now costs]]&gt;0,"X","")</f>
        <v/>
      </c>
      <c r="M627" s="81"/>
      <c r="N627" s="81"/>
      <c r="O627" s="40">
        <v>0</v>
      </c>
      <c r="P627" s="95">
        <f>Table1[[#This Row],[quantity on-hand]]*(Table1[[#This Row],[Cost ]]+Table1[[#This Row],[shipping]]+Table1[[#This Row],[Tax]])</f>
        <v>0</v>
      </c>
      <c r="Q627" s="40">
        <v>0</v>
      </c>
      <c r="R627" s="93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5"/>
      <c r="Z627" s="85"/>
      <c r="AA627" s="85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1" t="str">
        <f>IF(Table1[[#This Row],[Buy-now costs]]&gt;0,"X","")</f>
        <v/>
      </c>
      <c r="M628" s="81"/>
      <c r="N628" s="81"/>
      <c r="O628" s="40">
        <v>0</v>
      </c>
      <c r="P628" s="95">
        <f>Table1[[#This Row],[quantity on-hand]]*(Table1[[#This Row],[Cost ]]+Table1[[#This Row],[shipping]]+Table1[[#This Row],[Tax]])</f>
        <v>0</v>
      </c>
      <c r="Q628" s="40">
        <v>0</v>
      </c>
      <c r="R628" s="93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5"/>
      <c r="Z628" s="85"/>
      <c r="AA628" s="85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1" t="str">
        <f>IF(Table1[[#This Row],[Buy-now costs]]&gt;0,"X","")</f>
        <v/>
      </c>
      <c r="M629" s="81"/>
      <c r="N629" s="81"/>
      <c r="O629" s="40">
        <v>0</v>
      </c>
      <c r="P629" s="95">
        <f>Table1[[#This Row],[quantity on-hand]]*(Table1[[#This Row],[Cost ]]+Table1[[#This Row],[shipping]]+Table1[[#This Row],[Tax]])</f>
        <v>0</v>
      </c>
      <c r="Q629" s="40">
        <v>0</v>
      </c>
      <c r="R629" s="93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5"/>
      <c r="Z629" s="85"/>
      <c r="AA629" s="85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1" t="str">
        <f>IF(Table1[[#This Row],[Buy-now costs]]&gt;0,"X","")</f>
        <v/>
      </c>
      <c r="M630" s="81"/>
      <c r="N630" s="81"/>
      <c r="O630" s="40">
        <v>0</v>
      </c>
      <c r="P630" s="95">
        <f>Table1[[#This Row],[quantity on-hand]]*(Table1[[#This Row],[Cost ]]+Table1[[#This Row],[shipping]]+Table1[[#This Row],[Tax]])</f>
        <v>0</v>
      </c>
      <c r="Q630" s="40">
        <v>0</v>
      </c>
      <c r="R630" s="93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5"/>
      <c r="Z630" s="85"/>
      <c r="AA630" s="85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1" t="str">
        <f>IF(Table1[[#This Row],[Buy-now costs]]&gt;0,"X","")</f>
        <v/>
      </c>
      <c r="M631" s="81"/>
      <c r="N631" s="81"/>
      <c r="O631" s="40">
        <v>0</v>
      </c>
      <c r="P631" s="95">
        <f>Table1[[#This Row],[quantity on-hand]]*(Table1[[#This Row],[Cost ]]+Table1[[#This Row],[shipping]]+Table1[[#This Row],[Tax]])</f>
        <v>0</v>
      </c>
      <c r="Q631" s="40">
        <v>0</v>
      </c>
      <c r="R631" s="93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5"/>
      <c r="Z631" s="85"/>
      <c r="AA631" s="85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1" t="str">
        <f>IF(Table1[[#This Row],[Buy-now costs]]&gt;0,"X","")</f>
        <v/>
      </c>
      <c r="M632" s="81"/>
      <c r="N632" s="81"/>
      <c r="O632" s="40">
        <v>0</v>
      </c>
      <c r="P632" s="95">
        <f>Table1[[#This Row],[quantity on-hand]]*(Table1[[#This Row],[Cost ]]+Table1[[#This Row],[shipping]]+Table1[[#This Row],[Tax]])</f>
        <v>0</v>
      </c>
      <c r="Q632" s="40">
        <v>0</v>
      </c>
      <c r="R632" s="93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5"/>
      <c r="Z632" s="85"/>
      <c r="AA632" s="85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1" t="str">
        <f>IF(Table1[[#This Row],[Buy-now costs]]&gt;0,"X","")</f>
        <v/>
      </c>
      <c r="M633" s="81"/>
      <c r="N633" s="81"/>
      <c r="O633" s="40">
        <v>0</v>
      </c>
      <c r="P633" s="95">
        <f>Table1[[#This Row],[quantity on-hand]]*(Table1[[#This Row],[Cost ]]+Table1[[#This Row],[shipping]]+Table1[[#This Row],[Tax]])</f>
        <v>0</v>
      </c>
      <c r="Q633" s="40">
        <v>0</v>
      </c>
      <c r="R633" s="93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5"/>
      <c r="Z633" s="85"/>
      <c r="AA633" s="85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1" t="str">
        <f>IF(Table1[[#This Row],[Buy-now costs]]&gt;0,"X","")</f>
        <v/>
      </c>
      <c r="M634" s="81"/>
      <c r="N634" s="81"/>
      <c r="O634" s="40">
        <v>0</v>
      </c>
      <c r="P634" s="95">
        <f>Table1[[#This Row],[quantity on-hand]]*(Table1[[#This Row],[Cost ]]+Table1[[#This Row],[shipping]]+Table1[[#This Row],[Tax]])</f>
        <v>0</v>
      </c>
      <c r="Q634" s="40">
        <v>0</v>
      </c>
      <c r="R634" s="93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5"/>
      <c r="Z634" s="85"/>
      <c r="AA634" s="85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1" t="str">
        <f>IF(Table1[[#This Row],[Buy-now costs]]&gt;0,"X","")</f>
        <v/>
      </c>
      <c r="M635" s="81"/>
      <c r="N635" s="81"/>
      <c r="O635" s="40">
        <v>0</v>
      </c>
      <c r="P635" s="95">
        <f>Table1[[#This Row],[quantity on-hand]]*(Table1[[#This Row],[Cost ]]+Table1[[#This Row],[shipping]]+Table1[[#This Row],[Tax]])</f>
        <v>0</v>
      </c>
      <c r="Q635" s="40">
        <v>0</v>
      </c>
      <c r="R635" s="93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5"/>
      <c r="Z635" s="85"/>
      <c r="AA635" s="85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</hyperlinks>
  <pageMargins left="0.7" right="0.7" top="0.75" bottom="0.75" header="0.3" footer="0.3"/>
  <pageSetup orientation="portrait" r:id="rId29"/>
  <legacyDrawing r:id="rId30"/>
  <tableParts count="1">
    <tablePart r:id="rId3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936</v>
      </c>
      <c r="D1" s="2" t="s">
        <v>937</v>
      </c>
      <c r="E1" t="s">
        <v>938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597</v>
      </c>
      <c r="B2">
        <f>A2/25.4</f>
        <v>23.503937007874018</v>
      </c>
      <c r="C2">
        <f>B2*16</f>
        <v>376.06299212598429</v>
      </c>
      <c r="D2">
        <f>B2*32</f>
        <v>752.12598425196859</v>
      </c>
      <c r="E2">
        <f>B2*64</f>
        <v>1504.2519685039372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690</v>
      </c>
      <c r="B3">
        <f>A3/25.4</f>
        <v>27.165354330708663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964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965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917</v>
      </c>
    </row>
    <row r="3" spans="1:5" x14ac:dyDescent="0.25">
      <c r="A3" t="s">
        <v>919</v>
      </c>
    </row>
    <row r="4" spans="1:5" x14ac:dyDescent="0.25">
      <c r="B4" t="s">
        <v>918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920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921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922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2020-03-09T22:40:30Z</dcterms:modified>
</cp:coreProperties>
</file>