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x4playS\modelos\Costos\"/>
    </mc:Choice>
  </mc:AlternateContent>
  <xr:revisionPtr revIDLastSave="0" documentId="13_ncr:1_{53CC072C-2182-4D80-8DE7-8C37E0B9271A}" xr6:coauthVersionLast="32" xr6:coauthVersionMax="32" xr10:uidLastSave="{00000000-0000-0000-0000-000000000000}"/>
  <bookViews>
    <workbookView xWindow="0" yWindow="0" windowWidth="16320" windowHeight="7545" xr2:uid="{4FE205FF-2A75-4CBF-9091-1EF152644ADD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45" i="1"/>
  <c r="C45" i="1"/>
  <c r="C40" i="1"/>
  <c r="C37" i="1" s="1"/>
  <c r="C27" i="1"/>
  <c r="D27" i="1" s="1"/>
  <c r="A39" i="1"/>
  <c r="C36" i="1"/>
  <c r="C35" i="1"/>
  <c r="C30" i="1"/>
  <c r="C29" i="1"/>
  <c r="A21" i="1"/>
  <c r="C22" i="1"/>
  <c r="C19" i="1" s="1"/>
  <c r="C18" i="1"/>
  <c r="C17" i="1"/>
  <c r="C12" i="1"/>
  <c r="C11" i="1"/>
  <c r="D7" i="1"/>
  <c r="C20" i="1" l="1"/>
  <c r="C31" i="1"/>
  <c r="C32" i="1" s="1"/>
  <c r="C33" i="1" s="1"/>
  <c r="C38" i="1"/>
  <c r="C13" i="1"/>
  <c r="D45" i="1" l="1"/>
  <c r="C14" i="1"/>
  <c r="C15" i="1" s="1"/>
  <c r="E27" i="1" s="1"/>
</calcChain>
</file>

<file path=xl/sharedStrings.xml><?xml version="1.0" encoding="utf-8"?>
<sst xmlns="http://schemas.openxmlformats.org/spreadsheetml/2006/main" count="50" uniqueCount="32">
  <si>
    <t>Valores de las suscripciones</t>
  </si>
  <si>
    <t>Suscripcion "SUPER CHAMER"</t>
  </si>
  <si>
    <t>Nombre</t>
  </si>
  <si>
    <t>1 Año</t>
  </si>
  <si>
    <t>Suscripción "CHAMER"</t>
  </si>
  <si>
    <t>3 Años</t>
  </si>
  <si>
    <t>10 Cambios mensuales</t>
  </si>
  <si>
    <t>3 Cambios mensuales</t>
  </si>
  <si>
    <t>Duración del servicio</t>
  </si>
  <si>
    <t>Descripción</t>
  </si>
  <si>
    <t>Costo servicio</t>
  </si>
  <si>
    <t>Cantidad de usuarios esperados</t>
  </si>
  <si>
    <t>Total Ingreso Bruto</t>
  </si>
  <si>
    <t>Costos de recaudo PAYU</t>
  </si>
  <si>
    <t>Suscripción "CHAMER PIONERO" PROMOCION DE LANZAMIENTO</t>
  </si>
  <si>
    <t>IVA de la comisión</t>
  </si>
  <si>
    <t>Total comisión neta</t>
  </si>
  <si>
    <t>Tarifa plena</t>
  </si>
  <si>
    <t>Costo de comisión PayU</t>
  </si>
  <si>
    <t>COSTOS RECUADO: Total comisión + IVA</t>
  </si>
  <si>
    <t>Costos financieros (Banco)</t>
  </si>
  <si>
    <t>Tarifa</t>
  </si>
  <si>
    <t>ESTRUCTURA DE COSTOS</t>
  </si>
  <si>
    <t>IVA del servicio</t>
  </si>
  <si>
    <t>TOTAL RETENCIONES</t>
  </si>
  <si>
    <t>Retención de IVA del 15%</t>
  </si>
  <si>
    <t>Retención de ICA del 0.414%</t>
  </si>
  <si>
    <t>Retención en la fuente del 1.5%</t>
  </si>
  <si>
    <t>COSTOS TOTALES</t>
  </si>
  <si>
    <t>Costos directos</t>
  </si>
  <si>
    <t>Costos de operación</t>
  </si>
  <si>
    <t>Ingreso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</si>
</sst>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$&quot;\ #,##0;[Red]\-&quot;$&quot;\ #,##0"/>
    <numFmt numFmtId="42" formatCode="_-&quot;$&quot;\ * #,##0_-;\-&quot;$&quot;\ * #,##0_-;_-&quot;$&quot;\ 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42" fontId="0" fillId="0" borderId="0" xfId="1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2" fontId="0" fillId="0" borderId="1" xfId="1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0" fontId="0" fillId="0" borderId="1" xfId="0" applyNumberFormat="1" applyBorder="1"/>
    <xf numFmtId="6" fontId="0" fillId="0" borderId="1" xfId="0" applyNumberFormat="1" applyBorder="1"/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9" fontId="0" fillId="0" borderId="1" xfId="0" applyNumberFormat="1" applyBorder="1"/>
    <xf numFmtId="6" fontId="4" fillId="8" borderId="1" xfId="0" applyNumberFormat="1" applyFont="1" applyFill="1" applyBorder="1"/>
    <xf numFmtId="0" fontId="3" fillId="8" borderId="1" xfId="0" applyFont="1" applyFill="1" applyBorder="1"/>
    <xf numFmtId="0" fontId="3" fillId="6" borderId="8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8" fillId="7" borderId="1" xfId="0" applyFont="1" applyFill="1" applyBorder="1"/>
    <xf numFmtId="6" fontId="8" fillId="7" borderId="1" xfId="0" applyNumberFormat="1" applyFont="1" applyFill="1" applyBorder="1"/>
    <xf numFmtId="0" fontId="3" fillId="6" borderId="1" xfId="0" applyFont="1" applyFill="1" applyBorder="1" applyAlignment="1">
      <alignment horizontal="center"/>
    </xf>
    <xf numFmtId="0" fontId="2" fillId="9" borderId="7" xfId="0" applyFont="1" applyFill="1" applyBorder="1"/>
    <xf numFmtId="0" fontId="2" fillId="9" borderId="0" xfId="0" applyFont="1" applyFill="1"/>
    <xf numFmtId="6" fontId="9" fillId="9" borderId="0" xfId="0" applyNumberFormat="1" applyFont="1" applyFill="1"/>
    <xf numFmtId="42" fontId="7" fillId="3" borderId="0" xfId="1" applyNumberFormat="1" applyFont="1" applyFill="1" applyBorder="1" applyAlignment="1">
      <alignment vertical="center"/>
    </xf>
    <xf numFmtId="42" fontId="7" fillId="3" borderId="6" xfId="1" applyNumberFormat="1" applyFont="1" applyFill="1" applyBorder="1" applyAlignment="1">
      <alignment horizontal="center" vertical="center"/>
    </xf>
    <xf numFmtId="42" fontId="7" fillId="3" borderId="2" xfId="1" applyNumberFormat="1" applyFont="1" applyFill="1" applyBorder="1" applyAlignment="1">
      <alignment horizontal="center" vertical="center"/>
    </xf>
    <xf numFmtId="9" fontId="7" fillId="3" borderId="0" xfId="2" applyFont="1" applyFill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5" fillId="5" borderId="1" xfId="0" applyFont="1" applyFill="1" applyBorder="1"/>
    <xf numFmtId="42" fontId="5" fillId="5" borderId="1" xfId="1" applyFont="1" applyFill="1" applyBorder="1"/>
  </cellXfs>
  <cellStyles count="3">
    <cellStyle name="Moneda [0]" xfId="1" builtinId="7"/>
    <cellStyle name="Normal" xfId="0" builtinId="0"/>
    <cellStyle name="Porcentaje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8084B81-34A2-4028-8B4F-14FE2C2D0D7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250DD-B991-49A8-9955-70447FAE6308}">
  <dimension ref="A1:F45"/>
  <sheetViews>
    <sheetView tabSelected="1" topLeftCell="A4" workbookViewId="0">
      <selection activeCell="E7" sqref="E7"/>
    </sheetView>
  </sheetViews>
  <sheetFormatPr baseColWidth="10" defaultRowHeight="15" x14ac:dyDescent="0.25"/>
  <cols>
    <col min="1" max="1" width="40" customWidth="1"/>
    <col min="2" max="2" width="19.5703125" bestFit="1" customWidth="1"/>
    <col min="3" max="3" width="31.140625" customWidth="1"/>
    <col min="4" max="4" width="15.7109375" customWidth="1"/>
    <col min="5" max="5" width="12.28515625" bestFit="1" customWidth="1"/>
    <col min="6" max="6" width="21.85546875" bestFit="1" customWidth="1"/>
  </cols>
  <sheetData>
    <row r="1" spans="1:6" x14ac:dyDescent="0.25">
      <c r="A1" s="6" t="s">
        <v>0</v>
      </c>
      <c r="B1" s="6"/>
      <c r="C1" s="6"/>
      <c r="D1" s="6"/>
    </row>
    <row r="2" spans="1:6" x14ac:dyDescent="0.25">
      <c r="A2" s="7" t="s">
        <v>2</v>
      </c>
      <c r="B2" s="7" t="s">
        <v>8</v>
      </c>
      <c r="C2" s="7" t="s">
        <v>9</v>
      </c>
      <c r="D2" s="7" t="s">
        <v>10</v>
      </c>
    </row>
    <row r="3" spans="1:6" x14ac:dyDescent="0.25">
      <c r="A3" s="3" t="s">
        <v>4</v>
      </c>
      <c r="B3" s="4" t="s">
        <v>3</v>
      </c>
      <c r="C3" s="3" t="s">
        <v>7</v>
      </c>
      <c r="D3" s="5">
        <v>50000</v>
      </c>
    </row>
    <row r="4" spans="1:6" x14ac:dyDescent="0.25">
      <c r="A4" s="3" t="s">
        <v>1</v>
      </c>
      <c r="B4" s="4" t="s">
        <v>3</v>
      </c>
      <c r="C4" s="3" t="s">
        <v>6</v>
      </c>
      <c r="D4" s="5">
        <v>70000</v>
      </c>
    </row>
    <row r="5" spans="1:6" x14ac:dyDescent="0.25">
      <c r="A5" s="3" t="s">
        <v>14</v>
      </c>
      <c r="B5" s="4" t="s">
        <v>5</v>
      </c>
      <c r="C5" s="3" t="s">
        <v>6</v>
      </c>
      <c r="D5" s="5">
        <v>70000</v>
      </c>
    </row>
    <row r="6" spans="1:6" x14ac:dyDescent="0.25">
      <c r="B6" s="2"/>
      <c r="D6" s="1"/>
    </row>
    <row r="7" spans="1:6" ht="15.75" x14ac:dyDescent="0.25">
      <c r="A7" s="29" t="s">
        <v>11</v>
      </c>
      <c r="B7" s="29">
        <v>1000</v>
      </c>
      <c r="C7" s="29" t="s">
        <v>12</v>
      </c>
      <c r="D7" s="30">
        <f>+D3*B7</f>
        <v>50000000</v>
      </c>
      <c r="E7" s="29" t="s">
        <v>31</v>
      </c>
      <c r="F7" s="30">
        <f>+D7*(1-E45)</f>
        <v>37020777.731092438</v>
      </c>
    </row>
    <row r="8" spans="1:6" ht="15.75" customHeight="1" x14ac:dyDescent="0.25"/>
    <row r="9" spans="1:6" ht="18.75" x14ac:dyDescent="0.3">
      <c r="A9" s="17" t="s">
        <v>22</v>
      </c>
      <c r="B9" s="17"/>
      <c r="C9" s="17"/>
      <c r="D9" s="17"/>
    </row>
    <row r="10" spans="1:6" x14ac:dyDescent="0.25">
      <c r="A10" s="10" t="s">
        <v>13</v>
      </c>
      <c r="B10" s="11"/>
      <c r="C10" s="12"/>
      <c r="D10" s="16" t="s">
        <v>21</v>
      </c>
    </row>
    <row r="11" spans="1:6" ht="15" customHeight="1" x14ac:dyDescent="0.25">
      <c r="A11" s="3" t="s">
        <v>18</v>
      </c>
      <c r="B11" s="8">
        <v>3.49E-2</v>
      </c>
      <c r="C11" s="9">
        <f>+B11*D11</f>
        <v>1745</v>
      </c>
      <c r="D11" s="25">
        <v>50000</v>
      </c>
    </row>
    <row r="12" spans="1:6" ht="15" customHeight="1" x14ac:dyDescent="0.25">
      <c r="A12" s="3" t="s">
        <v>17</v>
      </c>
      <c r="B12" s="9">
        <v>900</v>
      </c>
      <c r="C12" s="9">
        <f>+B12</f>
        <v>900</v>
      </c>
      <c r="D12" s="26"/>
    </row>
    <row r="13" spans="1:6" ht="15" customHeight="1" x14ac:dyDescent="0.25">
      <c r="A13" s="18" t="s">
        <v>16</v>
      </c>
      <c r="B13" s="18"/>
      <c r="C13" s="19">
        <f>+C12+C11</f>
        <v>2645</v>
      </c>
      <c r="D13" s="26"/>
    </row>
    <row r="14" spans="1:6" ht="15" customHeight="1" x14ac:dyDescent="0.25">
      <c r="A14" s="3" t="s">
        <v>15</v>
      </c>
      <c r="B14" s="13">
        <v>0.19</v>
      </c>
      <c r="C14" s="9">
        <f>+C13*B14</f>
        <v>502.55</v>
      </c>
      <c r="D14" s="26"/>
    </row>
    <row r="15" spans="1:6" ht="15.75" customHeight="1" x14ac:dyDescent="0.25">
      <c r="A15" s="15" t="s">
        <v>19</v>
      </c>
      <c r="B15" s="15"/>
      <c r="C15" s="14">
        <f>+C13+C14</f>
        <v>3147.55</v>
      </c>
      <c r="D15" s="26"/>
    </row>
    <row r="16" spans="1:6" ht="15" customHeight="1" x14ac:dyDescent="0.25">
      <c r="A16" s="20" t="s">
        <v>20</v>
      </c>
      <c r="B16" s="20"/>
      <c r="C16" s="20"/>
      <c r="D16" s="26"/>
    </row>
    <row r="17" spans="1:6" ht="15" customHeight="1" x14ac:dyDescent="0.25">
      <c r="A17" s="3" t="s">
        <v>27</v>
      </c>
      <c r="B17" s="8">
        <v>1.4999999999999999E-2</v>
      </c>
      <c r="C17" s="9">
        <f>+D11*B17</f>
        <v>750</v>
      </c>
      <c r="D17" s="26"/>
    </row>
    <row r="18" spans="1:6" ht="15" customHeight="1" x14ac:dyDescent="0.25">
      <c r="A18" s="3" t="s">
        <v>26</v>
      </c>
      <c r="B18" s="8">
        <v>4.1399999999999996E-3</v>
      </c>
      <c r="C18" s="9">
        <f>+D11*B18</f>
        <v>206.99999999999997</v>
      </c>
      <c r="D18" s="26"/>
    </row>
    <row r="19" spans="1:6" ht="15" customHeight="1" x14ac:dyDescent="0.25">
      <c r="A19" s="3" t="s">
        <v>25</v>
      </c>
      <c r="B19" s="13">
        <v>0.15</v>
      </c>
      <c r="C19" s="9">
        <f>+C22*B19</f>
        <v>1197.4789915966383</v>
      </c>
      <c r="D19" s="26"/>
    </row>
    <row r="20" spans="1:6" ht="15" customHeight="1" x14ac:dyDescent="0.25">
      <c r="A20" s="15" t="s">
        <v>24</v>
      </c>
      <c r="B20" s="15"/>
      <c r="C20" s="14">
        <f>+C19+C18+C17</f>
        <v>2154.4789915966385</v>
      </c>
      <c r="D20" s="26"/>
    </row>
    <row r="21" spans="1:6" ht="15" customHeight="1" x14ac:dyDescent="0.25">
      <c r="A21" s="20" t="str">
        <f>+CONCATENATE("Costos Tributarios - Valor de la suscripción sin IVA ",+TEXT(D11/(1+B22),"$ #.#0,00"))</f>
        <v>Costos Tributarios - Valor de la suscripción sin IVA $ 42.016,81</v>
      </c>
      <c r="B21" s="20"/>
      <c r="C21" s="20"/>
      <c r="D21" s="26"/>
    </row>
    <row r="22" spans="1:6" ht="15.75" customHeight="1" x14ac:dyDescent="0.25">
      <c r="A22" s="15" t="s">
        <v>23</v>
      </c>
      <c r="B22" s="15">
        <v>0.19</v>
      </c>
      <c r="C22" s="14">
        <f>+D11-(D11/1.19)</f>
        <v>7983.193277310922</v>
      </c>
      <c r="D22" s="26"/>
    </row>
    <row r="23" spans="1:6" ht="16.5" customHeight="1" x14ac:dyDescent="0.25">
      <c r="A23" s="28" t="s">
        <v>30</v>
      </c>
      <c r="B23" s="28"/>
      <c r="C23" s="28"/>
      <c r="D23" s="26"/>
    </row>
    <row r="24" spans="1:6" ht="15.75" customHeight="1" x14ac:dyDescent="0.25">
      <c r="A24" s="3"/>
      <c r="B24" s="8"/>
      <c r="C24" s="9"/>
      <c r="D24" s="26"/>
    </row>
    <row r="25" spans="1:6" ht="15" customHeight="1" x14ac:dyDescent="0.25">
      <c r="A25" s="3"/>
      <c r="B25" s="8"/>
      <c r="C25" s="9"/>
      <c r="D25" s="26"/>
    </row>
    <row r="26" spans="1:6" ht="14.25" customHeight="1" x14ac:dyDescent="0.25">
      <c r="A26" s="3"/>
      <c r="B26" s="8"/>
      <c r="C26" s="9"/>
      <c r="D26" s="26"/>
    </row>
    <row r="27" spans="1:6" ht="15.75" customHeight="1" x14ac:dyDescent="0.25">
      <c r="A27" s="21" t="s">
        <v>28</v>
      </c>
      <c r="B27" s="22"/>
      <c r="C27" s="23">
        <f>+C15+C20+C22+C26</f>
        <v>13285.222268907561</v>
      </c>
      <c r="D27" s="24">
        <f>+D11-C27</f>
        <v>36714.777731092443</v>
      </c>
      <c r="E27" s="27">
        <f>1-(D27/D11)</f>
        <v>0.26570444537815119</v>
      </c>
      <c r="F27" s="24" t="s">
        <v>29</v>
      </c>
    </row>
    <row r="28" spans="1:6" x14ac:dyDescent="0.25">
      <c r="A28" s="10" t="s">
        <v>13</v>
      </c>
      <c r="B28" s="11"/>
      <c r="C28" s="12"/>
      <c r="D28" s="16" t="s">
        <v>21</v>
      </c>
    </row>
    <row r="29" spans="1:6" ht="15" customHeight="1" x14ac:dyDescent="0.25">
      <c r="A29" s="3" t="s">
        <v>18</v>
      </c>
      <c r="B29" s="8">
        <v>3.49E-2</v>
      </c>
      <c r="C29" s="9">
        <f>+B29*D29</f>
        <v>2443</v>
      </c>
      <c r="D29" s="25">
        <v>70000</v>
      </c>
    </row>
    <row r="30" spans="1:6" ht="15" customHeight="1" x14ac:dyDescent="0.25">
      <c r="A30" s="3" t="s">
        <v>17</v>
      </c>
      <c r="B30" s="9">
        <v>900</v>
      </c>
      <c r="C30" s="9">
        <f>+B30</f>
        <v>900</v>
      </c>
      <c r="D30" s="26"/>
    </row>
    <row r="31" spans="1:6" ht="15" customHeight="1" x14ac:dyDescent="0.25">
      <c r="A31" s="18" t="s">
        <v>16</v>
      </c>
      <c r="B31" s="18"/>
      <c r="C31" s="19">
        <f>+C30+C29</f>
        <v>3343</v>
      </c>
      <c r="D31" s="26"/>
    </row>
    <row r="32" spans="1:6" ht="15" customHeight="1" x14ac:dyDescent="0.25">
      <c r="A32" s="3" t="s">
        <v>15</v>
      </c>
      <c r="B32" s="13">
        <v>0.19</v>
      </c>
      <c r="C32" s="9">
        <f>+C31*B32</f>
        <v>635.16999999999996</v>
      </c>
      <c r="D32" s="26"/>
    </row>
    <row r="33" spans="1:6" ht="15.75" customHeight="1" x14ac:dyDescent="0.25">
      <c r="A33" s="15" t="s">
        <v>19</v>
      </c>
      <c r="B33" s="15"/>
      <c r="C33" s="14">
        <f>+C31+C32</f>
        <v>3978.17</v>
      </c>
      <c r="D33" s="26"/>
    </row>
    <row r="34" spans="1:6" ht="15" customHeight="1" x14ac:dyDescent="0.25">
      <c r="A34" s="20" t="s">
        <v>20</v>
      </c>
      <c r="B34" s="20"/>
      <c r="C34" s="20"/>
      <c r="D34" s="26"/>
    </row>
    <row r="35" spans="1:6" ht="15" customHeight="1" x14ac:dyDescent="0.25">
      <c r="A35" s="3" t="s">
        <v>27</v>
      </c>
      <c r="B35" s="8">
        <v>1.4999999999999999E-2</v>
      </c>
      <c r="C35" s="9">
        <f>+D29*B35</f>
        <v>1050</v>
      </c>
      <c r="D35" s="26"/>
    </row>
    <row r="36" spans="1:6" ht="15" customHeight="1" x14ac:dyDescent="0.25">
      <c r="A36" s="3" t="s">
        <v>26</v>
      </c>
      <c r="B36" s="8">
        <v>4.1399999999999996E-3</v>
      </c>
      <c r="C36" s="9">
        <f>+D29*B36</f>
        <v>289.79999999999995</v>
      </c>
      <c r="D36" s="26"/>
    </row>
    <row r="37" spans="1:6" ht="15" customHeight="1" x14ac:dyDescent="0.25">
      <c r="A37" s="3" t="s">
        <v>25</v>
      </c>
      <c r="B37" s="13">
        <v>0.15</v>
      </c>
      <c r="C37" s="9">
        <f>+C40*B37</f>
        <v>1676.4705882352939</v>
      </c>
      <c r="D37" s="26"/>
    </row>
    <row r="38" spans="1:6" ht="15.75" customHeight="1" x14ac:dyDescent="0.25">
      <c r="A38" s="15" t="s">
        <v>24</v>
      </c>
      <c r="B38" s="15"/>
      <c r="C38" s="14">
        <f>+C37+C36+C35</f>
        <v>3016.2705882352939</v>
      </c>
      <c r="D38" s="26"/>
    </row>
    <row r="39" spans="1:6" ht="15" customHeight="1" x14ac:dyDescent="0.25">
      <c r="A39" s="20" t="str">
        <f>+CONCATENATE("Costos Tributarios - Valor de la suscripción sin IVA ",+TEXT(D29/(1+B40),"$ #.#0,00"))</f>
        <v>Costos Tributarios - Valor de la suscripción sin IVA $ 58.823,53</v>
      </c>
      <c r="B39" s="20"/>
      <c r="C39" s="20"/>
      <c r="D39" s="26"/>
    </row>
    <row r="40" spans="1:6" ht="15.75" customHeight="1" x14ac:dyDescent="0.25">
      <c r="A40" s="15" t="s">
        <v>23</v>
      </c>
      <c r="B40" s="15">
        <v>0.19</v>
      </c>
      <c r="C40" s="14">
        <f>+D29-(D29/1.19)</f>
        <v>11176.470588235294</v>
      </c>
      <c r="D40" s="26"/>
    </row>
    <row r="41" spans="1:6" ht="16.5" customHeight="1" x14ac:dyDescent="0.25">
      <c r="A41" s="28" t="s">
        <v>30</v>
      </c>
      <c r="B41" s="28"/>
      <c r="C41" s="28"/>
      <c r="D41" s="26"/>
    </row>
    <row r="42" spans="1:6" ht="15.75" customHeight="1" x14ac:dyDescent="0.25">
      <c r="A42" s="3"/>
      <c r="B42" s="8"/>
      <c r="C42" s="9"/>
      <c r="D42" s="26"/>
    </row>
    <row r="43" spans="1:6" ht="15" customHeight="1" x14ac:dyDescent="0.25">
      <c r="A43" s="3"/>
      <c r="B43" s="8"/>
      <c r="C43" s="9"/>
      <c r="D43" s="26"/>
    </row>
    <row r="44" spans="1:6" ht="14.25" customHeight="1" x14ac:dyDescent="0.25">
      <c r="A44" s="3"/>
      <c r="B44" s="8"/>
      <c r="C44" s="9"/>
      <c r="D44" s="26"/>
    </row>
    <row r="45" spans="1:6" ht="21" x14ac:dyDescent="0.25">
      <c r="A45" s="21" t="s">
        <v>28</v>
      </c>
      <c r="B45" s="22"/>
      <c r="C45" s="23">
        <f>+C33+C38+C40+C44</f>
        <v>18170.911176470589</v>
      </c>
      <c r="D45" s="24">
        <f>+D29-C45</f>
        <v>51829.088823529411</v>
      </c>
      <c r="E45" s="27">
        <f>1-(D45/D29)</f>
        <v>0.25958444537815129</v>
      </c>
      <c r="F45" s="24" t="s">
        <v>29</v>
      </c>
    </row>
  </sheetData>
  <mergeCells count="12">
    <mergeCell ref="A41:C41"/>
    <mergeCell ref="D29:D44"/>
    <mergeCell ref="A23:C23"/>
    <mergeCell ref="D11:D26"/>
    <mergeCell ref="A21:C21"/>
    <mergeCell ref="A28:C28"/>
    <mergeCell ref="A34:C34"/>
    <mergeCell ref="A39:C39"/>
    <mergeCell ref="A1:D1"/>
    <mergeCell ref="A10:C10"/>
    <mergeCell ref="A16:C16"/>
    <mergeCell ref="A9:D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Alexander Ramirez</dc:creator>
  <cp:lastModifiedBy>Manuel Alexander Ramirez</cp:lastModifiedBy>
  <dcterms:created xsi:type="dcterms:W3CDTF">2018-05-16T20:38:43Z</dcterms:created>
  <dcterms:modified xsi:type="dcterms:W3CDTF">2018-05-22T19:59:47Z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441bc06e-eeb4-463b-9adc-c479a2106e08</vt:lpwstr>
  </property>
</Properties>
</file>