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608DC2DD-66FE-486E-9B20-A34157ECF5B8}" xr6:coauthVersionLast="47" xr6:coauthVersionMax="47" xr10:uidLastSave="{00000000-0000-0000-0000-000000000000}"/>
  <bookViews>
    <workbookView xWindow="-120" yWindow="-120" windowWidth="29040" windowHeight="15990" firstSheet="2" activeTab="9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  <sheet name="Stalker behavior data" sheetId="8" r:id="rId7"/>
    <sheet name="Stalker behavior" sheetId="7" r:id="rId8"/>
    <sheet name="Stalker trajectories" sheetId="9" r:id="rId9"/>
    <sheet name="FOV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0" l="1"/>
  <c r="I20" i="10" s="1" a="1"/>
  <c r="I20" i="10" s="1"/>
  <c r="J20" i="10" s="1" a="1"/>
  <c r="J20" i="10" s="1"/>
  <c r="D20" i="10" a="1"/>
  <c r="D20" i="10" s="1"/>
  <c r="G20" i="10" s="1" a="1"/>
  <c r="G20" i="10" s="1"/>
  <c r="D14" i="10" a="1"/>
  <c r="D14" i="10" s="1"/>
  <c r="G14" i="10" s="1" a="1"/>
  <c r="G14" i="10" s="1"/>
  <c r="E14" i="10"/>
  <c r="G7" i="10" a="1"/>
  <c r="G7" i="10" s="1"/>
  <c r="H7" i="10" s="1"/>
  <c r="I7" i="10" a="1"/>
  <c r="I7" i="10" s="1"/>
  <c r="I4" i="9"/>
  <c r="J4" i="9" s="1" a="1"/>
  <c r="J4" i="9" s="1"/>
  <c r="H4" i="9"/>
  <c r="H5" i="9"/>
  <c r="G4" i="9"/>
  <c r="F5" i="9"/>
  <c r="F4" i="9"/>
  <c r="B4" i="8"/>
  <c r="B3" i="8"/>
  <c r="D57" i="6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H15" i="10" l="1"/>
  <c r="H14" i="10"/>
  <c r="H21" i="10"/>
  <c r="H20" i="10"/>
  <c r="H8" i="10"/>
  <c r="J7" i="10" a="1"/>
  <c r="J7" i="10" s="1"/>
  <c r="M4" i="9" a="1"/>
  <c r="M4" i="9" s="1"/>
  <c r="L4" i="9" a="1"/>
  <c r="L4" i="9" s="1"/>
  <c r="D29" i="5"/>
  <c r="E29" i="5"/>
  <c r="F29" i="5"/>
  <c r="C29" i="5"/>
  <c r="G29" i="5"/>
  <c r="G30" i="5"/>
  <c r="C30" i="5"/>
  <c r="E30" i="5"/>
  <c r="D30" i="5"/>
  <c r="F30" i="5"/>
  <c r="A31" i="5"/>
  <c r="I14" i="10" l="1" a="1"/>
  <c r="I14" i="10" s="1"/>
  <c r="A32" i="5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  <c r="J14" i="10" a="1"/>
  <c r="J1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<sst xmlns="http://schemas.openxmlformats.org/spreadsheetml/2006/main" count="2343" uniqueCount="1780">
  <si>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</si>
  <si>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</si>
  <si>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</si>
  <si>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</si>
  <si>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</si>
  <si>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</si>
  <si>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</si>
  <si>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</si>
  <si>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</si>
  <si>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</si>
  <si>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</si>
  <si>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</si>
  <si>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</si>
  <si>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</si>
  <si>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</si>
  <si>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</si>
  <si>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</si>
  <si>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</si>
  <si>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</si>
  <si>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</si>
  <si>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</si>
  <si>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</si>
  <si>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</si>
  <si>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</si>
  <si>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</si>
  <si>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</si>
  <si>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</si>
  <si>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</si>
  <si>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</si>
  <si>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</si>
  <si>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</si>
  <si>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</si>
  <si>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</si>
  <si>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</si>
  <si>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</si>
  <si>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</si>
  <si>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</si>
  <si>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</si>
  <si>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</si>
  <si>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</si>
  <si>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</si>
  <si>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</si>
  <si>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</si>
  <si>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</si>
  <si>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</si>
  <si>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</si>
  <si>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</si>
  <si>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</si>
  <si>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</si>
  <si>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</si>
  <si>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</si>
  <si>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</si>
  <si>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</si>
  <si>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</si>
  <si>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</si>
  <si>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</si>
  <si>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</si>
  <si>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</si>
  <si>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</si>
  <si>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</si>
  <si>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</si>
  <si>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</si>
  <si>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</si>
  <si>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</si>
  <si>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</si>
  <si>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</si>
  <si>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</si>
  <si>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</si>
  <si>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</si>
  <si>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</si>
  <si>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</si>
  <si>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</si>
  <si>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</si>
  <si>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</si>
  <si>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</si>
  <si>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</si>
  <si>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</si>
  <si>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</si>
  <si>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</si>
  <si>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</si>
  <si>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</si>
  <si>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</si>
  <si>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</si>
  <si>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</si>
  <si>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</si>
  <si>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</si>
  <si>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</si>
  <si>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</si>
  <si>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</si>
  <si>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</si>
  <si>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</si>
  <si>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</si>
  <si>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</si>
  <si>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</si>
  <si>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</si>
  <si>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</si>
  <si>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</si>
  <si>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</si>
  <si>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</si>
  <si>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</si>
  <si>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</si>
  <si>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</si>
  <si>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</si>
  <si>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</si>
  <si>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</si>
  <si>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</si>
  <si>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</si>
  <si>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</si>
  <si>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</si>
  <si>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</si>
  <si>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</si>
  <si>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</si>
  <si>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</si>
  <si>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</si>
  <si>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</si>
  <si>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</si>
  <si>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</si>
  <si>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</si>
  <si>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</si>
  <si>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</si>
  <si>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</si>
  <si>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</si>
  <si>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</si>
  <si>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</si>
  <si>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</si>
  <si>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</si>
  <si>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</si>
  <si>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</si>
  <si>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</si>
  <si>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</si>
  <si>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</si>
  <si>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</si>
  <si>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</si>
  <si>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</si>
  <si>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</si>
  <si>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</si>
  <si>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</si>
  <si>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</si>
  <si>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</si>
  <si>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</si>
  <si>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</si>
  <si>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</si>
  <si>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</si>
  <si>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</si>
  <si>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</si>
  <si>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</si>
  <si>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</si>
  <si>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</si>
  <si>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</si>
  <si>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</si>
  <si>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</si>
  <si>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</si>
  <si>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</si>
  <si>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</si>
  <si>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</si>
  <si>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</si>
  <si>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</si>
  <si>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</si>
  <si>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</si>
  <si>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</si>
  <si>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</si>
  <si>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</si>
  <si>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</si>
  <si>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</si>
  <si>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</si>
  <si>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</si>
  <si>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</si>
  <si>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</si>
  <si>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</si>
  <si>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</si>
  <si>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</si>
  <si>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</si>
  <si>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</si>
  <si>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</si>
  <si>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</si>
  <si>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</si>
  <si>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</si>
  <si>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</si>
  <si>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</si>
  <si>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</si>
  <si>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</si>
  <si>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</si>
  <si>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</si>
  <si>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</si>
  <si>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</si>
  <si>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</si>
  <si>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</si>
  <si>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</si>
  <si>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</si>
  <si>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</si>
  <si>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</si>
  <si>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</si>
  <si>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</si>
  <si>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</si>
  <si>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</si>
  <si>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</si>
  <si>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</si>
  <si>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</si>
  <si>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</si>
  <si>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</si>
  <si>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</si>
  <si>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</si>
  <si>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</si>
  <si>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</si>
  <si>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</si>
  <si>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</si>
  <si>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</si>
  <si>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</si>
  <si>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</si>
  <si>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</si>
  <si>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</si>
  <si>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</si>
  <si>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</si>
  <si>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</si>
  <si>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</si>
  <si>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</si>
  <si>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</si>
  <si>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</si>
  <si>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</si>
  <si>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</si>
  <si>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</si>
  <si>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</si>
  <si>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</si>
  <si>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</si>
  <si>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</si>
  <si>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</si>
  <si>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</si>
  <si>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</si>
  <si>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</si>
  <si>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</si>
  <si>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</si>
  <si>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</si>
  <si>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</si>
  <si>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</si>
  <si>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</si>
  <si>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</si>
  <si>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</si>
  <si>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</si>
  <si>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</si>
  <si>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</si>
  <si>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</si>
  <si>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</si>
  <si>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</si>
  <si>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</si>
  <si>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</si>
  <si>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</si>
  <si>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</si>
  <si>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</si>
  <si>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</si>
  <si>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</si>
  <si>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</si>
  <si>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</si>
  <si>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</si>
  <si>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</si>
  <si>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</si>
  <si>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</si>
  <si>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</si>
  <si>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</si>
  <si>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</si>
  <si>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</si>
  <si>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</si>
  <si>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</si>
  <si>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</si>
  <si>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</si>
  <si>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</si>
  <si>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</si>
  <si>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</si>
  <si>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</si>
  <si>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</si>
  <si>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</si>
  <si>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</si>
  <si>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</si>
  <si>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</si>
  <si>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</si>
  <si>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</si>
  <si>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</si>
  <si>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</si>
  <si>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</si>
  <si>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</si>
  <si>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</si>
  <si>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</si>
  <si>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</si>
  <si>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</si>
  <si>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</si>
  <si>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</si>
  <si>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</si>
  <si>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</si>
  <si>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</si>
  <si>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</si>
  <si>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</si>
  <si>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</si>
  <si>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</si>
  <si>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</si>
  <si>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</si>
  <si>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</si>
  <si>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</si>
  <si>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</si>
  <si>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</si>
  <si>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</si>
  <si>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</si>
  <si>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</si>
  <si>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</si>
  <si>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</si>
  <si>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</si>
  <si>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</si>
  <si>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</si>
  <si>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</si>
  <si>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</si>
  <si>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</si>
  <si>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</si>
  <si>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</si>
  <si>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</si>
  <si>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</si>
  <si>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</si>
  <si>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</si>
  <si>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</si>
  <si>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</si>
  <si>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</si>
  <si>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</si>
  <si>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</si>
  <si>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</si>
  <si>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</si>
  <si>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</si>
  <si>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</si>
  <si>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</si>
  <si>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</si>
  <si>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</si>
  <si>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</si>
  <si>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</si>
  <si>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</si>
  <si>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</si>
  <si>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</si>
  <si>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</si>
  <si>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</si>
  <si>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</si>
  <si>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</si>
  <si>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</si>
  <si>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</si>
  <si>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</si>
  <si>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</si>
  <si>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</si>
  <si>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</si>
  <si>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</si>
  <si>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</si>
  <si>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</si>
  <si>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</si>
  <si>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</si>
  <si>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</si>
  <si>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</si>
  <si>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</si>
  <si>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</si>
  <si>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</si>
  <si>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</si>
  <si>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</si>
  <si>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</si>
  <si>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</si>
  <si>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</si>
  <si>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</si>
  <si>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</si>
  <si>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</si>
  <si>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</si>
  <si>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</si>
  <si>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</si>
  <si>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</si>
  <si>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</si>
  <si>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</si>
  <si>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</si>
  <si>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</si>
  <si>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</si>
  <si>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</si>
  <si>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</si>
  <si>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</si>
  <si>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</si>
  <si>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</si>
  <si>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</si>
  <si>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</si>
  <si>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</si>
  <si>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</si>
  <si>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</si>
  <si>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</si>
  <si>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</si>
  <si>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</si>
  <si>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</si>
  <si>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</si>
  <si>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</si>
  <si>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</si>
  <si>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</si>
  <si>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</si>
  <si>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</si>
  <si>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</si>
  <si>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</si>
  <si>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</si>
  <si>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</si>
  <si>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</si>
  <si>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</si>
  <si>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</si>
  <si>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</si>
  <si>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</si>
  <si>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</si>
  <si>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</si>
  <si>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</si>
  <si>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</si>
  <si>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</si>
  <si>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</si>
  <si>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</si>
  <si>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</si>
  <si>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</si>
  <si>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</si>
  <si>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</si>
  <si>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</si>
  <si>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</si>
  <si>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</si>
  <si>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</si>
  <si>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</si>
  <si>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</si>
  <si>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</si>
  <si>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</si>
  <si>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</si>
  <si>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</si>
  <si>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</si>
  <si>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</si>
  <si>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</si>
  <si>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</si>
  <si>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</si>
  <si>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</si>
  <si>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</si>
  <si>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</si>
  <si>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</si>
  <si>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</si>
  <si>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</si>
  <si>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</si>
  <si>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</si>
  <si>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</si>
  <si>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</si>
  <si>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</si>
  <si>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</si>
  <si>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</si>
  <si>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</si>
  <si>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</si>
  <si>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</si>
  <si>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</si>
  <si>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</si>
  <si>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</si>
  <si>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</si>
  <si>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</si>
  <si>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</si>
  <si>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</si>
  <si>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</si>
  <si>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</si>
  <si>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</si>
  <si>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</si>
  <si>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</si>
  <si>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</si>
  <si>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</si>
  <si>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</si>
  <si>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</si>
  <si>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</si>
  <si>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</si>
  <si>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</si>
  <si>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</si>
  <si>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</si>
  <si>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</si>
  <si>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</si>
  <si>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</si>
  <si>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</si>
  <si>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</si>
  <si>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</si>
  <si>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</si>
  <si>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</si>
  <si>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</si>
  <si>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</si>
  <si>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</si>
  <si>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</si>
  <si>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</si>
  <si>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</si>
  <si>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</si>
  <si>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</si>
  <si>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</si>
  <si>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</si>
  <si>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</si>
  <si>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</si>
  <si>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</si>
  <si>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</si>
  <si>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</si>
  <si>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</si>
  <si>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</si>
  <si>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</si>
  <si>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</si>
  <si>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</si>
  <si>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</si>
  <si>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</si>
  <si>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</si>
  <si>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</si>
  <si>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</si>
  <si>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</si>
  <si>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</si>
  <si>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</si>
  <si>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</si>
  <si>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</si>
  <si>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</si>
  <si>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</si>
  <si>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</si>
  <si>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</si>
  <si>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</si>
  <si>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</si>
  <si>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</si>
  <si>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</si>
  <si>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</si>
  <si>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</si>
  <si>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</si>
  <si>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</si>
  <si>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</si>
  <si>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</si>
  <si>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</si>
  <si>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</si>
  <si>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</si>
  <si>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</si>
  <si>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</si>
  <si>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</si>
  <si>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</si>
  <si>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</si>
  <si>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</si>
  <si>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</si>
  <si>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</si>
  <si>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</si>
  <si>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</si>
  <si>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</si>
  <si>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</si>
  <si>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</si>
  <si>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</si>
  <si>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</si>
  <si>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</si>
  <si>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</si>
  <si>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</si>
  <si>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</si>
  <si>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</si>
  <si>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</si>
  <si>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</si>
  <si>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</si>
  <si>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</si>
  <si>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</si>
  <si>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</si>
  <si>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</si>
  <si>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</si>
  <si>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</si>
  <si>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</si>
  <si>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</si>
  <si>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</si>
  <si>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</si>
  <si>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</si>
  <si>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</si>
  <si>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</si>
  <si>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</si>
  <si>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</si>
  <si>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</si>
  <si>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</si>
  <si>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</si>
  <si>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</si>
  <si>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</si>
  <si>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</si>
  <si>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</si>
  <si>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</si>
  <si>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</si>
  <si>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</si>
  <si>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</si>
  <si>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</si>
  <si>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</si>
  <si>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</si>
  <si>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</si>
  <si>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</si>
  <si>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</si>
  <si>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</si>
  <si>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</si>
  <si>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</si>
  <si>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</si>
  <si>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</si>
  <si>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</si>
  <si>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</si>
  <si>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</si>
  <si>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</si>
  <si>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</si>
  <si>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</si>
  <si>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</si>
  <si>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</si>
  <si>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</si>
  <si>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</si>
  <si>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</si>
  <si>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</si>
  <si>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</si>
  <si>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</si>
  <si>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</si>
  <si>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</si>
  <si>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</si>
  <si>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</si>
  <si>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</si>
  <si>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</si>
  <si>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</si>
  <si>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</si>
  <si>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</si>
  <si>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</si>
  <si>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</si>
  <si>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</si>
  <si>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</si>
  <si>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</si>
  <si>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</si>
  <si>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</si>
  <si>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</si>
  <si>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</si>
  <si>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</si>
  <si>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</si>
  <si>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</si>
  <si>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</si>
  <si>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</si>
  <si>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</si>
  <si>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</si>
  <si>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</si>
  <si>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</si>
  <si>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</si>
  <si>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</si>
  <si>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</si>
  <si>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</si>
  <si>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</si>
  <si>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</si>
  <si>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</si>
  <si>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</si>
  <si>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</si>
  <si>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</si>
  <si>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</si>
  <si>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</si>
  <si>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</si>
  <si>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</si>
  <si>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</si>
  <si>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</si>
  <si>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</si>
  <si>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</si>
  <si>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</si>
  <si>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</si>
  <si>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</si>
  <si>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</si>
  <si>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</si>
  <si>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</si>
  <si>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</si>
  <si>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</si>
  <si>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</si>
  <si>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</si>
  <si>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</si>
  <si>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</si>
  <si>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</si>
  <si>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</si>
  <si>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</si>
  <si>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</si>
  <si>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</si>
  <si>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</si>
  <si>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</si>
  <si>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</si>
  <si>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</si>
  <si>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</si>
  <si>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</si>
  <si>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</si>
  <si>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</si>
  <si>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</si>
  <si>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</si>
  <si>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</si>
  <si>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</si>
  <si>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</si>
  <si>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</si>
  <si>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</si>
  <si>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</si>
  <si>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</si>
  <si>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</si>
  <si>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</si>
  <si>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</si>
  <si>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</si>
  <si>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</si>
  <si>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</si>
  <si>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</si>
  <si>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</si>
  <si>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</si>
  <si>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</si>
  <si>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</si>
  <si>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</si>
  <si>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</si>
  <si>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</si>
  <si>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</si>
  <si>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</si>
  <si>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</si>
  <si>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</si>
  <si>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</si>
  <si>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</si>
  <si>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</si>
  <si>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</si>
  <si>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</si>
  <si>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</si>
  <si>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</si>
  <si>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</si>
  <si>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</si>
  <si>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</si>
  <si>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</si>
  <si>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</si>
  <si>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</si>
  <si>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</si>
  <si>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</si>
  <si>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</si>
  <si>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</si>
  <si>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</si>
  <si>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</si>
  <si>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</si>
  <si>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</si>
  <si>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</si>
  <si>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</si>
  <si>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</si>
  <si>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</si>
  <si>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</si>
  <si>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</si>
  <si>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</si>
  <si>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</si>
  <si>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</si>
  <si>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</si>
  <si>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</si>
  <si>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</si>
  <si>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</si>
  <si>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</si>
  <si>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</si>
  <si>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</si>
  <si>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</si>
  <si>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</si>
  <si>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</si>
  <si>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</si>
  <si>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</si>
  <si>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</si>
  <si>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</si>
  <si>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</si>
  <si>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</si>
  <si>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</si>
  <si>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</si>
  <si>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</si>
  <si>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</si>
  <si>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</si>
  <si>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</si>
  <si>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</si>
  <si>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</si>
  <si>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</si>
  <si>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</si>
  <si>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</si>
  <si>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</si>
  <si>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</si>
  <si>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</si>
  <si>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</si>
  <si>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</si>
  <si>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</si>
  <si>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</si>
  <si>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</si>
  <si>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</si>
  <si>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</si>
  <si>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</si>
  <si>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</si>
  <si>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</si>
  <si>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</si>
  <si>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</si>
  <si>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</si>
  <si>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</si>
  <si>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</si>
  <si>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</si>
  <si>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</si>
  <si>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</si>
  <si>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</si>
  <si>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</si>
  <si>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</si>
  <si>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</si>
  <si>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</si>
  <si>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</si>
  <si>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</si>
  <si>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</si>
  <si>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</si>
  <si>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</si>
  <si>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</si>
  <si>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</si>
  <si>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</si>
  <si>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</si>
  <si>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</si>
  <si>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</si>
  <si>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</si>
  <si>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</si>
  <si>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</si>
  <si>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</si>
  <si>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</si>
  <si>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</si>
  <si>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</si>
  <si>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</si>
  <si>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</si>
  <si>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</si>
  <si>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</si>
  <si>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</si>
  <si>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</si>
  <si>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</si>
  <si>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</si>
  <si>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</si>
  <si>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</si>
  <si>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</si>
  <si>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</si>
  <si>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</si>
  <si>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</si>
  <si>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</si>
  <si>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</si>
  <si>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</si>
  <si>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</si>
  <si>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</si>
  <si>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</si>
  <si>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</si>
  <si>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</si>
  <si>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</si>
  <si>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</si>
  <si>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</si>
  <si>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</si>
  <si>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</si>
  <si>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</si>
  <si>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</si>
  <si>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</si>
  <si>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</si>
  <si>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</si>
  <si>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</si>
  <si>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</si>
  <si>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</si>
  <si>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</si>
  <si>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</si>
  <si>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</si>
  <si>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</si>
  <si>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</si>
  <si>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</si>
  <si>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</si>
  <si>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</si>
  <si>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</si>
  <si>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</si>
  <si>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</si>
  <si>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</si>
  <si>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</si>
  <si>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</si>
  <si>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</si>
  <si>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</si>
  <si>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</si>
  <si>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</si>
  <si>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</si>
  <si>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</si>
  <si>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</si>
  <si>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</si>
  <si>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</si>
  <si>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</si>
  <si>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</si>
  <si>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</si>
  <si>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</si>
  <si>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</si>
  <si>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</si>
  <si>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</si>
  <si>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</si>
  <si>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</si>
  <si>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</si>
  <si>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</si>
  <si>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</si>
  <si>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</si>
  <si>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</si>
  <si>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</si>
  <si>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</si>
  <si>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</si>
  <si>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</si>
  <si>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</si>
  <si>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</si>
  <si>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</si>
  <si>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</si>
  <si>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</si>
  <si>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</si>
  <si>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</si>
  <si>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</si>
  <si>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</si>
  <si>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</si>
  <si>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</si>
  <si>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</si>
  <si>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</si>
  <si>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</si>
  <si>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</si>
  <si>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</si>
  <si>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</si>
  <si>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</si>
  <si>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</si>
  <si>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</si>
  <si>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</si>
  <si>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</si>
  <si>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</si>
  <si>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</si>
  <si>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</si>
  <si>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</si>
  <si>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</si>
  <si>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</si>
  <si>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</si>
  <si>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</si>
  <si>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</si>
  <si>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</si>
  <si>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</si>
  <si>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</si>
  <si>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</si>
  <si>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</si>
  <si>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</si>
  <si>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</si>
  <si>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</si>
  <si>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</si>
  <si>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</si>
  <si>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</si>
  <si>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</si>
  <si>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</si>
  <si>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</si>
  <si>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</si>
  <si>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</si>
  <si>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</si>
  <si>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</si>
  <si>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</si>
  <si>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</si>
  <si>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</si>
  <si>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</si>
  <si>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</si>
  <si>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</si>
  <si>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</si>
  <si>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</si>
  <si>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</si>
  <si>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</si>
  <si>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</si>
  <si>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</si>
  <si>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</si>
  <si>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</si>
  <si>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</si>
  <si>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</si>
  <si>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</si>
  <si>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</si>
  <si>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</si>
  <si>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</si>
  <si>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</si>
  <si>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</si>
  <si>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</si>
  <si>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</si>
  <si>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</si>
  <si>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</si>
  <si>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</si>
  <si>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</si>
  <si>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</si>
  <si>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</si>
  <si>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</si>
  <si>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</si>
  <si>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</si>
  <si>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</si>
  <si>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</si>
  <si>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</si>
  <si>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</si>
  <si>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</si>
  <si>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</si>
  <si>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</si>
  <si>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</si>
  <si>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</si>
  <si>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</si>
  <si>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</si>
  <si>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</si>
  <si>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</si>
  <si>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</si>
  <si>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</si>
  <si>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</si>
  <si>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</si>
  <si>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</si>
  <si>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</si>
  <si>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</si>
  <si>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</si>
  <si>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</si>
  <si>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</si>
  <si>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</si>
  <si>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</si>
  <si>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</si>
  <si>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</si>
  <si>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</si>
  <si>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</si>
  <si>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</si>
  <si>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</si>
  <si>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</si>
  <si>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</si>
  <si>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</si>
  <si>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</si>
  <si>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</si>
  <si>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</si>
  <si>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</si>
  <si>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</si>
  <si>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</si>
  <si>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</si>
  <si>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</si>
  <si>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</si>
  <si>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</si>
  <si>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</si>
  <si>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</si>
  <si>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</si>
  <si>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</si>
  <si>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</si>
  <si>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</si>
  <si>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</si>
  <si>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</si>
  <si>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</si>
  <si>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</si>
  <si>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</si>
  <si>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</si>
  <si>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</si>
  <si>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</si>
  <si>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</si>
  <si>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</si>
  <si>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</si>
  <si>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</si>
  <si>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</si>
  <si>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</si>
  <si>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</si>
  <si>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</si>
  <si>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</si>
  <si>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</si>
  <si>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</si>
  <si>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</si>
  <si>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</si>
  <si>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</si>
  <si>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</si>
  <si>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</si>
  <si>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</si>
  <si>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</si>
  <si>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</si>
  <si>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</si>
  <si>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</si>
  <si>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</si>
  <si>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</si>
  <si>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</si>
  <si>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</si>
  <si>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</si>
  <si>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</si>
  <si>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</si>
  <si>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</si>
  <si>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</si>
  <si>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</si>
  <si>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</si>
  <si>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</si>
  <si>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</si>
  <si>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</si>
  <si>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</si>
  <si>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</si>
  <si>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</si>
  <si>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</si>
  <si>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</si>
  <si>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</si>
  <si>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</si>
  <si>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</si>
  <si>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</si>
  <si>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</si>
  <si>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</si>
  <si>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</si>
  <si>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</si>
  <si>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</si>
  <si>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</si>
  <si>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</si>
  <si>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</si>
  <si>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</si>
  <si>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</si>
  <si>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</si>
  <si>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</si>
  <si>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</si>
  <si>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</si>
  <si>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</si>
  <si>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</si>
  <si>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</si>
  <si>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</si>
  <si>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</si>
  <si>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</si>
  <si>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</si>
  <si>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</si>
  <si>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</si>
  <si>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</si>
  <si>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</si>
  <si>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</si>
  <si>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</si>
  <si>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</si>
  <si>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</si>
  <si>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</si>
  <si>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</si>
  <si>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</si>
  <si>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</si>
  <si>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</si>
  <si>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</si>
  <si>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</si>
  <si>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</si>
  <si>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</si>
  <si>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</si>
  <si>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</si>
  <si>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</si>
  <si>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</si>
  <si>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</si>
  <si>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</si>
  <si>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</si>
  <si>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</si>
  <si>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</si>
  <si>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</si>
  <si>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</si>
  <si>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</si>
  <si>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</si>
  <si>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</si>
  <si>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</si>
  <si>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</si>
  <si>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</si>
  <si>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</si>
  <si>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</si>
  <si>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</si>
  <si>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</si>
  <si>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</si>
  <si>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</si>
  <si>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</si>
  <si>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</si>
  <si>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</si>
  <si>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</si>
  <si>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</si>
  <si>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</si>
  <si>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</si>
  <si>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</si>
  <si>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</si>
  <si>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</si>
  <si>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</si>
  <si>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</si>
  <si>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</si>
  <si>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</si>
  <si>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</si>
  <si>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</si>
  <si>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</si>
  <si>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</si>
  <si>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</si>
  <si>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</si>
  <si>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</si>
  <si>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</si>
  <si>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</si>
  <si>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</si>
  <si>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</si>
  <si>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</si>
  <si>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</si>
  <si>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</si>
  <si>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</si>
  <si>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</si>
  <si>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</si>
  <si>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</si>
  <si>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</si>
  <si>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</si>
  <si>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</si>
  <si>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</si>
  <si>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</si>
  <si>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</si>
  <si>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</si>
  <si>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</si>
  <si>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</si>
  <si>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</si>
  <si>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</si>
  <si>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</si>
  <si>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</si>
  <si>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</si>
  <si>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</si>
  <si>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</si>
  <si>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</si>
  <si>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</si>
  <si>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</si>
  <si>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</si>
  <si>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</si>
  <si>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</si>
  <si>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</si>
  <si>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</si>
  <si>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</si>
  <si>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</si>
  <si>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</si>
  <si>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</si>
  <si>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</si>
  <si>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</si>
  <si>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</si>
  <si>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</si>
  <si>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</si>
  <si>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</si>
  <si>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</si>
  <si>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</si>
  <si>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</si>
  <si>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</si>
  <si>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</si>
  <si>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</si>
  <si>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</si>
  <si>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</si>
  <si>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</si>
  <si>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</si>
  <si>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</si>
  <si>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</si>
  <si>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</si>
  <si>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</si>
  <si>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</si>
  <si>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</si>
  <si>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</si>
  <si>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</si>
  <si>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</si>
  <si>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</si>
  <si>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</si>
  <si>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</si>
  <si>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</si>
  <si>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</si>
  <si>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</si>
  <si>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</si>
  <si>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</si>
  <si>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</si>
  <si>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</si>
  <si>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</si>
  <si>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</si>
  <si>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</si>
  <si>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</si>
  <si>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</si>
  <si>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</si>
  <si>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</si>
  <si>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</si>
  <si>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</si>
  <si>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</si>
  <si>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</si>
  <si>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</si>
  <si>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</si>
  <si>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</si>
  <si>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</si>
  <si>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</si>
  <si>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</si>
  <si>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</si>
  <si>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</si>
  <si>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</si>
  <si>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</si>
  <si>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</si>
  <si>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</si>
  <si>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</si>
  <si>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</si>
  <si>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</si>
  <si>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</si>
  <si>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</si>
  <si>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</si>
  <si>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</si>
  <si>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</si>
  <si>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</si>
  <si>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</si>
  <si>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</si>
  <si>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</si>
  <si>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</si>
  <si>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</si>
  <si>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</si>
  <si>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</si>
  <si>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</si>
  <si>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</si>
  <si>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</si>
  <si>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</si>
  <si>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</si>
  <si>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</si>
  <si>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</si>
  <si>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</si>
  <si>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</si>
  <si>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</si>
  <si>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</si>
  <si>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</si>
  <si>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</si>
  <si>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</si>
  <si>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</si>
  <si>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</si>
  <si>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</si>
  <si>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</si>
  <si>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</si>
  <si>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</si>
  <si>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</si>
  <si>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</si>
  <si>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</si>
  <si>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</si>
  <si>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</si>
  <si>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</si>
  <si>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</si>
  <si>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</si>
  <si>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</si>
  <si>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</si>
  <si>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</si>
  <si>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</si>
  <si>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</si>
  <si>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</si>
  <si>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</si>
  <si>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</si>
  <si>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</si>
  <si>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</si>
  <si>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</si>
  <si>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</si>
  <si>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</si>
  <si>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</si>
  <si>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</si>
  <si>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</si>
  <si>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</si>
  <si>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</si>
  <si>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</si>
  <si>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</si>
  <si>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</si>
  <si>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</si>
  <si>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</si>
  <si>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</si>
  <si>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</si>
  <si>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</si>
  <si>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</si>
  <si>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</si>
  <si>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</si>
  <si>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</si>
  <si>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</si>
  <si>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</si>
  <si>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</si>
  <si>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</si>
  <si>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</si>
  <si>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</si>
  <si>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</si>
  <si>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</si>
  <si>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</si>
  <si>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</si>
  <si>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</si>
  <si>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</si>
  <si>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</si>
  <si>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</si>
  <si>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</si>
  <si>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</si>
  <si>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</si>
  <si>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</si>
  <si>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</si>
  <si>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</si>
  <si>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</si>
  <si>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</si>
  <si>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</si>
  <si>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</si>
  <si>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</si>
  <si>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</si>
  <si>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</si>
  <si>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</si>
  <si>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</si>
  <si>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</si>
  <si>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</si>
  <si>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</si>
  <si>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</si>
  <si>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</si>
  <si>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</si>
  <si>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</si>
  <si>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</si>
  <si>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</si>
  <si>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</si>
  <si>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</si>
  <si>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</si>
  <si>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</si>
  <si>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</si>
  <si>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</si>
  <si>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</si>
  <si>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</si>
  <si>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</si>
  <si>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</si>
  <si>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</si>
  <si>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</si>
  <si>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</si>
  <si>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</si>
  <si>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</si>
  <si>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</si>
  <si>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</si>
  <si>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</si>
  <si>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</si>
  <si>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</si>
  <si>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</si>
  <si>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</si>
  <si>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</si>
  <si>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</si>
  <si>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</si>
  <si>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</si>
  <si>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</si>
  <si>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</si>
  <si>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</si>
  <si>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</si>
  <si>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</si>
  <si>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</si>
  <si>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</si>
  <si>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</si>
  <si>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</si>
  <si>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</si>
  <si>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</si>
  <si>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</si>
  <si>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</si>
  <si>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</si>
  <si>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</si>
  <si>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</si>
  <si>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</si>
  <si>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</si>
  <si>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</si>
  <si>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</si>
  <si>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</si>
  <si>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</si>
  <si>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</si>
  <si>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</si>
  <si>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</si>
  <si>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</si>
  <si>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</si>
  <si>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</si>
  <si>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</si>
  <si>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</si>
  <si>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</si>
  <si>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</si>
  <si>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</si>
  <si>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</si>
  <si>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</si>
  <si>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</si>
  <si>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</si>
  <si>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</si>
  <si>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</si>
  <si>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</si>
  <si>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</si>
  <si>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</si>
  <si>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</si>
  <si>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</si>
  <si>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</si>
  <si>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</si>
  <si>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</si>
  <si>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</si>
  <si>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</si>
  <si>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</si>
  <si>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</si>
  <si>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</si>
  <si>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</si>
  <si>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</si>
  <si>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</si>
  <si>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</si>
  <si>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</si>
  <si>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</si>
  <si>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</si>
  <si>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</si>
  <si>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</si>
  <si>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</si>
  <si>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</si>
  <si>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</si>
  <si>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</si>
  <si>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</si>
  <si>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</si>
  <si>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</si>
  <si>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</si>
  <si>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</si>
  <si>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</si>
  <si>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</si>
  <si>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</si>
  <si>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</si>
  <si>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</si>
  <si>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</si>
  <si>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</si>
  <si>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</si>
  <si>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</si>
  <si>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</si>
  <si>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</si>
  <si>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</si>
  <si>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</si>
  <si>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</si>
  <si>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</si>
  <si>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</si>
  <si>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</si>
  <si>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</si>
  <si>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</si>
  <si>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</si>
  <si>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</si>
  <si>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</si>
  <si>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</si>
  <si>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</si>
  <si>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</si>
  <si>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</si>
  <si>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</si>
  <si>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</si>
  <si>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</si>
  <si>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</si>
  <si>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</si>
  <si>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</si>
  <si>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</si>
  <si>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</si>
  <si>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</si>
  <si>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</si>
  <si>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</si>
  <si>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</si>
  <si>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</si>
  <si>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</si>
  <si>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</si>
  <si>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</si>
  <si>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</si>
  <si>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</si>
  <si>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</si>
  <si>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</si>
  <si>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</si>
  <si>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</si>
  <si>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</si>
  <si>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</si>
  <si>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</si>
  <si>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</si>
  <si>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</si>
  <si>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</si>
  <si>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</si>
  <si>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</si>
  <si>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</si>
  <si>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</si>
  <si>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</si>
  <si>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</si>
  <si>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</si>
  <si>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</si>
  <si>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</si>
  <si>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</si>
  <si>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</si>
  <si>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</si>
  <si>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</si>
  <si>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</si>
  <si>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</si>
  <si>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</si>
  <si>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</si>
  <si>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</si>
  <si>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</si>
  <si>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</si>
  <si>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</si>
  <si>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</si>
  <si>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</si>
  <si>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</si>
  <si>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</si>
  <si>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</si>
  <si>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</si>
  <si>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</si>
  <si>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</si>
  <si>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</si>
  <si>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</si>
  <si>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</si>
  <si>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</si>
  <si>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</si>
  <si>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</si>
  <si>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</si>
  <si>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</si>
  <si>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</si>
  <si>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</si>
  <si>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</si>
  <si>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</si>
  <si>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</si>
  <si>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</si>
  <si>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</si>
  <si>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</si>
  <si>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</si>
  <si>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</si>
  <si>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</si>
  <si>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</si>
  <si>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</si>
  <si>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</si>
  <si>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</si>
  <si>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</si>
  <si>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</si>
  <si>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</si>
  <si>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</si>
  <si>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</si>
  <si>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</si>
  <si>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</si>
  <si>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</si>
  <si>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</si>
  <si>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</si>
  <si>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</si>
  <si>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</si>
  <si>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</si>
  <si>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</si>
  <si>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</si>
  <si>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</si>
  <si>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</si>
  <si>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</si>
  <si>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</si>
  <si>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</si>
  <si>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</si>
  <si>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</si>
  <si>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</si>
  <si>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</si>
  <si>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</si>
  <si>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</si>
  <si>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</si>
  <si>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</si>
  <si>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</si>
  <si>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</si>
  <si>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</si>
  <si>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</si>
  <si>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</si>
  <si>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</si>
  <si>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</si>
  <si>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</si>
  <si>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</si>
  <si>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</si>
  <si>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</si>
  <si>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</si>
  <si>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</si>
  <si>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</si>
  <si>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</si>
  <si>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</si>
  <si>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</si>
  <si>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</si>
  <si>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</si>
  <si>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</si>
  <si>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</si>
  <si>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</si>
  <si>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</si>
  <si>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</si>
  <si>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</si>
  <si>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</si>
  <si>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</si>
  <si>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</si>
  <si>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</si>
  <si>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</si>
  <si>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</si>
  <si>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</si>
  <si>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</si>
  <si>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</si>
  <si>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</si>
  <si>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</si>
  <si>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</si>
  <si>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</si>
  <si>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</si>
  <si>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</si>
  <si>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</si>
  <si>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</si>
  <si>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</si>
  <si>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</si>
  <si>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</si>
  <si>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</si>
  <si>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</si>
  <si>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</si>
  <si>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</si>
  <si>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</si>
  <si>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</si>
  <si>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</si>
  <si>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</si>
  <si>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</si>
  <si>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</si>
  <si>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</si>
  <si>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</si>
  <si>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</si>
  <si>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</si>
  <si>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</si>
  <si>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</si>
  <si>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</si>
  <si>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</si>
  <si>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</si>
  <si>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</si>
  <si>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</si>
  <si>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</si>
  <si>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</si>
  <si>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</si>
  <si>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</si>
  <si>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</si>
  <si>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</si>
  <si>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</si>
  <si>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</si>
  <si>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</si>
  <si>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</si>
  <si>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</si>
  <si>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</si>
  <si>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</si>
  <si>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</si>
  <si>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</si>
  <si>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</si>
  <si>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</si>
  <si>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</si>
  <si>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</si>
  <si>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</si>
  <si>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</si>
  <si>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</si>
  <si>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</si>
  <si>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</si>
  <si>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</si>
  <si>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</si>
  <si>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</si>
  <si>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</si>
  <si>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</si>
  <si>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</si>
  <si>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</si>
  <si>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</si>
  <si>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</si>
  <si>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</si>
  <si>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</si>
  <si>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</si>
  <si>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</si>
  <si>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</si>
  <si>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</si>
  <si>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</si>
  <si>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</si>
  <si>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</si>
  <si>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</si>
  <si>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</si>
  <si>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</si>
  <si>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</si>
  <si>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</si>
  <si>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</si>
  <si>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</si>
  <si>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</si>
  <si>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</si>
  <si>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</si>
  <si>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</si>
  <si>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</si>
  <si>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</si>
  <si>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</si>
  <si>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</si>
  <si>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</si>
  <si>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</si>
  <si>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</si>
  <si>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</si>
  <si>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</si>
  <si>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</si>
  <si>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</si>
  <si>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</si>
  <si>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</si>
  <si>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</si>
  <si>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</si>
  <si>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</si>
  <si>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</si>
  <si>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</si>
  <si>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</si>
  <si>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</si>
  <si>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</si>
  <si>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</si>
  <si>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</si>
  <si>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</si>
  <si>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</si>
  <si>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</si>
  <si>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</si>
  <si>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</si>
  <si>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</si>
  <si>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</si>
  <si>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</si>
  <si>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</si>
  <si>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</si>
  <si>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</si>
  <si>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</si>
  <si>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</si>
  <si>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</si>
  <si>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</si>
  <si>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</si>
  <si>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</si>
  <si>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</si>
  <si>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</si>
  <si>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</si>
  <si>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</si>
  <si>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</si>
  <si>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</si>
  <si>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</si>
  <si>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</si>
  <si>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</si>
  <si>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</si>
  <si>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</si>
  <si>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</si>
  <si>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</si>
  <si>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</si>
  <si>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</si>
  <si>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</si>
  <si>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</si>
  <si>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</si>
  <si>
    <t>TimeSinceSeenFlesh</t>
  </si>
  <si>
    <t>canSee</t>
  </si>
  <si>
    <t>weapon</t>
  </si>
  <si>
    <t>isDay</t>
  </si>
  <si>
    <t>x</t>
  </si>
  <si>
    <t>y</t>
  </si>
  <si>
    <t>target</t>
  </si>
  <si>
    <t>zombie</t>
  </si>
  <si>
    <t>r</t>
  </si>
  <si>
    <t>|r|</t>
  </si>
  <si>
    <t>r_T</t>
  </si>
  <si>
    <t>V_clockwise</t>
  </si>
  <si>
    <t>V_counter_clockwise</t>
  </si>
  <si>
    <t>velocity</t>
  </si>
  <si>
    <t>v</t>
  </si>
  <si>
    <t>values</t>
  </si>
  <si>
    <t>base</t>
  </si>
  <si>
    <t>day light</t>
  </si>
  <si>
    <t>diff</t>
  </si>
  <si>
    <t>eq</t>
  </si>
  <si>
    <t>a, b</t>
  </si>
  <si>
    <t>result</t>
  </si>
  <si>
    <t>day</t>
  </si>
  <si>
    <t>night</t>
  </si>
  <si>
    <t>Eagled Eyed</t>
  </si>
  <si>
    <t>Cat's Eyes</t>
  </si>
  <si>
    <t>Eagled Eyed + Cat's Eyes</t>
  </si>
  <si>
    <t>read</t>
  </si>
  <si>
    <t>0.6950515251148672</t>
  </si>
  <si>
    <t>0.9615097382481308</t>
  </si>
  <si>
    <t>0.8781706094741821</t>
  </si>
  <si>
    <t>0.9963355919591437</t>
  </si>
  <si>
    <t>0.8783655762672424</t>
  </si>
  <si>
    <t>0.7024542792039848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</si>
</sst>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11"/>
      <color rgb="FF6D7A7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1" xfId="0" applyFont="1" applyFill="1" applyBorder="1"/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44" t="s">
        <v>1595</v>
      </c>
      <c r="C26" s="44"/>
      <c r="D26" s="44"/>
      <c r="E26" s="44"/>
      <c r="F26" s="44"/>
      <c r="G26" s="44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opLeftCell="A57" workbookViewId="0">
      <selection activeCell="F70" sqref="F70"/>
    </sheetView>
  </sheetViews>
  <sheetFormatPr baseColWidth="10" defaultRowHeight="15"/>
  <cols>
    <col min="1" max="1" width="11.42578125" style="35"/>
    <col min="2" max="2" width="44.5703125" style="35" customWidth="1"/>
    <col min="3" max="3" width="24.85546875" style="35" customWidth="1"/>
    <col min="4" max="4" width="22.28515625" style="35" customWidth="1"/>
    <col min="5" max="7" width="11.42578125" style="35"/>
    <col min="8" max="9" width="17.140625" style="35" bestFit="1" customWidth="1"/>
    <col min="10" max="16384" width="11.42578125" style="35"/>
  </cols>
  <sheetData>
    <row r="2" spans="2:11">
      <c r="B2" s="36" t="s">
        <v>1601</v>
      </c>
      <c r="C2" s="35" t="str" cm="1">
        <f t="array" ref="C2:C45">_xlfn.TEXTAFTER(B2:B45,"""")</f>
        <v>Hat"] = 1,</v>
      </c>
      <c r="D2" s="35" t="str" cm="1">
        <f t="array" ref="D2:D45">_xlfn.TEXTBEFORE(C2:C45,"""")</f>
        <v>Hat</v>
      </c>
      <c r="H2" s="35" t="str" cm="1">
        <f t="array" ref="H2:H45">_xlfn.UNIQUE(_xlfn.ANCHORARRAY(D2))</f>
        <v>Hat</v>
      </c>
      <c r="I2" s="35" t="str" cm="1">
        <f t="array" ref="I2:I45">IF(ISNA(_xlfn.ANCHORARRAY(H2)),"",_xlfn.ANCHORARRAY(H2))</f>
        <v>Hat</v>
      </c>
      <c r="J2" s="35" t="str" cm="1">
        <f t="array" ref="J2:J45">_xlfn._xlws.SORT(_xlfn.ANCHORARRAY(I2))</f>
        <v/>
      </c>
      <c r="K2" s="35" t="s">
        <v>1644</v>
      </c>
    </row>
    <row r="3" spans="2:11">
      <c r="B3" s="36" t="s">
        <v>1602</v>
      </c>
      <c r="C3" s="35" t="str">
        <v>Mask"] = 2,</v>
      </c>
      <c r="D3" s="35" t="str">
        <v>Mask</v>
      </c>
      <c r="H3" s="35" t="str">
        <v>Mask</v>
      </c>
      <c r="I3" s="35" t="str">
        <v>Mask</v>
      </c>
      <c r="J3" s="35" t="str">
        <v>AmmoStrap</v>
      </c>
      <c r="K3" s="35" t="str" cm="1">
        <f t="array" ref="K3:K45">J3:J45</f>
        <v>AmmoStrap</v>
      </c>
    </row>
    <row r="4" spans="2:11">
      <c r="B4" s="36" t="s">
        <v>1603</v>
      </c>
      <c r="C4" s="35" t="str">
        <v>Eyes"] = 3,</v>
      </c>
      <c r="D4" s="35" t="str">
        <v>Eyes</v>
      </c>
      <c r="H4" s="35" t="str">
        <v>Eyes</v>
      </c>
      <c r="I4" s="35" t="str">
        <v>Eyes</v>
      </c>
      <c r="J4" s="35" t="str">
        <v>BellyButton</v>
      </c>
      <c r="K4" s="35" t="str">
        <v>BellyButton</v>
      </c>
    </row>
    <row r="5" spans="2:11">
      <c r="B5" s="36" t="s">
        <v>1604</v>
      </c>
      <c r="C5" s="35" t="str">
        <v>LeftEye"] = 4,</v>
      </c>
      <c r="D5" s="35" t="str">
        <v>LeftEye</v>
      </c>
      <c r="H5" s="35" t="str">
        <v>LeftEye</v>
      </c>
      <c r="I5" s="35" t="str">
        <v>LeftEye</v>
      </c>
      <c r="J5" s="35" t="str">
        <v>Belt</v>
      </c>
      <c r="K5" s="35" t="str">
        <v>Belt</v>
      </c>
    </row>
    <row r="6" spans="2:11">
      <c r="B6" s="36" t="s">
        <v>1605</v>
      </c>
      <c r="C6" s="35" t="str">
        <v>RightEye"] = 5,</v>
      </c>
      <c r="D6" s="35" t="str">
        <v>RightEye</v>
      </c>
      <c r="H6" s="35" t="str">
        <v>RightEye</v>
      </c>
      <c r="I6" s="35" t="str">
        <v>RightEye</v>
      </c>
      <c r="J6" s="35" t="str">
        <v>BeltExtra</v>
      </c>
      <c r="K6" s="35" t="str">
        <v>BeltExtra</v>
      </c>
    </row>
    <row r="7" spans="2:11">
      <c r="B7" s="36" t="s">
        <v>1606</v>
      </c>
      <c r="C7" s="35" t="str">
        <v>Nose"] = 6,</v>
      </c>
      <c r="D7" s="35" t="str">
        <v>Nose</v>
      </c>
      <c r="H7" s="35" t="str">
        <v>Nose</v>
      </c>
      <c r="I7" s="35" t="str">
        <v>Nose</v>
      </c>
      <c r="J7" s="35" t="str">
        <v>Ears</v>
      </c>
      <c r="K7" s="35" t="str">
        <v>Ears</v>
      </c>
    </row>
    <row r="8" spans="2:11">
      <c r="B8" s="36" t="s">
        <v>1607</v>
      </c>
      <c r="C8" s="35" t="str">
        <v>BellyButton"] = 7,</v>
      </c>
      <c r="D8" s="35" t="str">
        <v>BellyButton</v>
      </c>
      <c r="H8" s="35" t="str">
        <v>BellyButton</v>
      </c>
      <c r="I8" s="35" t="str">
        <v>BellyButton</v>
      </c>
      <c r="J8" s="35" t="str">
        <v>EarTop</v>
      </c>
      <c r="K8" s="35" t="str">
        <v>EarTop</v>
      </c>
    </row>
    <row r="9" spans="2:11">
      <c r="B9" s="36" t="s">
        <v>1608</v>
      </c>
      <c r="C9" s="35" t="str">
        <v>Right_MiddleFinge"] = 8,</v>
      </c>
      <c r="D9" s="35" t="str">
        <v>Right_MiddleFinge</v>
      </c>
      <c r="H9" s="35" t="str">
        <v>Right_MiddleFinge</v>
      </c>
      <c r="I9" s="35" t="str">
        <v>Right_MiddleFinge</v>
      </c>
      <c r="J9" s="35" t="str">
        <v>Eyes</v>
      </c>
      <c r="K9" s="35" t="str">
        <v>Eyes</v>
      </c>
    </row>
    <row r="10" spans="2:11">
      <c r="B10" s="36" t="s">
        <v>1609</v>
      </c>
      <c r="C10" s="35" t="str">
        <v>Left_MiddleFinger"] = 9,</v>
      </c>
      <c r="D10" s="35" t="str">
        <v>Left_MiddleFinger</v>
      </c>
      <c r="H10" s="35" t="str">
        <v>Left_MiddleFinger</v>
      </c>
      <c r="I10" s="35" t="str">
        <v>Left_MiddleFinger</v>
      </c>
      <c r="J10" s="35" t="str">
        <v>Hands</v>
      </c>
      <c r="K10" s="35" t="str">
        <v>Hands</v>
      </c>
    </row>
    <row r="11" spans="2:11">
      <c r="B11" s="36" t="s">
        <v>1610</v>
      </c>
      <c r="C11" s="35" t="str">
        <v>Right_RingFinger"] = 10,</v>
      </c>
      <c r="D11" s="35" t="str">
        <v>Right_RingFinger</v>
      </c>
      <c r="H11" s="35" t="str">
        <v>Right_RingFinger</v>
      </c>
      <c r="I11" s="35" t="str">
        <v>Right_RingFinger</v>
      </c>
      <c r="J11" s="35" t="str">
        <v>Hat</v>
      </c>
      <c r="K11" s="35" t="str">
        <v>Hat</v>
      </c>
    </row>
    <row r="12" spans="2:11">
      <c r="B12" s="36" t="s">
        <v>1611</v>
      </c>
      <c r="C12" s="35" t="str">
        <v>Left_RingFinger"] = 11,</v>
      </c>
      <c r="D12" s="35" t="str">
        <v>Left_RingFinger</v>
      </c>
      <c r="H12" s="35" t="str">
        <v>Left_RingFinger</v>
      </c>
      <c r="I12" s="35" t="str">
        <v>Left_RingFinger</v>
      </c>
      <c r="J12" s="35" t="str">
        <v>Jacket</v>
      </c>
      <c r="K12" s="35" t="str">
        <v>Jacket</v>
      </c>
    </row>
    <row r="13" spans="2:11">
      <c r="B13" s="36" t="s">
        <v>1612</v>
      </c>
      <c r="C13" s="35" t="str">
        <v>Ears"] = 12,</v>
      </c>
      <c r="D13" s="35" t="str">
        <v>Ears</v>
      </c>
      <c r="H13" s="35" t="str">
        <v>Ears</v>
      </c>
      <c r="I13" s="35" t="str">
        <v>Ears</v>
      </c>
      <c r="J13" s="35" t="str">
        <v>Left_MiddleFinger</v>
      </c>
      <c r="K13" s="35" t="str">
        <v>Left_MiddleFinger</v>
      </c>
    </row>
    <row r="14" spans="2:11">
      <c r="B14" s="36" t="s">
        <v>1613</v>
      </c>
      <c r="C14" s="35" t="str">
        <v>EarTop"] = 13,</v>
      </c>
      <c r="D14" s="35" t="str">
        <v>EarTop</v>
      </c>
      <c r="H14" s="35" t="str">
        <v>EarTop</v>
      </c>
      <c r="I14" s="35" t="str">
        <v>EarTop</v>
      </c>
      <c r="J14" s="35" t="str">
        <v>Left_RingFinger</v>
      </c>
      <c r="K14" s="35" t="str">
        <v>Left_RingFinger</v>
      </c>
    </row>
    <row r="15" spans="2:11">
      <c r="B15" s="36" t="s">
        <v>1614</v>
      </c>
      <c r="C15" s="35" t="str">
        <v>Necklace"] = 14,</v>
      </c>
      <c r="D15" s="35" t="str">
        <v>Necklace</v>
      </c>
      <c r="H15" s="35" t="str">
        <v>Necklace</v>
      </c>
      <c r="I15" s="35" t="str">
        <v>Necklace</v>
      </c>
      <c r="J15" s="35" t="str">
        <v>LeftEye</v>
      </c>
      <c r="K15" s="35" t="str">
        <v>LeftEye</v>
      </c>
    </row>
    <row r="16" spans="2:11">
      <c r="B16" s="36" t="s">
        <v>1615</v>
      </c>
      <c r="C16" s="35" t="str">
        <v>Necklace_Long"] = 15,</v>
      </c>
      <c r="D16" s="35" t="str">
        <v>Necklace_Long</v>
      </c>
      <c r="H16" s="35" t="str">
        <v>Necklace_Long</v>
      </c>
      <c r="I16" s="35" t="str">
        <v>Necklace_Long</v>
      </c>
      <c r="J16" s="35" t="str">
        <v>LeftWrist</v>
      </c>
      <c r="K16" s="35" t="str">
        <v>LeftWrist</v>
      </c>
    </row>
    <row r="17" spans="2:11">
      <c r="B17" s="36" t="s">
        <v>1616</v>
      </c>
      <c r="C17" s="35" t="str">
        <v>UnderwearTop"] = 16,</v>
      </c>
      <c r="D17" s="35" t="str">
        <v>UnderwearTop</v>
      </c>
      <c r="H17" s="35" t="str">
        <v>UnderwearTop</v>
      </c>
      <c r="I17" s="35" t="str">
        <v>UnderwearTop</v>
      </c>
      <c r="J17" s="35" t="str">
        <v>Legs1</v>
      </c>
      <c r="K17" s="35" t="str">
        <v>Legs1</v>
      </c>
    </row>
    <row r="18" spans="2:11">
      <c r="B18" s="36" t="s">
        <v>1617</v>
      </c>
      <c r="C18" s="35" t="str">
        <v>UnderwearBottom"] = 17,</v>
      </c>
      <c r="D18" s="35" t="str">
        <v>UnderwearBottom</v>
      </c>
      <c r="H18" s="35" t="str">
        <v>UnderwearBottom</v>
      </c>
      <c r="I18" s="35" t="str">
        <v>UnderwearBottom</v>
      </c>
      <c r="J18" s="35" t="str">
        <v>Mask</v>
      </c>
      <c r="K18" s="35" t="str">
        <v>Mask</v>
      </c>
    </row>
    <row r="19" spans="2:11">
      <c r="B19" s="36" t="s">
        <v>1618</v>
      </c>
      <c r="C19" s="35" t="str">
        <v>UnderwearExtra1"] = 18,</v>
      </c>
      <c r="D19" s="35" t="str">
        <v>UnderwearExtra1</v>
      </c>
      <c r="H19" s="35" t="str">
        <v>UnderwearExtra1</v>
      </c>
      <c r="I19" s="35" t="str">
        <v>UnderwearExtra1</v>
      </c>
      <c r="J19" s="35" t="str">
        <v>Neck</v>
      </c>
      <c r="K19" s="35" t="str">
        <v>Neck</v>
      </c>
    </row>
    <row r="20" spans="2:11">
      <c r="B20" s="36" t="s">
        <v>1619</v>
      </c>
      <c r="C20" s="35" t="str">
        <v>UnderwearExtra2"] = 19,</v>
      </c>
      <c r="D20" s="35" t="str">
        <v>UnderwearExtra2</v>
      </c>
      <c r="H20" s="35" t="str">
        <v>UnderwearExtra2</v>
      </c>
      <c r="I20" s="35" t="str">
        <v>UnderwearExtra2</v>
      </c>
      <c r="J20" s="35" t="str">
        <v>Necklace</v>
      </c>
      <c r="K20" s="35" t="str">
        <v>Necklace</v>
      </c>
    </row>
    <row r="21" spans="2:11">
      <c r="B21" s="36" t="s">
        <v>1620</v>
      </c>
      <c r="C21" s="35" t="str">
        <v>Underwear"] = 20,</v>
      </c>
      <c r="D21" s="35" t="str">
        <v>Underwear</v>
      </c>
      <c r="H21" s="35" t="str">
        <v>Underwear</v>
      </c>
      <c r="I21" s="35" t="str">
        <v>Underwear</v>
      </c>
      <c r="J21" s="35" t="str">
        <v>Necklace_Long</v>
      </c>
      <c r="K21" s="35" t="str">
        <v>Necklace_Long</v>
      </c>
    </row>
    <row r="22" spans="2:11">
      <c r="B22" s="36" t="s">
        <v>1621</v>
      </c>
      <c r="C22" s="35" t="str">
        <v>Socks"] = 21,</v>
      </c>
      <c r="D22" s="35" t="str">
        <v>Socks</v>
      </c>
      <c r="H22" s="35" t="str">
        <v>Socks</v>
      </c>
      <c r="I22" s="35" t="str">
        <v>Socks</v>
      </c>
      <c r="J22" s="35" t="str">
        <v>Nose</v>
      </c>
      <c r="K22" s="35" t="str">
        <v>Nose</v>
      </c>
    </row>
    <row r="23" spans="2:11">
      <c r="B23" s="36" t="s">
        <v>1622</v>
      </c>
      <c r="C23" s="35" t="str">
        <v>RightWrist"] = 22,</v>
      </c>
      <c r="D23" s="35" t="str">
        <v>RightWrist</v>
      </c>
      <c r="H23" s="35" t="str">
        <v>RightWrist</v>
      </c>
      <c r="I23" s="35" t="str">
        <v>RightWrist</v>
      </c>
      <c r="J23" s="35" t="str">
        <v>Pants</v>
      </c>
      <c r="K23" s="35" t="str">
        <v>Pants</v>
      </c>
    </row>
    <row r="24" spans="2:11">
      <c r="B24" s="36" t="s">
        <v>1623</v>
      </c>
      <c r="C24" s="35" t="str">
        <v>LeftWrist"] = 23,</v>
      </c>
      <c r="D24" s="35" t="str">
        <v>LeftWrist</v>
      </c>
      <c r="H24" s="35" t="str">
        <v>LeftWrist</v>
      </c>
      <c r="I24" s="35" t="str">
        <v>LeftWrist</v>
      </c>
      <c r="J24" s="35" t="str">
        <v>Right_MiddleFinge</v>
      </c>
      <c r="K24" s="35" t="str">
        <v>Right_MiddleFinge</v>
      </c>
    </row>
    <row r="25" spans="2:11">
      <c r="B25" s="36" t="s">
        <v>1624</v>
      </c>
      <c r="C25" s="35" t="str">
        <v>Tail"] = 24,</v>
      </c>
      <c r="D25" s="35" t="str">
        <v>Tail</v>
      </c>
      <c r="H25" s="35" t="str">
        <v>Tail</v>
      </c>
      <c r="I25" s="35" t="str">
        <v>Tail</v>
      </c>
      <c r="J25" s="35" t="str">
        <v>Right_RingFinger</v>
      </c>
      <c r="K25" s="35" t="str">
        <v>Right_RingFinger</v>
      </c>
    </row>
    <row r="26" spans="2:11">
      <c r="C26" s="35" t="e">
        <v>#N/A</v>
      </c>
      <c r="D26" s="35" t="e">
        <v>#N/A</v>
      </c>
      <c r="H26" s="35" t="e">
        <v>#N/A</v>
      </c>
      <c r="I26" s="35" t="str">
        <v/>
      </c>
      <c r="J26" s="35" t="str">
        <v>RightEye</v>
      </c>
      <c r="K26" s="35" t="str">
        <v>RightEye</v>
      </c>
    </row>
    <row r="27" spans="2:11">
      <c r="B27" s="36" t="s">
        <v>1625</v>
      </c>
      <c r="C27" s="35" t="str">
        <v>Hands"] = 25,</v>
      </c>
      <c r="D27" s="35" t="str">
        <v>Hands</v>
      </c>
      <c r="H27" s="35" t="str">
        <v>Hands</v>
      </c>
      <c r="I27" s="35" t="str">
        <v>Hands</v>
      </c>
      <c r="J27" s="35" t="str">
        <v>RightWrist</v>
      </c>
      <c r="K27" s="35" t="str">
        <v>RightWrist</v>
      </c>
    </row>
    <row r="28" spans="2:11">
      <c r="B28" s="36" t="s">
        <v>1626</v>
      </c>
      <c r="C28" s="35" t="str">
        <v>Belt"] = 26,</v>
      </c>
      <c r="D28" s="35" t="str">
        <v>Belt</v>
      </c>
      <c r="H28" s="35" t="str">
        <v>Belt</v>
      </c>
      <c r="I28" s="35" t="str">
        <v>Belt</v>
      </c>
      <c r="J28" s="35" t="str">
        <v>Scarf</v>
      </c>
      <c r="K28" s="35" t="str">
        <v>Scarf</v>
      </c>
    </row>
    <row r="29" spans="2:11">
      <c r="B29" s="36" t="s">
        <v>1627</v>
      </c>
      <c r="C29" s="35" t="str">
        <v>BeltExtra"] = 27,</v>
      </c>
      <c r="D29" s="35" t="str">
        <v>BeltExtra</v>
      </c>
      <c r="H29" s="35" t="str">
        <v>BeltExtra</v>
      </c>
      <c r="I29" s="35" t="str">
        <v>BeltExtra</v>
      </c>
      <c r="J29" s="35" t="str">
        <v>Shirt</v>
      </c>
      <c r="K29" s="35" t="str">
        <v>Shirt</v>
      </c>
    </row>
    <row r="30" spans="2:11">
      <c r="B30" s="36" t="s">
        <v>1628</v>
      </c>
      <c r="C30" s="35" t="str">
        <v>AmmoStrap"] = 28,</v>
      </c>
      <c r="D30" s="35" t="str">
        <v>AmmoStrap</v>
      </c>
      <c r="H30" s="35" t="str">
        <v>AmmoStrap</v>
      </c>
      <c r="I30" s="35" t="str">
        <v>AmmoStrap</v>
      </c>
      <c r="J30" s="35" t="str">
        <v>Shoes</v>
      </c>
      <c r="K30" s="35" t="str">
        <v>Shoes</v>
      </c>
    </row>
    <row r="31" spans="2:11">
      <c r="B31" s="36" t="s">
        <v>1629</v>
      </c>
      <c r="C31" s="35" t="str">
        <v>Scarf"] = 29,</v>
      </c>
      <c r="D31" s="35" t="str">
        <v>Scarf</v>
      </c>
      <c r="H31" s="35" t="str">
        <v>Scarf</v>
      </c>
      <c r="I31" s="35" t="str">
        <v>Scarf</v>
      </c>
      <c r="J31" s="35" t="str">
        <v>ShortSleeveShirt</v>
      </c>
      <c r="K31" s="35" t="str">
        <v>ShortSleeveShirt</v>
      </c>
    </row>
    <row r="32" spans="2:11">
      <c r="B32" s="36" t="s">
        <v>1630</v>
      </c>
      <c r="C32" s="35" t="str">
        <v>Neck"] = 30,</v>
      </c>
      <c r="D32" s="35" t="str">
        <v>Neck</v>
      </c>
      <c r="H32" s="35" t="str">
        <v>Neck</v>
      </c>
      <c r="I32" s="35" t="str">
        <v>Neck</v>
      </c>
      <c r="J32" s="35" t="str">
        <v>Skirt</v>
      </c>
      <c r="K32" s="35" t="str">
        <v>Skirt</v>
      </c>
    </row>
    <row r="33" spans="2:11">
      <c r="B33" s="36" t="s">
        <v>1631</v>
      </c>
      <c r="C33" s="35" t="str">
        <v>TorsoExtra"] = 31,</v>
      </c>
      <c r="D33" s="35" t="str">
        <v>TorsoExtra</v>
      </c>
      <c r="H33" s="35" t="str">
        <v>TorsoExtra</v>
      </c>
      <c r="I33" s="35" t="str">
        <v>TorsoExtra</v>
      </c>
      <c r="J33" s="35" t="str">
        <v>Socks</v>
      </c>
      <c r="K33" s="35" t="str">
        <v>Socks</v>
      </c>
    </row>
    <row r="34" spans="2:11">
      <c r="B34" s="36" t="s">
        <v>1632</v>
      </c>
      <c r="C34" s="35" t="str">
        <v>TankTop"] = 32,</v>
      </c>
      <c r="D34" s="35" t="str">
        <v>TankTop</v>
      </c>
      <c r="H34" s="35" t="str">
        <v>TankTop</v>
      </c>
      <c r="I34" s="35" t="str">
        <v>TankTop</v>
      </c>
      <c r="J34" s="35" t="str">
        <v>Sweater</v>
      </c>
      <c r="K34" s="35" t="str">
        <v>Sweater</v>
      </c>
    </row>
    <row r="35" spans="2:11">
      <c r="B35" s="36" t="s">
        <v>1633</v>
      </c>
      <c r="C35" s="35" t="str">
        <v>Tshirt"] = 33,</v>
      </c>
      <c r="D35" s="35" t="str">
        <v>Tshirt</v>
      </c>
      <c r="H35" s="35" t="str">
        <v>Tshirt</v>
      </c>
      <c r="I35" s="35" t="str">
        <v>Tshirt</v>
      </c>
      <c r="J35" s="35" t="str">
        <v>Tail</v>
      </c>
      <c r="K35" s="35" t="str">
        <v>Tail</v>
      </c>
    </row>
    <row r="36" spans="2:11">
      <c r="B36" s="36" t="s">
        <v>1634</v>
      </c>
      <c r="C36" s="35" t="str">
        <v>ShortSleeveShirt"] = 34,</v>
      </c>
      <c r="D36" s="35" t="str">
        <v>ShortSleeveShirt</v>
      </c>
      <c r="H36" s="35" t="str">
        <v>ShortSleeveShirt</v>
      </c>
      <c r="I36" s="35" t="str">
        <v>ShortSleeveShirt</v>
      </c>
      <c r="J36" s="35" t="str">
        <v>TankTop</v>
      </c>
      <c r="K36" s="35" t="str">
        <v>TankTop</v>
      </c>
    </row>
    <row r="37" spans="2:11">
      <c r="B37" s="36" t="s">
        <v>1635</v>
      </c>
      <c r="C37" s="35" t="str">
        <v>Shirt"] = 35,</v>
      </c>
      <c r="D37" s="35" t="str">
        <v>Shirt</v>
      </c>
      <c r="H37" s="35" t="str">
        <v>Shirt</v>
      </c>
      <c r="I37" s="35" t="str">
        <v>Shirt</v>
      </c>
      <c r="J37" s="35" t="str">
        <v>Torso1Legs1</v>
      </c>
      <c r="K37" s="35" t="str">
        <v>Torso1Legs1</v>
      </c>
    </row>
    <row r="38" spans="2:11">
      <c r="B38" s="36" t="s">
        <v>1636</v>
      </c>
      <c r="C38" s="35" t="str">
        <v>Sweater"] = 36,</v>
      </c>
      <c r="D38" s="35" t="str">
        <v>Sweater</v>
      </c>
      <c r="H38" s="35" t="str">
        <v>Sweater</v>
      </c>
      <c r="I38" s="35" t="str">
        <v>Sweater</v>
      </c>
      <c r="J38" s="35" t="str">
        <v>TorsoExtra</v>
      </c>
      <c r="K38" s="35" t="str">
        <v>TorsoExtra</v>
      </c>
    </row>
    <row r="39" spans="2:11">
      <c r="B39" s="36" t="s">
        <v>1637</v>
      </c>
      <c r="C39" s="35" t="str">
        <v>TorsoExtraVest"] = 37,</v>
      </c>
      <c r="D39" s="35" t="str">
        <v>TorsoExtraVest</v>
      </c>
      <c r="H39" s="35" t="str">
        <v>TorsoExtraVest</v>
      </c>
      <c r="I39" s="35" t="str">
        <v>TorsoExtraVest</v>
      </c>
      <c r="J39" s="35" t="str">
        <v>TorsoExtraVest</v>
      </c>
      <c r="K39" s="35" t="str">
        <v>TorsoExtraVest</v>
      </c>
    </row>
    <row r="40" spans="2:11">
      <c r="B40" s="36" t="s">
        <v>1638</v>
      </c>
      <c r="C40" s="35" t="str">
        <v>Pants"] = 38,</v>
      </c>
      <c r="D40" s="35" t="str">
        <v>Pants</v>
      </c>
      <c r="H40" s="35" t="str">
        <v>Pants</v>
      </c>
      <c r="I40" s="35" t="str">
        <v>Pants</v>
      </c>
      <c r="J40" s="35" t="str">
        <v>Tshirt</v>
      </c>
      <c r="K40" s="35" t="str">
        <v>Tshirt</v>
      </c>
    </row>
    <row r="41" spans="2:11">
      <c r="B41" s="36" t="s">
        <v>1639</v>
      </c>
      <c r="C41" s="35" t="str">
        <v>Skirt"] = 39,</v>
      </c>
      <c r="D41" s="35" t="str">
        <v>Skirt</v>
      </c>
      <c r="H41" s="35" t="str">
        <v>Skirt</v>
      </c>
      <c r="I41" s="35" t="str">
        <v>Skirt</v>
      </c>
      <c r="J41" s="35" t="str">
        <v>Underwear</v>
      </c>
      <c r="K41" s="35" t="str">
        <v>Underwear</v>
      </c>
    </row>
    <row r="42" spans="2:11">
      <c r="B42" s="36" t="s">
        <v>1640</v>
      </c>
      <c r="C42" s="35" t="str">
        <v>Torso1Legs1"] = 40,</v>
      </c>
      <c r="D42" s="35" t="str">
        <v>Torso1Legs1</v>
      </c>
      <c r="H42" s="35" t="str">
        <v>Torso1Legs1</v>
      </c>
      <c r="I42" s="35" t="str">
        <v>Torso1Legs1</v>
      </c>
      <c r="J42" s="35" t="str">
        <v>UnderwearBottom</v>
      </c>
      <c r="K42" s="35" t="str">
        <v>UnderwearBottom</v>
      </c>
    </row>
    <row r="43" spans="2:11">
      <c r="B43" s="36" t="s">
        <v>1641</v>
      </c>
      <c r="C43" s="35" t="str">
        <v>Legs1"] = 41,</v>
      </c>
      <c r="D43" s="35" t="str">
        <v>Legs1</v>
      </c>
      <c r="H43" s="35" t="str">
        <v>Legs1</v>
      </c>
      <c r="I43" s="35" t="str">
        <v>Legs1</v>
      </c>
      <c r="J43" s="35" t="str">
        <v>UnderwearExtra1</v>
      </c>
      <c r="K43" s="35" t="str">
        <v>UnderwearExtra1</v>
      </c>
    </row>
    <row r="44" spans="2:11">
      <c r="B44" s="36" t="s">
        <v>1642</v>
      </c>
      <c r="C44" s="35" t="str">
        <v>Shoes"] = 42,</v>
      </c>
      <c r="D44" s="35" t="str">
        <v>Shoes</v>
      </c>
      <c r="H44" s="35" t="str">
        <v>Shoes</v>
      </c>
      <c r="I44" s="35" t="str">
        <v>Shoes</v>
      </c>
      <c r="J44" s="35" t="str">
        <v>UnderwearExtra2</v>
      </c>
      <c r="K44" s="35" t="str">
        <v>UnderwearExtra2</v>
      </c>
    </row>
    <row r="45" spans="2:11">
      <c r="B45" s="36" t="s">
        <v>1643</v>
      </c>
      <c r="C45" s="35" t="str">
        <v>Jacket"] = 43,</v>
      </c>
      <c r="D45" s="35" t="str">
        <v>Jacket</v>
      </c>
      <c r="H45" s="35" t="str">
        <v>Jacket</v>
      </c>
      <c r="I45" s="35" t="str">
        <v>Jacket</v>
      </c>
      <c r="J45" s="35" t="str">
        <v>UnderwearTop</v>
      </c>
      <c r="K45" s="35" t="str">
        <v>UnderwearTop</v>
      </c>
    </row>
    <row r="57" spans="2:4">
      <c r="B57" s="35" t="s">
        <v>1645</v>
      </c>
      <c r="C57" s="35" t="s">
        <v>1646</v>
      </c>
      <c r="D57" s="35" t="str" cm="1">
        <f t="array" ref="D57:D128">_xlfn.UNIQUE(C57:C128)</f>
        <v>Wound</v>
      </c>
    </row>
    <row r="58" spans="2:4">
      <c r="B58" s="35" t="s">
        <v>1647</v>
      </c>
      <c r="C58" s="35" t="s">
        <v>1648</v>
      </c>
      <c r="D58" s="35" t="str">
        <v>BeltExtra</v>
      </c>
    </row>
    <row r="59" spans="2:4">
      <c r="B59" s="35" t="s">
        <v>1647</v>
      </c>
      <c r="C59" s="35" t="s">
        <v>1649</v>
      </c>
      <c r="D59" s="35" t="str">
        <v>Belt</v>
      </c>
    </row>
    <row r="60" spans="2:4">
      <c r="B60" s="35" t="s">
        <v>1647</v>
      </c>
      <c r="C60" s="35" t="s">
        <v>1650</v>
      </c>
      <c r="D60" s="35" t="str">
        <v>BellyButton</v>
      </c>
    </row>
    <row r="61" spans="2:4">
      <c r="B61" s="35" t="s">
        <v>1651</v>
      </c>
      <c r="C61" s="35" t="s">
        <v>1652</v>
      </c>
      <c r="D61" s="35" t="str">
        <v>MakeUp_FullFace</v>
      </c>
    </row>
    <row r="62" spans="2:4">
      <c r="B62" s="35" t="s">
        <v>1651</v>
      </c>
      <c r="C62" s="35" t="s">
        <v>1653</v>
      </c>
      <c r="D62" s="35" t="str">
        <v>MakeUp_Eyes</v>
      </c>
    </row>
    <row r="63" spans="2:4">
      <c r="B63" s="35" t="s">
        <v>1654</v>
      </c>
      <c r="C63" s="35" t="s">
        <v>1655</v>
      </c>
      <c r="D63" s="35" t="str">
        <v>MakeUp_EyesShadow</v>
      </c>
    </row>
    <row r="64" spans="2:4">
      <c r="B64" s="35" t="s">
        <v>1654</v>
      </c>
      <c r="C64" s="35" t="s">
        <v>1656</v>
      </c>
      <c r="D64" s="35" t="str">
        <v>MakeUp_Lips</v>
      </c>
    </row>
    <row r="65" spans="2:4">
      <c r="B65" s="35" t="s">
        <v>1657</v>
      </c>
      <c r="C65" s="35" t="s">
        <v>1658</v>
      </c>
      <c r="D65" s="35" t="str">
        <v>Mask</v>
      </c>
    </row>
    <row r="66" spans="2:4">
      <c r="B66" s="35" t="s">
        <v>1657</v>
      </c>
      <c r="C66" s="35" t="s">
        <v>1659</v>
      </c>
      <c r="D66" s="35" t="str">
        <v>MaskEyes</v>
      </c>
    </row>
    <row r="67" spans="2:4">
      <c r="B67" s="35" t="s">
        <v>1657</v>
      </c>
      <c r="C67" s="35" t="s">
        <v>1660</v>
      </c>
      <c r="D67" s="35" t="str">
        <v>MaskFull</v>
      </c>
    </row>
    <row r="68" spans="2:4">
      <c r="B68" s="35" t="s">
        <v>1661</v>
      </c>
      <c r="C68" s="35" t="s">
        <v>1662</v>
      </c>
      <c r="D68" s="35" t="str">
        <v>Underwear</v>
      </c>
    </row>
    <row r="69" spans="2:4">
      <c r="B69" s="35" t="s">
        <v>1661</v>
      </c>
      <c r="C69" s="35" t="s">
        <v>1663</v>
      </c>
      <c r="D69" s="35" t="str">
        <v>UnderwearBottom</v>
      </c>
    </row>
    <row r="70" spans="2:4">
      <c r="B70" s="35" t="s">
        <v>1664</v>
      </c>
      <c r="C70" s="35" t="s">
        <v>1665</v>
      </c>
      <c r="D70" s="35" t="str">
        <v>UnderwearTop</v>
      </c>
    </row>
    <row r="71" spans="2:4">
      <c r="B71" s="35" t="s">
        <v>1664</v>
      </c>
      <c r="C71" s="35" t="s">
        <v>1666</v>
      </c>
      <c r="D71" s="35" t="str">
        <v>UnderwearExtra1</v>
      </c>
    </row>
    <row r="72" spans="2:4">
      <c r="B72" s="35" t="s">
        <v>1664</v>
      </c>
      <c r="C72" s="35" t="s">
        <v>1667</v>
      </c>
      <c r="D72" s="35" t="str">
        <v>UnderwearExtra2</v>
      </c>
    </row>
    <row r="73" spans="2:4">
      <c r="B73" s="35" t="s">
        <v>1668</v>
      </c>
      <c r="C73" s="35" t="s">
        <v>1669</v>
      </c>
      <c r="D73" s="35" t="str">
        <v>Hat</v>
      </c>
    </row>
    <row r="74" spans="2:4">
      <c r="B74" s="35" t="s">
        <v>1668</v>
      </c>
      <c r="C74" s="35" t="s">
        <v>1644</v>
      </c>
      <c r="D74" s="35" t="str">
        <v>FullHat</v>
      </c>
    </row>
    <row r="75" spans="2:4">
      <c r="B75" s="35" t="s">
        <v>1670</v>
      </c>
      <c r="C75" s="35" t="s">
        <v>1671</v>
      </c>
      <c r="D75" s="35" t="str">
        <v>Ears</v>
      </c>
    </row>
    <row r="76" spans="2:4">
      <c r="B76" s="35" t="s">
        <v>1670</v>
      </c>
      <c r="C76" s="35" t="s">
        <v>1672</v>
      </c>
      <c r="D76" s="35" t="str">
        <v>EarTop</v>
      </c>
    </row>
    <row r="77" spans="2:4">
      <c r="B77" s="35" t="s">
        <v>1670</v>
      </c>
      <c r="C77" s="35" t="s">
        <v>1673</v>
      </c>
      <c r="D77" s="35" t="str">
        <v>Nose</v>
      </c>
    </row>
    <row r="78" spans="2:4">
      <c r="B78" s="35" t="s">
        <v>1674</v>
      </c>
      <c r="C78" s="35" t="s">
        <v>1675</v>
      </c>
      <c r="D78" s="35" t="str">
        <v>Torso1</v>
      </c>
    </row>
    <row r="79" spans="2:4">
      <c r="B79" s="35" t="s">
        <v>1674</v>
      </c>
      <c r="C79" s="35" t="s">
        <v>1676</v>
      </c>
      <c r="D79" s="35" t="str">
        <v>Torso1Legs1</v>
      </c>
    </row>
    <row r="80" spans="2:4">
      <c r="B80" s="35" t="s">
        <v>1677</v>
      </c>
      <c r="C80" s="35" t="s">
        <v>1678</v>
      </c>
      <c r="D80" s="35" t="str">
        <v>TankTop</v>
      </c>
    </row>
    <row r="81" spans="2:4">
      <c r="B81" s="35" t="s">
        <v>1677</v>
      </c>
      <c r="C81" s="35" t="s">
        <v>1679</v>
      </c>
      <c r="D81" s="35" t="str">
        <v>Tshirt</v>
      </c>
    </row>
    <row r="82" spans="2:4">
      <c r="B82" s="35" t="s">
        <v>1677</v>
      </c>
      <c r="C82" s="35" t="s">
        <v>1680</v>
      </c>
      <c r="D82" s="35" t="str">
        <v>ShortSleeveShirt</v>
      </c>
    </row>
    <row r="83" spans="2:4">
      <c r="B83" s="35" t="s">
        <v>1681</v>
      </c>
      <c r="C83" s="35" t="s">
        <v>1682</v>
      </c>
      <c r="D83" s="35" t="str">
        <v>LeftWrist</v>
      </c>
    </row>
    <row r="84" spans="2:4">
      <c r="B84" s="35" t="s">
        <v>1683</v>
      </c>
      <c r="C84" s="35" t="s">
        <v>1684</v>
      </c>
      <c r="D84" s="35" t="str">
        <v>RightWrist</v>
      </c>
    </row>
    <row r="85" spans="2:4">
      <c r="B85" s="35" t="s">
        <v>1683</v>
      </c>
      <c r="C85" s="35" t="s">
        <v>1685</v>
      </c>
      <c r="D85" s="35" t="str">
        <v>Shirt</v>
      </c>
    </row>
    <row r="86" spans="2:4">
      <c r="B86" s="35" t="s">
        <v>1683</v>
      </c>
      <c r="C86" s="35" t="s">
        <v>1686</v>
      </c>
      <c r="D86" s="35" t="str">
        <v>Neck</v>
      </c>
    </row>
    <row r="87" spans="2:4">
      <c r="B87" s="35" t="s">
        <v>1687</v>
      </c>
      <c r="C87" s="35" t="s">
        <v>1688</v>
      </c>
      <c r="D87" s="35" t="str">
        <v>Necklace</v>
      </c>
    </row>
    <row r="88" spans="2:4">
      <c r="B88" s="35" t="s">
        <v>1687</v>
      </c>
      <c r="C88" s="35" t="s">
        <v>1689</v>
      </c>
      <c r="D88" s="35" t="str">
        <v>Necklace_Long</v>
      </c>
    </row>
    <row r="89" spans="2:4">
      <c r="B89" s="35" t="s">
        <v>1687</v>
      </c>
      <c r="C89" s="35" t="s">
        <v>1690</v>
      </c>
      <c r="D89" s="35" t="str">
        <v>Right_MiddleFinger</v>
      </c>
    </row>
    <row r="90" spans="2:4">
      <c r="B90" s="35" t="s">
        <v>1691</v>
      </c>
      <c r="C90" s="35" t="s">
        <v>1692</v>
      </c>
      <c r="D90" s="35" t="str">
        <v>Left_MiddleFinger</v>
      </c>
    </row>
    <row r="91" spans="2:4">
      <c r="B91" s="35" t="s">
        <v>1691</v>
      </c>
      <c r="C91" s="35" t="s">
        <v>1693</v>
      </c>
      <c r="D91" s="35" t="str">
        <v>Left_RingFinger</v>
      </c>
    </row>
    <row r="92" spans="2:4">
      <c r="B92" s="35" t="s">
        <v>1694</v>
      </c>
      <c r="C92" s="35" t="s">
        <v>1695</v>
      </c>
      <c r="D92" s="35" t="str">
        <v>Right_RingFinger</v>
      </c>
    </row>
    <row r="93" spans="2:4">
      <c r="B93" s="35" t="s">
        <v>1694</v>
      </c>
      <c r="C93" s="35" t="s">
        <v>1696</v>
      </c>
      <c r="D93" s="35" t="str">
        <v>Hands</v>
      </c>
    </row>
    <row r="94" spans="2:4">
      <c r="B94" s="35" t="s">
        <v>1694</v>
      </c>
      <c r="C94" s="35" t="s">
        <v>1697</v>
      </c>
      <c r="D94" s="35" t="str">
        <v>HandsLeft</v>
      </c>
    </row>
    <row r="95" spans="2:4">
      <c r="B95" s="35" t="s">
        <v>1698</v>
      </c>
      <c r="C95" s="35" t="s">
        <v>1699</v>
      </c>
      <c r="D95" s="35" t="str">
        <v>HandsRight</v>
      </c>
    </row>
    <row r="96" spans="2:4">
      <c r="B96" s="35" t="s">
        <v>1698</v>
      </c>
      <c r="C96" s="35" t="s">
        <v>1700</v>
      </c>
      <c r="D96" s="35" t="str">
        <v>Socks</v>
      </c>
    </row>
    <row r="97" spans="2:4">
      <c r="B97" s="35" t="s">
        <v>1698</v>
      </c>
      <c r="C97" s="35" t="s">
        <v>1701</v>
      </c>
      <c r="D97" s="35" t="str">
        <v>Legs1</v>
      </c>
    </row>
    <row r="98" spans="2:4">
      <c r="B98" s="35" t="s">
        <v>1702</v>
      </c>
      <c r="C98" s="35" t="s">
        <v>1703</v>
      </c>
      <c r="D98" s="35" t="str">
        <v>Pants</v>
      </c>
    </row>
    <row r="99" spans="2:4">
      <c r="B99" s="35" t="s">
        <v>1702</v>
      </c>
      <c r="C99" s="35" t="s">
        <v>1704</v>
      </c>
      <c r="D99" s="35" t="str">
        <v>Skirt</v>
      </c>
    </row>
    <row r="100" spans="2:4">
      <c r="B100" s="35" t="s">
        <v>1705</v>
      </c>
      <c r="C100" s="35" t="s">
        <v>1706</v>
      </c>
      <c r="D100" s="35" t="str">
        <v>Legs5</v>
      </c>
    </row>
    <row r="101" spans="2:4">
      <c r="B101" s="35" t="s">
        <v>1705</v>
      </c>
      <c r="C101" s="35" t="s">
        <v>1707</v>
      </c>
      <c r="D101" s="35" t="str">
        <v>Dress</v>
      </c>
    </row>
    <row r="102" spans="2:4">
      <c r="B102" s="35" t="s">
        <v>1705</v>
      </c>
      <c r="C102" s="35" t="s">
        <v>1708</v>
      </c>
      <c r="D102" s="35" t="str">
        <v>BodyCostume</v>
      </c>
    </row>
    <row r="103" spans="2:4">
      <c r="B103" s="35" t="s">
        <v>1709</v>
      </c>
      <c r="C103" s="35" t="s">
        <v>1710</v>
      </c>
      <c r="D103" s="35" t="str">
        <v>Sweater</v>
      </c>
    </row>
    <row r="104" spans="2:4">
      <c r="B104" s="35" t="s">
        <v>1709</v>
      </c>
      <c r="C104" s="35" t="s">
        <v>1711</v>
      </c>
      <c r="D104" s="35" t="str">
        <v>SweaterHat</v>
      </c>
    </row>
    <row r="105" spans="2:4">
      <c r="B105" s="35" t="s">
        <v>1709</v>
      </c>
      <c r="C105" s="35" t="s">
        <v>1712</v>
      </c>
      <c r="D105" s="35" t="str">
        <v>Jacket</v>
      </c>
    </row>
    <row r="106" spans="2:4">
      <c r="B106" s="35" t="s">
        <v>1713</v>
      </c>
      <c r="C106" s="35" t="s">
        <v>1714</v>
      </c>
      <c r="D106" s="35" t="str">
        <v>Jacket_Down</v>
      </c>
    </row>
    <row r="107" spans="2:4">
      <c r="B107" s="35" t="s">
        <v>1713</v>
      </c>
      <c r="C107" s="35" t="s">
        <v>1715</v>
      </c>
      <c r="D107" s="35" t="str">
        <v>Jacket_Bulky</v>
      </c>
    </row>
    <row r="108" spans="2:4">
      <c r="B108" s="35" t="s">
        <v>1716</v>
      </c>
      <c r="C108" s="35" t="s">
        <v>1717</v>
      </c>
      <c r="D108" s="35" t="str">
        <v>JacketHat</v>
      </c>
    </row>
    <row r="109" spans="2:4">
      <c r="B109" s="35" t="s">
        <v>1716</v>
      </c>
      <c r="C109" s="35" t="s">
        <v>1718</v>
      </c>
      <c r="D109" s="35" t="str">
        <v>JacketHat_Bulky</v>
      </c>
    </row>
    <row r="110" spans="2:4">
      <c r="B110" s="35" t="s">
        <v>1716</v>
      </c>
      <c r="C110" s="35" t="s">
        <v>1719</v>
      </c>
      <c r="D110" s="35" t="str">
        <v>JacketSuit</v>
      </c>
    </row>
    <row r="111" spans="2:4">
      <c r="B111" s="35" t="s">
        <v>1720</v>
      </c>
      <c r="C111" s="35" t="s">
        <v>1721</v>
      </c>
      <c r="D111" s="35" t="str">
        <v>FullSuit</v>
      </c>
    </row>
    <row r="112" spans="2:4">
      <c r="B112" s="35" t="s">
        <v>1720</v>
      </c>
      <c r="C112" s="35" t="s">
        <v>1722</v>
      </c>
      <c r="D112" s="35" t="str">
        <v>Boilersuit</v>
      </c>
    </row>
    <row r="113" spans="2:4">
      <c r="B113" s="35" t="s">
        <v>1723</v>
      </c>
      <c r="C113" s="35" t="s">
        <v>1724</v>
      </c>
      <c r="D113" s="35" t="str">
        <v>FullSuitHead</v>
      </c>
    </row>
    <row r="114" spans="2:4">
      <c r="B114" s="35" t="s">
        <v>1723</v>
      </c>
      <c r="C114" s="35" t="s">
        <v>1725</v>
      </c>
      <c r="D114" s="35" t="str">
        <v>FullTop</v>
      </c>
    </row>
    <row r="115" spans="2:4">
      <c r="B115" s="35" t="s">
        <v>1723</v>
      </c>
      <c r="C115" s="35" t="s">
        <v>1726</v>
      </c>
      <c r="D115" s="35" t="str">
        <v>BathRobe</v>
      </c>
    </row>
    <row r="116" spans="2:4">
      <c r="B116" s="35" t="s">
        <v>1727</v>
      </c>
      <c r="C116" s="35" t="s">
        <v>1728</v>
      </c>
      <c r="D116" s="35" t="str">
        <v>Shoes</v>
      </c>
    </row>
    <row r="117" spans="2:4">
      <c r="B117" s="35" t="s">
        <v>1727</v>
      </c>
      <c r="C117" s="35" t="s">
        <v>1729</v>
      </c>
      <c r="D117" s="35" t="str">
        <v>FannyPackFront</v>
      </c>
    </row>
    <row r="118" spans="2:4">
      <c r="B118" s="35" t="s">
        <v>1730</v>
      </c>
      <c r="C118" s="35" t="s">
        <v>1731</v>
      </c>
      <c r="D118" s="35" t="str">
        <v>FannyPackBack</v>
      </c>
    </row>
    <row r="119" spans="2:4">
      <c r="B119" s="35" t="s">
        <v>1730</v>
      </c>
      <c r="C119" s="35" t="s">
        <v>1732</v>
      </c>
      <c r="D119" s="35" t="str">
        <v>AmmoStrap</v>
      </c>
    </row>
    <row r="120" spans="2:4">
      <c r="B120" s="35" t="s">
        <v>1733</v>
      </c>
      <c r="C120" s="35" t="s">
        <v>1734</v>
      </c>
      <c r="D120" s="35" t="str">
        <v>TorsoExtra</v>
      </c>
    </row>
    <row r="121" spans="2:4">
      <c r="B121" s="35" t="s">
        <v>1733</v>
      </c>
      <c r="C121" s="35" t="s">
        <v>1735</v>
      </c>
      <c r="D121" s="35" t="str">
        <v>TorsoExtraVest</v>
      </c>
    </row>
    <row r="122" spans="2:4">
      <c r="B122" s="35" t="s">
        <v>1736</v>
      </c>
      <c r="C122" s="35" t="s">
        <v>1737</v>
      </c>
      <c r="D122" s="35" t="str">
        <v>Tail</v>
      </c>
    </row>
    <row r="123" spans="2:4">
      <c r="B123" s="35" t="s">
        <v>1736</v>
      </c>
      <c r="C123" s="35" t="s">
        <v>1738</v>
      </c>
      <c r="D123" s="35" t="str">
        <v>Back</v>
      </c>
    </row>
    <row r="124" spans="2:4">
      <c r="B124" s="35" t="s">
        <v>1739</v>
      </c>
      <c r="C124" s="35" t="s">
        <v>1740</v>
      </c>
      <c r="D124" s="35" t="str">
        <v>LeftEye</v>
      </c>
    </row>
    <row r="125" spans="2:4">
      <c r="B125" s="35" t="s">
        <v>1739</v>
      </c>
      <c r="C125" s="35" t="s">
        <v>1741</v>
      </c>
      <c r="D125" s="35" t="str">
        <v>RightEye</v>
      </c>
    </row>
    <row r="126" spans="2:4">
      <c r="B126" s="35" t="s">
        <v>1739</v>
      </c>
      <c r="C126" s="35" t="s">
        <v>1742</v>
      </c>
      <c r="D126" s="35" t="str">
        <v>Eyes</v>
      </c>
    </row>
    <row r="127" spans="2:4">
      <c r="B127" s="35" t="s">
        <v>1743</v>
      </c>
      <c r="C127" s="35" t="s">
        <v>1744</v>
      </c>
      <c r="D127" s="35" t="str">
        <v>Scarf</v>
      </c>
    </row>
    <row r="128" spans="2:4">
      <c r="B128" s="35" t="s">
        <v>1743</v>
      </c>
      <c r="C128" s="35" t="s">
        <v>1745</v>
      </c>
      <c r="D128" s="35" t="str">
        <v>ZedDmg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DB0-A6F9-48E5-BFF4-FF928C603B54}">
  <dimension ref="B2:E4"/>
  <sheetViews>
    <sheetView workbookViewId="0">
      <selection activeCell="D5" sqref="D5"/>
    </sheetView>
  </sheetViews>
  <sheetFormatPr baseColWidth="10" defaultColWidth="15.7109375" defaultRowHeight="15"/>
  <cols>
    <col min="1" max="16384" width="15.7109375" style="14"/>
  </cols>
  <sheetData>
    <row r="2" spans="2:5">
      <c r="C2" s="37" t="s">
        <v>1747</v>
      </c>
      <c r="D2" s="37" t="s">
        <v>1748</v>
      </c>
      <c r="E2" s="39" t="s">
        <v>1749</v>
      </c>
    </row>
    <row r="3" spans="2:5">
      <c r="B3" s="14" t="b">
        <f>TRUE</f>
        <v>1</v>
      </c>
      <c r="C3" s="14">
        <v>-30</v>
      </c>
      <c r="D3" s="14">
        <v>-30</v>
      </c>
      <c r="E3" s="14">
        <v>-10</v>
      </c>
    </row>
    <row r="4" spans="2:5">
      <c r="B4" s="14" t="b">
        <f>FALSE</f>
        <v>0</v>
      </c>
      <c r="C4" s="14">
        <v>60</v>
      </c>
      <c r="D4" s="14">
        <v>60</v>
      </c>
      <c r="E4" s="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04-7C08-4946-9B9D-68229E5E81F4}">
  <dimension ref="B2:E2"/>
  <sheetViews>
    <sheetView workbookViewId="0">
      <selection activeCell="B2" sqref="B2:E2"/>
    </sheetView>
  </sheetViews>
  <sheetFormatPr baseColWidth="10" defaultRowHeight="15"/>
  <cols>
    <col min="1" max="1" width="11.42578125" style="38"/>
    <col min="2" max="2" width="23.85546875" style="38" customWidth="1"/>
    <col min="3" max="3" width="13.5703125" style="38" customWidth="1"/>
    <col min="4" max="16384" width="11.42578125" style="38"/>
  </cols>
  <sheetData>
    <row r="2" spans="2:5">
      <c r="B2" s="37" t="s">
        <v>1746</v>
      </c>
      <c r="C2" s="37" t="s">
        <v>1747</v>
      </c>
      <c r="D2" s="37" t="s">
        <v>1748</v>
      </c>
      <c r="E2" s="3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547-C653-4945-912F-0C95B906EA98}">
  <dimension ref="B3:M5"/>
  <sheetViews>
    <sheetView workbookViewId="0">
      <selection activeCell="J16" sqref="J16"/>
    </sheetView>
  </sheetViews>
  <sheetFormatPr baseColWidth="10" defaultRowHeight="15"/>
  <cols>
    <col min="1" max="8" width="11.42578125" style="14"/>
    <col min="9" max="9" width="12.28515625" style="14" customWidth="1"/>
    <col min="10" max="10" width="19.42578125" style="14" bestFit="1" customWidth="1"/>
    <col min="11" max="11" width="11.42578125" style="14"/>
    <col min="12" max="12" width="18.140625" style="14" customWidth="1"/>
    <col min="13" max="13" width="22" style="14" customWidth="1"/>
    <col min="14" max="16384" width="11.42578125" style="14"/>
  </cols>
  <sheetData>
    <row r="3" spans="2:13">
      <c r="C3" s="14" t="s">
        <v>1752</v>
      </c>
      <c r="D3" s="14" t="s">
        <v>1753</v>
      </c>
      <c r="E3" s="14" t="s">
        <v>1759</v>
      </c>
      <c r="F3" s="14" t="s">
        <v>1754</v>
      </c>
      <c r="G3" s="14" t="s">
        <v>1755</v>
      </c>
      <c r="H3" s="14" t="s">
        <v>1756</v>
      </c>
      <c r="I3" s="14" t="s">
        <v>1760</v>
      </c>
      <c r="L3" s="14" t="s">
        <v>1757</v>
      </c>
      <c r="M3" s="14" t="s">
        <v>1758</v>
      </c>
    </row>
    <row r="4" spans="2:13">
      <c r="B4" s="14" t="s">
        <v>1750</v>
      </c>
      <c r="C4" s="14">
        <v>2</v>
      </c>
      <c r="D4" s="14">
        <v>5</v>
      </c>
      <c r="E4" s="14">
        <v>8</v>
      </c>
      <c r="F4" s="14">
        <f>D4-C4</f>
        <v>3</v>
      </c>
      <c r="G4" s="14">
        <f>SQRT(F4^2+F5^2)</f>
        <v>5</v>
      </c>
      <c r="H4" s="14">
        <f>-F5</f>
        <v>-4</v>
      </c>
      <c r="I4" s="40">
        <f>SQRT(E4^2+E5^2)</f>
        <v>12.041594578792296</v>
      </c>
      <c r="J4" s="41" cm="1">
        <f t="array" ref="J4:J5">H4:H5/G4*I4</f>
        <v>-9.633275663033837</v>
      </c>
      <c r="L4" s="41" cm="1">
        <f t="array" ref="L4:L5">_xlfn.ANCHORARRAY(J4)</f>
        <v>-9.633275663033837</v>
      </c>
      <c r="M4" s="41" cm="1">
        <f t="array" ref="M4:M5">-_xlfn.ANCHORARRAY(J4)</f>
        <v>9.633275663033837</v>
      </c>
    </row>
    <row r="5" spans="2:13">
      <c r="B5" s="14" t="s">
        <v>1751</v>
      </c>
      <c r="C5" s="14">
        <v>3</v>
      </c>
      <c r="D5" s="14">
        <v>7</v>
      </c>
      <c r="E5" s="14">
        <v>9</v>
      </c>
      <c r="F5" s="14">
        <f>D5-C5</f>
        <v>4</v>
      </c>
      <c r="H5" s="14">
        <f>F4</f>
        <v>3</v>
      </c>
      <c r="J5" s="41">
        <v>7.2249567472753773</v>
      </c>
      <c r="L5" s="14">
        <v>7.2249567472753773</v>
      </c>
      <c r="M5" s="14">
        <v>-7.2249567472753773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99B5-09C8-466A-BFD7-F652704B72E8}">
  <dimension ref="B4:L22"/>
  <sheetViews>
    <sheetView tabSelected="1" workbookViewId="0">
      <selection activeCell="K27" sqref="K27"/>
    </sheetView>
  </sheetViews>
  <sheetFormatPr baseColWidth="10" defaultRowHeight="15"/>
  <cols>
    <col min="1" max="3" width="11.42578125" style="1"/>
    <col min="4" max="4" width="16.140625" style="1" bestFit="1" customWidth="1"/>
    <col min="5" max="16384" width="11.42578125" style="1"/>
  </cols>
  <sheetData>
    <row r="4" spans="2:12">
      <c r="C4" s="45" t="s">
        <v>1770</v>
      </c>
      <c r="D4" s="45"/>
      <c r="E4" s="45"/>
      <c r="F4" s="45"/>
      <c r="G4" s="45"/>
      <c r="H4" s="45"/>
      <c r="I4" s="45"/>
      <c r="J4" s="45"/>
    </row>
    <row r="5" spans="2:12">
      <c r="D5" s="43" t="s">
        <v>1761</v>
      </c>
      <c r="E5" s="42"/>
    </row>
    <row r="6" spans="2:12">
      <c r="B6" s="43" t="s">
        <v>1762</v>
      </c>
      <c r="C6" s="43" t="s">
        <v>1773</v>
      </c>
      <c r="D6" s="2">
        <v>-0.9</v>
      </c>
      <c r="E6" s="43" t="s">
        <v>1763</v>
      </c>
      <c r="G6" s="43" t="s">
        <v>1764</v>
      </c>
      <c r="H6" s="43" t="s">
        <v>1766</v>
      </c>
      <c r="I6" s="43" t="s">
        <v>1765</v>
      </c>
      <c r="J6" s="43" t="s">
        <v>1767</v>
      </c>
    </row>
    <row r="7" spans="2:12">
      <c r="B7" s="2" t="s">
        <v>1768</v>
      </c>
      <c r="C7" s="2"/>
      <c r="D7" s="2">
        <v>-0.996</v>
      </c>
      <c r="E7" s="2">
        <v>0.85870000000000002</v>
      </c>
      <c r="G7" s="2" cm="1">
        <f t="array" ref="G7:G8">D7:D8-D6</f>
        <v>-9.5999999999999974E-2</v>
      </c>
      <c r="H7" s="2">
        <f>SLOPE(_xlfn.ANCHORARRAY(G7),E7:E8)</f>
        <v>-0.63584488179806686</v>
      </c>
      <c r="I7" s="2" cm="1">
        <f t="array" ref="I7:I8">E7:E8*-0.6358 + 0.45</f>
        <v>-9.5961459999999998E-2</v>
      </c>
      <c r="J7" s="2" cm="1">
        <f t="array" ref="J7:J8">D6+_xlfn.ANCHORARRAY(I7)</f>
        <v>-0.99596145999999997</v>
      </c>
    </row>
    <row r="8" spans="2:12">
      <c r="B8" s="2" t="s">
        <v>1769</v>
      </c>
      <c r="C8" s="2"/>
      <c r="D8" s="2">
        <v>-0.45</v>
      </c>
      <c r="E8" s="2">
        <v>0</v>
      </c>
      <c r="G8" s="2">
        <v>0.45</v>
      </c>
      <c r="H8" s="2">
        <f>INTERCEPT(_xlfn.ANCHORARRAY(G7),E7:E8)</f>
        <v>0.45000000000000007</v>
      </c>
      <c r="I8" s="2">
        <v>0.45</v>
      </c>
      <c r="J8" s="2">
        <v>-0.45</v>
      </c>
    </row>
    <row r="9" spans="2:12">
      <c r="C9" s="2"/>
    </row>
    <row r="11" spans="2:12">
      <c r="C11" s="45" t="s">
        <v>1771</v>
      </c>
      <c r="D11" s="45"/>
      <c r="E11" s="45"/>
      <c r="F11" s="45"/>
      <c r="G11" s="45"/>
      <c r="H11" s="45"/>
      <c r="I11" s="45"/>
      <c r="J11" s="45"/>
    </row>
    <row r="12" spans="2:12">
      <c r="D12" s="43" t="s">
        <v>1761</v>
      </c>
      <c r="E12" s="42"/>
    </row>
    <row r="13" spans="2:12">
      <c r="B13" s="43" t="s">
        <v>1762</v>
      </c>
      <c r="C13" s="43" t="s">
        <v>1773</v>
      </c>
      <c r="D13" s="2">
        <v>-0.9</v>
      </c>
      <c r="E13" s="43" t="s">
        <v>1763</v>
      </c>
      <c r="G13" s="43" t="s">
        <v>1764</v>
      </c>
      <c r="H13" s="43" t="s">
        <v>1766</v>
      </c>
      <c r="I13" s="43" t="s">
        <v>1765</v>
      </c>
      <c r="J13" s="43" t="s">
        <v>1767</v>
      </c>
      <c r="L13" s="1">
        <v>-0.30342419828056977</v>
      </c>
    </row>
    <row r="14" spans="2:12">
      <c r="B14" s="2" t="s">
        <v>1768</v>
      </c>
      <c r="C14" s="2" t="s">
        <v>1775</v>
      </c>
      <c r="D14" s="2" cm="1">
        <f t="array" ref="D14:D15">-_xlfn.NUMBERVALUE(REPLACE(C14:C15,2,1,","))</f>
        <v>-0.96150973824813002</v>
      </c>
      <c r="E14" s="2">
        <f>_xlfn.NUMBERVALUE(REPLACE(C16,2,1,","))</f>
        <v>0.87817060947418202</v>
      </c>
      <c r="G14" s="2" cm="1">
        <f t="array" ref="G14:G15">D14:D15-D13</f>
        <v>-6.1509738248129997E-2</v>
      </c>
      <c r="H14" s="2">
        <f>(G14-G15)/(E14-E15)</f>
        <v>-0.30342419828056977</v>
      </c>
      <c r="I14" s="2" cm="1">
        <f t="array" ref="I14:I15">E14:E15*H14 + H15</f>
        <v>-6.1509738248129997E-2</v>
      </c>
      <c r="J14" s="2" cm="1">
        <f t="array" ref="J14:J15">D13+_xlfn.ANCHORARRAY(I14)</f>
        <v>-0.96150973824813002</v>
      </c>
      <c r="L14" s="1">
        <v>0.20494847488513299</v>
      </c>
    </row>
    <row r="15" spans="2:12">
      <c r="B15" s="2" t="s">
        <v>1769</v>
      </c>
      <c r="C15" s="2" t="s">
        <v>1774</v>
      </c>
      <c r="D15" s="2">
        <v>-0.69505152511486701</v>
      </c>
      <c r="E15" s="2">
        <v>0</v>
      </c>
      <c r="G15" s="2">
        <v>0.20494847488513301</v>
      </c>
      <c r="H15" s="2">
        <f>INTERCEPT(_xlfn.ANCHORARRAY(G14),E14:E15)</f>
        <v>0.20494847488513301</v>
      </c>
      <c r="I15" s="2">
        <v>0.20494847488513301</v>
      </c>
      <c r="J15" s="2">
        <v>-0.69505152511486701</v>
      </c>
    </row>
    <row r="16" spans="2:12">
      <c r="C16" s="2" t="s">
        <v>1776</v>
      </c>
    </row>
    <row r="17" spans="2:12">
      <c r="C17" s="45" t="s">
        <v>1772</v>
      </c>
      <c r="D17" s="45"/>
      <c r="E17" s="45"/>
      <c r="F17" s="45"/>
      <c r="G17" s="45"/>
      <c r="H17" s="45"/>
      <c r="I17" s="45"/>
      <c r="J17" s="45"/>
    </row>
    <row r="18" spans="2:12">
      <c r="D18" s="43" t="s">
        <v>1761</v>
      </c>
      <c r="E18" s="42"/>
    </row>
    <row r="19" spans="2:12">
      <c r="B19" s="43" t="s">
        <v>1762</v>
      </c>
      <c r="C19" s="43" t="s">
        <v>1773</v>
      </c>
      <c r="D19" s="2">
        <v>-0.9</v>
      </c>
      <c r="E19" s="43" t="s">
        <v>1763</v>
      </c>
      <c r="G19" s="43" t="s">
        <v>1764</v>
      </c>
      <c r="H19" s="43" t="s">
        <v>1766</v>
      </c>
      <c r="I19" s="43" t="s">
        <v>1765</v>
      </c>
      <c r="J19" s="43" t="s">
        <v>1767</v>
      </c>
    </row>
    <row r="20" spans="2:12">
      <c r="B20" s="2" t="s">
        <v>1768</v>
      </c>
      <c r="C20" s="2" t="s">
        <v>1777</v>
      </c>
      <c r="D20" s="2" cm="1">
        <f t="array" ref="D20:D21">-_xlfn.NUMBERVALUE(REPLACE(C20:C21,2,1,","))</f>
        <v>-0.99633559195914301</v>
      </c>
      <c r="E20" s="2">
        <f>_xlfn.NUMBERVALUE(REPLACE(C22,2,1,","))</f>
        <v>0.87836557626724199</v>
      </c>
      <c r="G20" s="2" cm="1">
        <f t="array" ref="G20:G21">D20:D21-D19</f>
        <v>-9.6335591959142985E-2</v>
      </c>
      <c r="H20" s="2">
        <f>SLOPE(_xlfn.ANCHORARRAY(G20),E20:E21)</f>
        <v>-0.33457744781399068</v>
      </c>
      <c r="I20" s="2" cm="1">
        <f t="array" ref="I20:I21">E20:E21*-0.6358 + 0.45</f>
        <v>-0.1084648333907125</v>
      </c>
      <c r="J20" s="2" cm="1">
        <f t="array" ref="J20:J21">D19+_xlfn.ANCHORARRAY(I20)</f>
        <v>-1.0084648333907125</v>
      </c>
      <c r="L20" s="1">
        <v>-0.33457744781399068</v>
      </c>
    </row>
    <row r="21" spans="2:12">
      <c r="B21" s="2" t="s">
        <v>1769</v>
      </c>
      <c r="C21" s="2" t="s">
        <v>1779</v>
      </c>
      <c r="D21" s="2">
        <v>-0.70245427920398396</v>
      </c>
      <c r="E21" s="2">
        <v>0</v>
      </c>
      <c r="G21" s="2">
        <v>0.19754572079601607</v>
      </c>
      <c r="H21" s="2">
        <f>INTERCEPT(_xlfn.ANCHORARRAY(G20),E20:E21)</f>
        <v>0.19754572079601604</v>
      </c>
      <c r="I21" s="2">
        <v>0.45</v>
      </c>
      <c r="J21" s="2">
        <v>-0.45</v>
      </c>
      <c r="L21" s="1">
        <v>0.19754572079601601</v>
      </c>
    </row>
    <row r="22" spans="2:12">
      <c r="C22" s="2" t="s">
        <v>1778</v>
      </c>
    </row>
  </sheetData>
  <mergeCells count="3">
    <mergeCell ref="C4:J4"/>
    <mergeCell ref="C11:J11"/>
    <mergeCell ref="C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Zombie stats</vt:lpstr>
      <vt:lpstr>hide indoors updates</vt:lpstr>
      <vt:lpstr>weighted seed</vt:lpstr>
      <vt:lpstr>trueID my ass</vt:lpstr>
      <vt:lpstr>OnTick</vt:lpstr>
      <vt:lpstr>Clothing list</vt:lpstr>
      <vt:lpstr>Stalker behavior data</vt:lpstr>
      <vt:lpstr>Stalker behavior</vt:lpstr>
      <vt:lpstr>Stalker trajectories</vt:lpstr>
      <vt:lpstr>FOV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2024-07-22T16:45:28Z</dcterms:modified>
</cp:coreProperties>
</file>