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labs\Artem\vkiad\Week 3\Week 3\"/>
    </mc:Choice>
  </mc:AlternateContent>
  <xr:revisionPtr revIDLastSave="0" documentId="13_ncr:1_{1589C7B8-B884-487C-B9E9-5CC1CC422E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C23" i="1"/>
  <c r="C22" i="1"/>
  <c r="C21" i="1"/>
  <c r="F2" i="1"/>
  <c r="F3" i="1"/>
  <c r="F4" i="1"/>
  <c r="E2" i="1"/>
  <c r="E3" i="1"/>
  <c r="E4" i="1"/>
  <c r="C2" i="1"/>
  <c r="C3" i="1"/>
  <c r="C4" i="1"/>
  <c r="C5" i="1"/>
  <c r="C6" i="1"/>
  <c r="C7" i="1"/>
  <c r="C8" i="1"/>
  <c r="C9" i="1"/>
  <c r="C10" i="1"/>
  <c r="C11" i="1"/>
  <c r="C12" i="1"/>
  <c r="C13" i="1"/>
  <c r="E8" i="1"/>
  <c r="E9" i="1"/>
  <c r="E6" i="1"/>
  <c r="E7" i="1"/>
  <c r="A26" i="1"/>
  <c r="B26" i="1"/>
  <c r="A27" i="1"/>
  <c r="B27" i="1"/>
  <c r="A28" i="1"/>
  <c r="B28" i="1"/>
  <c r="A29" i="1"/>
  <c r="B29" i="1"/>
  <c r="A30" i="1"/>
  <c r="B30" i="1"/>
  <c r="D30" i="1"/>
  <c r="C30" i="1"/>
  <c r="E30" i="1"/>
  <c r="D29" i="1"/>
  <c r="C29" i="1"/>
  <c r="E29" i="1"/>
  <c r="D28" i="1"/>
  <c r="C28" i="1"/>
  <c r="E28" i="1"/>
  <c r="D27" i="1"/>
  <c r="C27" i="1"/>
  <c r="E27" i="1"/>
  <c r="D26" i="1"/>
  <c r="C26" i="1"/>
  <c r="E26" i="1"/>
  <c r="A23" i="1"/>
  <c r="B23" i="1"/>
  <c r="A22" i="1"/>
  <c r="B22" i="1"/>
  <c r="A21" i="1"/>
  <c r="B21" i="1"/>
</calcChain>
</file>

<file path=xl/sharedStrings.xml><?xml version="1.0" encoding="utf-8"?>
<sst xmlns="http://schemas.openxmlformats.org/spreadsheetml/2006/main" count="20" uniqueCount="20">
  <si>
    <t>x</t>
  </si>
  <si>
    <t>y</t>
  </si>
  <si>
    <t>Rxy</t>
  </si>
  <si>
    <t>X</t>
  </si>
  <si>
    <t>Y</t>
  </si>
  <si>
    <t>Среднее</t>
  </si>
  <si>
    <t>Дисперсия</t>
  </si>
  <si>
    <t>Ошибка</t>
  </si>
  <si>
    <t>Количество групп</t>
  </si>
  <si>
    <t>Шаг</t>
  </si>
  <si>
    <t>Коэффициент корреляции</t>
  </si>
  <si>
    <t>Значимость</t>
  </si>
  <si>
    <t>Интервал</t>
  </si>
  <si>
    <t>Число единиц</t>
  </si>
  <si>
    <t>Удельный вес единиц,
входящих в интервал,
при нормальном
распределении, %</t>
  </si>
  <si>
    <t>Удельный вес
единиц, входящих
в интервал, в
общем их числе, %</t>
  </si>
  <si>
    <t>Интервалы</t>
  </si>
  <si>
    <t xml:space="preserve">Сумма
результирующего
фактора i- ого
интервала
</t>
  </si>
  <si>
    <t>Число вариант,
попавших, в i-ый
интервал.
входящих в
интервал</t>
  </si>
  <si>
    <t>Средняя величина
результирующего
фактора в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</si>
</sst>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2"/>
      <color theme="0" tint="-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1" xfId="0" applyNumberFormat="1" applyBorder="1"/>
    <xf numFmtId="0" fontId="0" fillId="0" borderId="1" xfId="0" applyFill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 поле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Лист1!$A$2:$A$13</c:f>
              <c:numCache>
                <c:formatCode>#\ ##0.0000</c:formatCode>
                <c:ptCount val="12"/>
                <c:pt idx="0">
                  <c:v>2.0533000000000001</c:v>
                </c:pt>
                <c:pt idx="1">
                  <c:v>2.1528</c:v>
                </c:pt>
                <c:pt idx="2">
                  <c:v>2.1097999999999999</c:v>
                </c:pt>
                <c:pt idx="3">
                  <c:v>2.1221999999999999</c:v>
                </c:pt>
                <c:pt idx="4">
                  <c:v>2.1204000000000001</c:v>
                </c:pt>
                <c:pt idx="5">
                  <c:v>2.1545999999999998</c:v>
                </c:pt>
                <c:pt idx="6">
                  <c:v>2.1678999999999999</c:v>
                </c:pt>
                <c:pt idx="7">
                  <c:v>2.1315</c:v>
                </c:pt>
                <c:pt idx="8">
                  <c:v>2.0956999999999999</c:v>
                </c:pt>
                <c:pt idx="9">
                  <c:v>2.0889000000000002</c:v>
                </c:pt>
                <c:pt idx="10">
                  <c:v>2.0489000000000002</c:v>
                </c:pt>
                <c:pt idx="11">
                  <c:v>2.0293000000000001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987.5</c:v>
                </c:pt>
                <c:pt idx="1">
                  <c:v>963.6</c:v>
                </c:pt>
                <c:pt idx="2">
                  <c:v>999.7</c:v>
                </c:pt>
                <c:pt idx="3">
                  <c:v>994</c:v>
                </c:pt>
                <c:pt idx="4">
                  <c:v>1115.3</c:v>
                </c:pt>
                <c:pt idx="5">
                  <c:v>981.6</c:v>
                </c:pt>
                <c:pt idx="6">
                  <c:v>977.5</c:v>
                </c:pt>
                <c:pt idx="7">
                  <c:v>1056.9000000000001</c:v>
                </c:pt>
                <c:pt idx="8">
                  <c:v>1073.7</c:v>
                </c:pt>
                <c:pt idx="9">
                  <c:v>1071.5999999999999</c:v>
                </c:pt>
                <c:pt idx="10">
                  <c:v>1080.5</c:v>
                </c:pt>
                <c:pt idx="11">
                  <c:v>1128.5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9-4D50-B0BE-28B19716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69504"/>
        <c:axId val="583125288"/>
      </c:scatterChart>
      <c:valAx>
        <c:axId val="4755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3125288"/>
        <c:crosses val="autoZero"/>
        <c:crossBetween val="midCat"/>
      </c:valAx>
      <c:valAx>
        <c:axId val="58312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556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19050</xdr:rowOff>
    </xdr:from>
    <xdr:to>
      <xdr:col>20</xdr:col>
      <xdr:colOff>9525</xdr:colOff>
      <xdr:row>22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3" workbookViewId="0">
      <selection activeCell="H25" sqref="H25"/>
    </sheetView>
  </sheetViews>
  <sheetFormatPr defaultRowHeight="15" x14ac:dyDescent="0.25"/>
  <cols>
    <col min="3" max="3" width="15.42578125" customWidth="1"/>
    <col min="4" max="4" width="22.28515625" bestFit="1" customWidth="1"/>
    <col min="5" max="5" width="36.28515625" customWidth="1"/>
    <col min="6" max="6" width="18.42578125" customWidth="1"/>
  </cols>
  <sheetData>
    <row r="1" spans="1:6" ht="15.75" x14ac:dyDescent="0.25">
      <c r="A1" s="1" t="s">
        <v>0</v>
      </c>
      <c r="B1" s="1" t="s">
        <v>1</v>
      </c>
      <c r="C1" s="2" t="s">
        <v>2</v>
      </c>
      <c r="D1" s="1"/>
      <c r="E1" s="1" t="s">
        <v>3</v>
      </c>
      <c r="F1" s="1" t="s">
        <v>4</v>
      </c>
    </row>
    <row r="2" spans="1:6" ht="15.75" x14ac:dyDescent="0.25">
      <c r="A2" s="3">
        <v>2.0533000000000001</v>
      </c>
      <c r="B2" s="1">
        <v>987.5</v>
      </c>
      <c r="C2" s="2">
        <f>((A2-$E$2)*(B2-$F$2))/($E$4*$F$4)</f>
        <v>0.99145571286850587</v>
      </c>
      <c r="D2" s="1" t="s">
        <v>5</v>
      </c>
      <c r="E2" s="3">
        <f>AVERAGE(A2:A17)</f>
        <v>2.1062749999999997</v>
      </c>
      <c r="F2" s="1">
        <f>AVERAGE(B2:B17)</f>
        <v>1035.8666666666668</v>
      </c>
    </row>
    <row r="3" spans="1:6" ht="15.75" x14ac:dyDescent="0.25">
      <c r="A3" s="3">
        <v>2.1528</v>
      </c>
      <c r="B3" s="1">
        <v>963.6</v>
      </c>
      <c r="C3" s="2">
        <f t="shared" ref="C3:C17" si="0">((A3-$E$2)*(B3-$F$2))/($E$4*$F$4)</f>
        <v>-1.3010099002570856</v>
      </c>
      <c r="D3" s="1" t="s">
        <v>6</v>
      </c>
      <c r="E3" s="1">
        <f>VAR(A2:A17)</f>
        <v>1.9851347727272658E-3</v>
      </c>
      <c r="F3" s="1">
        <f>VAR(B2:B17)</f>
        <v>3364.3224242424226</v>
      </c>
    </row>
    <row r="4" spans="1:6" ht="15.75" x14ac:dyDescent="0.25">
      <c r="A4" s="3">
        <v>2.1097999999999999</v>
      </c>
      <c r="B4" s="1">
        <v>999.7</v>
      </c>
      <c r="C4" s="2">
        <f t="shared" si="0"/>
        <v>-4.9331440956148179E-2</v>
      </c>
      <c r="D4" s="1" t="s">
        <v>7</v>
      </c>
      <c r="E4" s="1">
        <f>SQRT(E3)</f>
        <v>4.4554851281619894E-2</v>
      </c>
      <c r="F4" s="1">
        <f>SQRT(F3)</f>
        <v>58.002779452733321</v>
      </c>
    </row>
    <row r="5" spans="1:6" ht="15.75" x14ac:dyDescent="0.25">
      <c r="A5" s="3">
        <v>2.1221999999999999</v>
      </c>
      <c r="B5" s="1">
        <v>994</v>
      </c>
      <c r="C5" s="2">
        <f t="shared" si="0"/>
        <v>-0.25799068293404842</v>
      </c>
    </row>
    <row r="6" spans="1:6" ht="15.75" x14ac:dyDescent="0.25">
      <c r="A6" s="3">
        <v>2.1204000000000001</v>
      </c>
      <c r="B6" s="1">
        <v>1115.3</v>
      </c>
      <c r="C6" s="2">
        <f t="shared" si="0"/>
        <v>0.43415763274929225</v>
      </c>
      <c r="D6" s="1" t="s">
        <v>8</v>
      </c>
      <c r="E6" s="3">
        <f>1+FLOOR(LOG(COUNT(A2:A17),2), 1)</f>
        <v>4</v>
      </c>
    </row>
    <row r="7" spans="1:6" ht="15.75" x14ac:dyDescent="0.25">
      <c r="A7" s="3">
        <v>2.1545999999999998</v>
      </c>
      <c r="B7" s="1">
        <v>981.6</v>
      </c>
      <c r="C7" s="2">
        <f t="shared" si="0"/>
        <v>-1.0147550119258515</v>
      </c>
      <c r="D7" s="1" t="s">
        <v>9</v>
      </c>
      <c r="E7" s="1">
        <f>(MAX(A2:A17)-MIN(A2:A17))/E6</f>
        <v>3.4649999999999959E-2</v>
      </c>
    </row>
    <row r="8" spans="1:6" ht="15.75" x14ac:dyDescent="0.25">
      <c r="A8" s="3">
        <v>2.1678999999999999</v>
      </c>
      <c r="B8" s="1">
        <v>977.5</v>
      </c>
      <c r="C8" s="2">
        <f t="shared" si="0"/>
        <v>-1.3918038070825807</v>
      </c>
      <c r="D8" s="1" t="s">
        <v>10</v>
      </c>
      <c r="E8" s="1">
        <f>SUM(C2:C17)/COUNT(C2:C17)</f>
        <v>-0.54409079078575351</v>
      </c>
    </row>
    <row r="9" spans="1:6" ht="15.75" x14ac:dyDescent="0.25">
      <c r="A9" s="3">
        <v>2.1315</v>
      </c>
      <c r="B9" s="1">
        <v>1056.9000000000001</v>
      </c>
      <c r="C9" s="2">
        <f t="shared" si="0"/>
        <v>0.20530308524703547</v>
      </c>
      <c r="D9" s="4" t="s">
        <v>11</v>
      </c>
      <c r="E9" s="1">
        <f>ABS(E8)*SQRT((COUNT(A2:A17)-2)/(1- E8*E8))</f>
        <v>2.0506699919990323</v>
      </c>
    </row>
    <row r="10" spans="1:6" ht="15.75" x14ac:dyDescent="0.25">
      <c r="A10" s="3">
        <v>2.0956999999999999</v>
      </c>
      <c r="B10" s="1">
        <v>1073.7</v>
      </c>
      <c r="C10" s="2">
        <f t="shared" si="0"/>
        <v>-0.15481433774716105</v>
      </c>
    </row>
    <row r="11" spans="1:6" ht="15.75" x14ac:dyDescent="0.25">
      <c r="A11" s="3">
        <v>2.0889000000000002</v>
      </c>
      <c r="B11" s="1">
        <v>1071.5999999999999</v>
      </c>
      <c r="C11" s="2">
        <f t="shared" si="0"/>
        <v>-0.24024510095738086</v>
      </c>
    </row>
    <row r="12" spans="1:6" ht="15.75" x14ac:dyDescent="0.25">
      <c r="A12" s="3">
        <v>2.0489000000000002</v>
      </c>
      <c r="B12" s="1">
        <v>1080.5</v>
      </c>
      <c r="C12" s="2">
        <f t="shared" si="0"/>
        <v>-0.99091914053950736</v>
      </c>
    </row>
    <row r="13" spans="1:6" ht="15.75" x14ac:dyDescent="0.25">
      <c r="A13" s="3">
        <v>2.0293000000000001</v>
      </c>
      <c r="B13" s="1">
        <v>1128.5</v>
      </c>
      <c r="C13" s="2">
        <f t="shared" si="0"/>
        <v>-2.7591364978941115</v>
      </c>
    </row>
    <row r="14" spans="1:6" ht="15.75" x14ac:dyDescent="0.25">
      <c r="A14" s="3"/>
      <c r="B14" s="1"/>
      <c r="C14" s="2"/>
    </row>
    <row r="15" spans="1:6" ht="15.75" x14ac:dyDescent="0.25">
      <c r="A15" s="3"/>
      <c r="B15" s="1"/>
      <c r="C15" s="2"/>
    </row>
    <row r="16" spans="1:6" ht="15.75" x14ac:dyDescent="0.25">
      <c r="A16" s="3"/>
      <c r="B16" s="1"/>
      <c r="C16" s="2"/>
    </row>
    <row r="17" spans="1:9" ht="15.75" x14ac:dyDescent="0.25">
      <c r="A17" s="3"/>
      <c r="B17" s="1"/>
      <c r="C17" s="2"/>
    </row>
    <row r="19" spans="1:9" ht="72" customHeight="1" x14ac:dyDescent="0.25"/>
    <row r="20" spans="1:9" ht="120" x14ac:dyDescent="0.25">
      <c r="A20" s="7" t="s">
        <v>12</v>
      </c>
      <c r="B20" s="8"/>
      <c r="C20" s="1" t="s">
        <v>13</v>
      </c>
      <c r="D20" s="9" t="s">
        <v>15</v>
      </c>
      <c r="E20" s="9" t="s">
        <v>14</v>
      </c>
    </row>
    <row r="21" spans="1:9" x14ac:dyDescent="0.25">
      <c r="A21" s="1">
        <f>E2-E4</f>
        <v>2.0617201487183796</v>
      </c>
      <c r="B21" s="1">
        <f>E2+E4</f>
        <v>2.1508298512816197</v>
      </c>
      <c r="C21" s="3">
        <f>COUNTIF(A2:A13,"&gt;"&amp;A21)-COUNTIF(A2:A13,"&gt;"&amp;B21)</f>
        <v>6</v>
      </c>
      <c r="D21" s="1">
        <f>C21/COUNT(A2:A13)*100</f>
        <v>50</v>
      </c>
      <c r="E21" s="5">
        <v>0.68300000000000005</v>
      </c>
    </row>
    <row r="22" spans="1:9" x14ac:dyDescent="0.25">
      <c r="A22" s="1">
        <f>E2-2*E4</f>
        <v>2.01716529743676</v>
      </c>
      <c r="B22" s="1">
        <f>E2+2*E4</f>
        <v>2.1953847025632394</v>
      </c>
      <c r="C22" s="3">
        <f>COUNTIF(A2:A13,"&gt;"&amp;A22)-COUNTIF(A2:A13,"&gt;"&amp;B22)</f>
        <v>12</v>
      </c>
      <c r="D22" s="1">
        <f>C22/COUNT(A2:A13)*100</f>
        <v>100</v>
      </c>
      <c r="E22" s="5">
        <v>0.95399999999999996</v>
      </c>
    </row>
    <row r="23" spans="1:9" x14ac:dyDescent="0.25">
      <c r="A23" s="1">
        <f>E2-3*E4</f>
        <v>1.9726104461551399</v>
      </c>
      <c r="B23" s="1">
        <f>E2+3*E4</f>
        <v>2.2399395538448594</v>
      </c>
      <c r="C23" s="3">
        <f>COUNTIF(A2:A13,"&gt;"&amp;A23)-COUNTIF(A2:A13,"&gt;"&amp;B23)</f>
        <v>12</v>
      </c>
      <c r="D23" s="1">
        <f>C23/COUNT(A2:A13)*100</f>
        <v>100</v>
      </c>
      <c r="E23" s="5">
        <v>0.997</v>
      </c>
    </row>
    <row r="25" spans="1:9" ht="90" x14ac:dyDescent="0.25">
      <c r="A25" s="6" t="s">
        <v>16</v>
      </c>
      <c r="B25" s="6"/>
      <c r="C25" s="9" t="s">
        <v>18</v>
      </c>
      <c r="D25" s="9" t="s">
        <v>17</v>
      </c>
      <c r="E25" s="9" t="s">
        <v>19</v>
      </c>
      <c r="H25" s="1"/>
      <c r="I25" s="1"/>
    </row>
    <row r="26" spans="1:9" x14ac:dyDescent="0.25">
      <c r="A26" s="1">
        <f>MIN(A2:A18)</f>
        <v>2.0293000000000001</v>
      </c>
      <c r="B26" s="1">
        <f>A26+E7</f>
        <v>2.0639500000000002</v>
      </c>
      <c r="C26" s="1">
        <f>COUNTIF(A2:A18,"&gt;="&amp;A26)-COUNTIF(A2:A18,"&gt;"&amp;B26)</f>
        <v>3</v>
      </c>
      <c r="D26" s="1">
        <f>SUMIFS($B2:$B18,A2:A18,"&gt;="&amp;A26,A2:A18,"&lt;"&amp;B26)</f>
        <v>3196.5</v>
      </c>
      <c r="E26" s="1">
        <f>D26/C26</f>
        <v>1065.5</v>
      </c>
      <c r="H26" s="1"/>
      <c r="I26" s="1"/>
    </row>
    <row r="27" spans="1:9" x14ac:dyDescent="0.25">
      <c r="A27" s="1">
        <f>B26</f>
        <v>2.0639500000000002</v>
      </c>
      <c r="B27" s="1">
        <f>A27+E7</f>
        <v>2.0986000000000002</v>
      </c>
      <c r="C27" s="1">
        <f>COUNTIF(A2:A18,"&gt;="&amp;A27)-COUNTIF(A2:A18,"&gt;"&amp;B27)</f>
        <v>2</v>
      </c>
      <c r="D27" s="1">
        <f>SUMIFS(B2:B18,A2:A18,"&gt;="&amp;A27,A2:A18,"&lt;"&amp;B27)</f>
        <v>2145.3000000000002</v>
      </c>
      <c r="E27" s="1">
        <f t="shared" ref="E27:E30" si="1">D27/C27</f>
        <v>1072.6500000000001</v>
      </c>
    </row>
    <row r="28" spans="1:9" x14ac:dyDescent="0.25">
      <c r="A28" s="1">
        <f>B27</f>
        <v>2.0986000000000002</v>
      </c>
      <c r="B28" s="1">
        <f>A28+E7</f>
        <v>2.1332500000000003</v>
      </c>
      <c r="C28" s="1">
        <f>COUNTIF(A2:A18,"&gt;="&amp;A28)-COUNTIF(A2:A18,"&gt;"&amp;B28)</f>
        <v>4</v>
      </c>
      <c r="D28" s="1">
        <f>SUMIFS(B2:B18,A2:A18,"&gt;="&amp;A28,A2:A18,"&lt;"&amp;B28)</f>
        <v>4165.8999999999996</v>
      </c>
      <c r="E28" s="1">
        <f t="shared" si="1"/>
        <v>1041.4749999999999</v>
      </c>
    </row>
    <row r="29" spans="1:9" x14ac:dyDescent="0.25">
      <c r="A29" s="1">
        <f>B28</f>
        <v>2.1332500000000003</v>
      </c>
      <c r="B29" s="1">
        <f>A29+E7</f>
        <v>2.1679000000000004</v>
      </c>
      <c r="C29" s="1">
        <f>COUNTIF(A2:A18,"&gt;="&amp;A29)-COUNTIF(A2:A18,"&gt;"&amp;B29)</f>
        <v>3</v>
      </c>
      <c r="D29" s="1">
        <f>SUMIFS(B2:B18,A2:A18,"&gt;="&amp;A29,A2:A18,"&lt;"&amp;B29)</f>
        <v>1945.2</v>
      </c>
      <c r="E29" s="1">
        <f t="shared" si="1"/>
        <v>648.4</v>
      </c>
    </row>
    <row r="30" spans="1:9" x14ac:dyDescent="0.25">
      <c r="A30" s="1">
        <f>B29</f>
        <v>2.1679000000000004</v>
      </c>
      <c r="B30" s="1">
        <f>A30+E7</f>
        <v>2.2025500000000005</v>
      </c>
      <c r="C30" s="1">
        <f>COUNTIF(A2:A18,"&gt;="&amp;A30)-COUNTIF(A2:A18,"&gt;"&amp;B30)</f>
        <v>1</v>
      </c>
      <c r="D30" s="1">
        <f>SUMIFS(B2:B18,A2:A18,"&gt;="&amp;A30,A2:A18,"&lt;"&amp;B30)</f>
        <v>977.5</v>
      </c>
      <c r="E30" s="1">
        <f t="shared" si="1"/>
        <v>977.5</v>
      </c>
    </row>
  </sheetData>
  <mergeCells count="2">
    <mergeCell ref="A25:B25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Artem</cp:lastModifiedBy>
  <dcterms:created xsi:type="dcterms:W3CDTF">2020-10-30T12:48:01Z</dcterms:created>
  <dcterms:modified xsi:type="dcterms:W3CDTF">2020-11-14T04:25:56Z</dcterms:modified>
</cp:coreProperties>
</file>