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rkstation\Downloads\"/>
    </mc:Choice>
  </mc:AlternateContent>
  <bookViews>
    <workbookView xWindow="0" yWindow="0" windowWidth="28800" windowHeight="12030"/>
  </bookViews>
  <sheets>
    <sheet name="ПП2021" sheetId="1" r:id="rId1"/>
  </sheets>
  <calcPr calcId="162913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AM5" i="1"/>
  <c r="AL5" i="1"/>
  <c r="AK5" i="1"/>
  <c r="AJ5" i="1" s="1"/>
  <c r="AG5" i="1"/>
  <c r="AE5" i="1"/>
  <c r="AD5" i="1"/>
  <c r="AC5" i="1"/>
  <c r="AA5" i="1" s="1"/>
  <c r="S5" i="1"/>
  <c r="L5" i="1"/>
  <c r="T5" i="1" l="1"/>
  <c r="AF5" i="1"/>
  <c r="AI5" i="1" s="1"/>
  <c r="AO5" i="1" s="1"/>
</calcChain>
</file>

<file path=xl/comments1.xml><?xml version="1.0" encoding="utf-8"?>
<comments xmlns="http://schemas.openxmlformats.org/spreadsheetml/2006/main">
  <authors>
    <author>Нугманова Гульбаршин Кайырбековна</author>
  </authors>
  <commentList>
    <comment ref="N5" authorId="0" shapeId="0">
      <text>
        <r>
          <rPr>
            <b/>
            <sz val="9"/>
            <color indexed="81"/>
            <rFont val="Tahoma"/>
            <family val="2"/>
            <charset val="204"/>
          </rPr>
          <t>на добывающем фонде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  <charset val="204"/>
          </rPr>
          <t>без учета бригад по ремонту нагн.скв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  <charset val="204"/>
          </rPr>
          <t>КРС добывающих скважин (собств 500+стороннми организациями 80КРС)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<sst xmlns="http://schemas.openxmlformats.org/spreadsheetml/2006/main" count="89" uniqueCount="50">
  <si>
    <t>Курс KZT/USD</t>
  </si>
  <si>
    <t>Цена на нефть</t>
  </si>
  <si>
    <t>Добыча нефти, в т.ч.:</t>
  </si>
  <si>
    <t>Реализация нефти</t>
  </si>
  <si>
    <t>Количество ПРС</t>
  </si>
  <si>
    <t>Количество бригад ПРС</t>
  </si>
  <si>
    <t>Количество КРС</t>
  </si>
  <si>
    <t>Численность ПП</t>
  </si>
  <si>
    <t>Численность АУП</t>
  </si>
  <si>
    <t>Доходы</t>
  </si>
  <si>
    <t>Расходы, в т.ч.:</t>
  </si>
  <si>
    <t>Доход до налогообложения</t>
  </si>
  <si>
    <t>КПН</t>
  </si>
  <si>
    <t>Чистая прибыль / убыток</t>
  </si>
  <si>
    <t>Амортизация</t>
  </si>
  <si>
    <t>Капитальные вложения, в т.ч.:</t>
  </si>
  <si>
    <t>Денежный поток</t>
  </si>
  <si>
    <t>Всего</t>
  </si>
  <si>
    <t>от переходящих скважин</t>
  </si>
  <si>
    <t>от новых скважин</t>
  </si>
  <si>
    <t>от ГТМ</t>
  </si>
  <si>
    <t>Экспорт</t>
  </si>
  <si>
    <t>Внутренний рынок</t>
  </si>
  <si>
    <t>Переходящие скважины</t>
  </si>
  <si>
    <t>Новые скважины</t>
  </si>
  <si>
    <t>Себестоимость, в т.ч.:</t>
  </si>
  <si>
    <t>Расходы по реализации, в т.ч:</t>
  </si>
  <si>
    <t>ОАР + Расходы на финансирование + Прочие</t>
  </si>
  <si>
    <t>Бурение</t>
  </si>
  <si>
    <t>Приобретение ОС</t>
  </si>
  <si>
    <t>Строительство, модернизация</t>
  </si>
  <si>
    <t>Переменные расходы (сырье, материалы, энергия, топливо и ГСМ)</t>
  </si>
  <si>
    <t>Затраты на персонал</t>
  </si>
  <si>
    <t>НДПИ</t>
  </si>
  <si>
    <t>Постоянные расходы</t>
  </si>
  <si>
    <t>Рентный налог на экспорт</t>
  </si>
  <si>
    <t>ЭТП</t>
  </si>
  <si>
    <t>Транспортные расходы</t>
  </si>
  <si>
    <t>тенге</t>
  </si>
  <si>
    <t>$/bbl</t>
  </si>
  <si>
    <t>тыс. тонн</t>
  </si>
  <si>
    <t>скв</t>
  </si>
  <si>
    <t>ед.</t>
  </si>
  <si>
    <t>чел</t>
  </si>
  <si>
    <t>млн.тенге</t>
  </si>
  <si>
    <t>АО "ОзенМунайГаз"</t>
  </si>
  <si>
    <t>Фонд действ. добывающих скважин, в т.ч.:</t>
  </si>
  <si>
    <t>Налог на сверхприбыль</t>
  </si>
  <si>
    <t>Прочие расходы</t>
  </si>
  <si>
    <t>ДЗО 
АО "ОзенМунайГаз"
АО "ЭмбаМунайГаз"
АО "МангистауМунайГаз"
АО "Каражанбасмунай"
ТОО "КазГерМунай"
ТОО "КазахОйл Актобе"
ТОО "Казахтуркмунай"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</si>
</sst>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9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7"/>
      <color theme="1"/>
      <name val="Arial Narrow"/>
      <family val="2"/>
      <charset val="204"/>
    </font>
    <font>
      <sz val="7"/>
      <color theme="1"/>
      <name val="Arial Narrow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Arial Narrow"/>
      <family val="2"/>
      <charset val="204"/>
    </font>
    <font>
      <sz val="8"/>
      <color rgb="FFFF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2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3" fillId="3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  <xf numFmtId="164" fontId="2" fillId="0" borderId="1" xfId="0" applyNumberFormat="1" applyFont="1" applyBorder="1" applyAlignment="1">
      <alignment vertical="top"/>
    </xf>
    <xf numFmtId="164" fontId="3" fillId="3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>
      <alignment vertical="top"/>
    </xf>
    <xf numFmtId="164" fontId="7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top"/>
    </xf>
    <xf numFmtId="164" fontId="7" fillId="0" borderId="1" xfId="0" applyNumberFormat="1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horizontal="right" vertical="top"/>
    </xf>
    <xf numFmtId="164" fontId="7" fillId="0" borderId="1" xfId="0" applyNumberFormat="1" applyFont="1" applyFill="1" applyBorder="1" applyAlignment="1">
      <alignment horizontal="right" vertical="center"/>
    </xf>
    <xf numFmtId="164" fontId="7" fillId="0" borderId="1" xfId="0" applyNumberFormat="1" applyFont="1" applyFill="1" applyBorder="1" applyAlignment="1">
      <alignment horizontal="right" vertical="top"/>
    </xf>
    <xf numFmtId="164" fontId="8" fillId="0" borderId="1" xfId="0" applyNumberFormat="1" applyFont="1" applyFill="1" applyBorder="1" applyAlignment="1">
      <alignment horizontal="right" vertical="top"/>
    </xf>
    <xf numFmtId="164" fontId="3" fillId="3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top" wrapText="1"/>
    </xf>
    <xf numFmtId="164" fontId="1" fillId="2" borderId="4" xfId="0" applyNumberFormat="1" applyFont="1" applyFill="1" applyBorder="1" applyAlignment="1">
      <alignment horizontal="center" vertical="top" wrapText="1"/>
    </xf>
    <xf numFmtId="164" fontId="1" fillId="2" borderId="5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center" vertical="top" wrapText="1"/>
    </xf>
    <xf numFmtId="164" fontId="3" fillId="2" borderId="2" xfId="0" applyNumberFormat="1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164" fontId="3" fillId="2" borderId="4" xfId="0" applyNumberFormat="1" applyFont="1" applyFill="1" applyBorder="1" applyAlignment="1">
      <alignment horizontal="center" vertical="top" wrapText="1"/>
    </xf>
    <xf numFmtId="164" fontId="3" fillId="2" borderId="5" xfId="0" applyNumberFormat="1" applyFont="1" applyFill="1" applyBorder="1" applyAlignment="1">
      <alignment horizontal="center" vertical="top" wrapText="1"/>
    </xf>
    <xf numFmtId="164" fontId="3" fillId="2" borderId="6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"/>
  <sheetViews>
    <sheetView tabSelected="1" zoomScale="130" zoomScaleNormal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7" sqref="A7"/>
    </sheetView>
  </sheetViews>
  <sheetFormatPr defaultRowHeight="12.75" x14ac:dyDescent="0.25"/>
  <cols>
    <col min="1" max="1" width="17" style="1" customWidth="1"/>
    <col min="2" max="3" width="9.7109375" style="1" customWidth="1"/>
    <col min="4" max="10" width="9.140625" style="1"/>
    <col min="11" max="11" width="9.7109375" style="1" customWidth="1"/>
    <col min="12" max="13" width="11.28515625" style="1" customWidth="1"/>
    <col min="14" max="16" width="11.140625" style="1" customWidth="1"/>
    <col min="17" max="18" width="10.28515625" style="1" customWidth="1"/>
    <col min="19" max="19" width="9.140625" style="1"/>
    <col min="20" max="21" width="9.7109375" style="1" customWidth="1"/>
    <col min="22" max="22" width="10.5703125" style="1" customWidth="1"/>
    <col min="23" max="26" width="9.140625" style="1"/>
    <col min="27" max="27" width="9.7109375" style="1" customWidth="1"/>
    <col min="28" max="29" width="9.140625" style="1"/>
    <col min="30" max="30" width="10.42578125" style="1" customWidth="1"/>
    <col min="31" max="31" width="12" style="1" customWidth="1"/>
    <col min="32" max="33" width="9.140625" style="1" customWidth="1"/>
    <col min="34" max="34" width="10.28515625" style="1" customWidth="1"/>
    <col min="35" max="35" width="9.140625" style="1"/>
    <col min="36" max="36" width="9.5703125" style="1" customWidth="1"/>
    <col min="37" max="39" width="9.42578125" style="1" customWidth="1"/>
    <col min="40" max="40" width="8.28515625" style="1" customWidth="1"/>
    <col min="41" max="16384" width="9.140625" style="1"/>
  </cols>
  <sheetData>
    <row r="1" spans="1:42" x14ac:dyDescent="0.25">
      <c r="A1" s="21" t="s">
        <v>49</v>
      </c>
      <c r="B1" s="21" t="s">
        <v>0</v>
      </c>
      <c r="C1" s="21" t="s">
        <v>1</v>
      </c>
      <c r="D1" s="21" t="s">
        <v>2</v>
      </c>
      <c r="E1" s="21"/>
      <c r="F1" s="21"/>
      <c r="G1" s="21"/>
      <c r="H1" s="21" t="s">
        <v>3</v>
      </c>
      <c r="I1" s="21"/>
      <c r="J1" s="21"/>
      <c r="K1" s="21" t="s">
        <v>46</v>
      </c>
      <c r="L1" s="21"/>
      <c r="M1" s="21"/>
      <c r="N1" s="21" t="s">
        <v>4</v>
      </c>
      <c r="O1" s="21" t="s">
        <v>5</v>
      </c>
      <c r="P1" s="21" t="s">
        <v>6</v>
      </c>
      <c r="Q1" s="21" t="s">
        <v>7</v>
      </c>
      <c r="R1" s="21" t="s">
        <v>8</v>
      </c>
      <c r="S1" s="21" t="s">
        <v>9</v>
      </c>
      <c r="T1" s="23" t="s">
        <v>10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5"/>
      <c r="AF1" s="21" t="s">
        <v>11</v>
      </c>
      <c r="AG1" s="21" t="s">
        <v>12</v>
      </c>
      <c r="AH1" s="21" t="s">
        <v>47</v>
      </c>
      <c r="AI1" s="21" t="s">
        <v>13</v>
      </c>
      <c r="AJ1" s="23" t="s">
        <v>15</v>
      </c>
      <c r="AK1" s="24"/>
      <c r="AL1" s="24"/>
      <c r="AM1" s="24"/>
      <c r="AN1" s="25"/>
      <c r="AO1" s="21" t="s">
        <v>16</v>
      </c>
    </row>
    <row r="2" spans="1:42" ht="12.75" customHeight="1" x14ac:dyDescent="0.25">
      <c r="A2" s="20"/>
      <c r="B2" s="21"/>
      <c r="C2" s="21"/>
      <c r="D2" s="22" t="s">
        <v>17</v>
      </c>
      <c r="E2" s="19" t="s">
        <v>18</v>
      </c>
      <c r="F2" s="19" t="s">
        <v>19</v>
      </c>
      <c r="G2" s="19" t="s">
        <v>20</v>
      </c>
      <c r="H2" s="22" t="s">
        <v>17</v>
      </c>
      <c r="I2" s="19" t="s">
        <v>21</v>
      </c>
      <c r="J2" s="19" t="s">
        <v>22</v>
      </c>
      <c r="K2" s="22" t="s">
        <v>17</v>
      </c>
      <c r="L2" s="19" t="s">
        <v>23</v>
      </c>
      <c r="M2" s="19" t="s">
        <v>24</v>
      </c>
      <c r="N2" s="21"/>
      <c r="O2" s="21"/>
      <c r="P2" s="21"/>
      <c r="Q2" s="21"/>
      <c r="R2" s="21"/>
      <c r="S2" s="21"/>
      <c r="T2" s="22" t="s">
        <v>17</v>
      </c>
      <c r="U2" s="28" t="s">
        <v>25</v>
      </c>
      <c r="V2" s="29"/>
      <c r="W2" s="29"/>
      <c r="X2" s="29"/>
      <c r="Y2" s="29"/>
      <c r="Z2" s="30"/>
      <c r="AA2" s="22" t="s">
        <v>26</v>
      </c>
      <c r="AB2" s="22"/>
      <c r="AC2" s="22"/>
      <c r="AD2" s="22"/>
      <c r="AE2" s="26" t="s">
        <v>27</v>
      </c>
      <c r="AF2" s="21"/>
      <c r="AG2" s="21"/>
      <c r="AH2" s="21"/>
      <c r="AI2" s="21"/>
      <c r="AJ2" s="19" t="s">
        <v>17</v>
      </c>
      <c r="AK2" s="19" t="s">
        <v>28</v>
      </c>
      <c r="AL2" s="19" t="s">
        <v>29</v>
      </c>
      <c r="AM2" s="19" t="s">
        <v>30</v>
      </c>
      <c r="AN2" s="19" t="s">
        <v>48</v>
      </c>
      <c r="AO2" s="21"/>
      <c r="AP2" s="2"/>
    </row>
    <row r="3" spans="1:42" s="2" customFormat="1" ht="11.25" customHeight="1" x14ac:dyDescent="0.25">
      <c r="A3" s="20"/>
      <c r="B3" s="21"/>
      <c r="C3" s="21"/>
      <c r="D3" s="22"/>
      <c r="E3" s="19"/>
      <c r="F3" s="19"/>
      <c r="G3" s="19"/>
      <c r="H3" s="22"/>
      <c r="I3" s="19"/>
      <c r="J3" s="19"/>
      <c r="K3" s="22"/>
      <c r="L3" s="19"/>
      <c r="M3" s="19"/>
      <c r="N3" s="21"/>
      <c r="O3" s="21"/>
      <c r="P3" s="21"/>
      <c r="Q3" s="21"/>
      <c r="R3" s="21"/>
      <c r="S3" s="21"/>
      <c r="T3" s="22"/>
      <c r="U3" s="3" t="s">
        <v>17</v>
      </c>
      <c r="V3" s="3" t="s">
        <v>31</v>
      </c>
      <c r="W3" s="3" t="s">
        <v>32</v>
      </c>
      <c r="X3" s="3" t="s">
        <v>33</v>
      </c>
      <c r="Y3" s="3" t="s">
        <v>34</v>
      </c>
      <c r="Z3" s="7" t="s">
        <v>14</v>
      </c>
      <c r="AA3" s="3" t="s">
        <v>17</v>
      </c>
      <c r="AB3" s="3" t="s">
        <v>35</v>
      </c>
      <c r="AC3" s="3" t="s">
        <v>36</v>
      </c>
      <c r="AD3" s="3" t="s">
        <v>37</v>
      </c>
      <c r="AE3" s="27"/>
      <c r="AF3" s="21"/>
      <c r="AG3" s="21"/>
      <c r="AH3" s="21"/>
      <c r="AI3" s="21"/>
      <c r="AJ3" s="19"/>
      <c r="AK3" s="19"/>
      <c r="AL3" s="19"/>
      <c r="AM3" s="19"/>
      <c r="AN3" s="19"/>
      <c r="AO3" s="21"/>
    </row>
    <row r="4" spans="1:42" s="2" customFormat="1" ht="69.75" customHeight="1" x14ac:dyDescent="0.25">
      <c r="A4" s="20"/>
      <c r="B4" s="4" t="s">
        <v>38</v>
      </c>
      <c r="C4" s="4" t="s">
        <v>39</v>
      </c>
      <c r="D4" s="4" t="s">
        <v>40</v>
      </c>
      <c r="E4" s="5" t="s">
        <v>40</v>
      </c>
      <c r="F4" s="5" t="s">
        <v>40</v>
      </c>
      <c r="G4" s="5" t="s">
        <v>40</v>
      </c>
      <c r="H4" s="4" t="s">
        <v>40</v>
      </c>
      <c r="I4" s="5" t="s">
        <v>40</v>
      </c>
      <c r="J4" s="5" t="s">
        <v>40</v>
      </c>
      <c r="K4" s="4" t="s">
        <v>41</v>
      </c>
      <c r="L4" s="5" t="s">
        <v>41</v>
      </c>
      <c r="M4" s="5" t="s">
        <v>41</v>
      </c>
      <c r="N4" s="4" t="s">
        <v>41</v>
      </c>
      <c r="O4" s="4" t="s">
        <v>42</v>
      </c>
      <c r="P4" s="4" t="s">
        <v>41</v>
      </c>
      <c r="Q4" s="4" t="s">
        <v>43</v>
      </c>
      <c r="R4" s="4" t="s">
        <v>43</v>
      </c>
      <c r="S4" s="4" t="s">
        <v>44</v>
      </c>
      <c r="T4" s="4" t="s">
        <v>44</v>
      </c>
      <c r="U4" s="4" t="s">
        <v>44</v>
      </c>
      <c r="V4" s="4" t="s">
        <v>44</v>
      </c>
      <c r="W4" s="4" t="s">
        <v>44</v>
      </c>
      <c r="X4" s="4" t="s">
        <v>44</v>
      </c>
      <c r="Y4" s="4" t="s">
        <v>44</v>
      </c>
      <c r="Z4" s="8" t="s">
        <v>44</v>
      </c>
      <c r="AA4" s="4" t="s">
        <v>44</v>
      </c>
      <c r="AB4" s="4" t="s">
        <v>44</v>
      </c>
      <c r="AC4" s="4" t="s">
        <v>44</v>
      </c>
      <c r="AD4" s="4" t="s">
        <v>44</v>
      </c>
      <c r="AE4" s="4" t="s">
        <v>44</v>
      </c>
      <c r="AF4" s="4" t="s">
        <v>44</v>
      </c>
      <c r="AG4" s="4" t="s">
        <v>44</v>
      </c>
      <c r="AH4" s="9" t="s">
        <v>44</v>
      </c>
      <c r="AI4" s="4" t="s">
        <v>44</v>
      </c>
      <c r="AJ4" s="4" t="s">
        <v>44</v>
      </c>
      <c r="AK4" s="4" t="s">
        <v>44</v>
      </c>
      <c r="AL4" s="4" t="s">
        <v>44</v>
      </c>
      <c r="AM4" s="4" t="s">
        <v>44</v>
      </c>
      <c r="AN4" s="9" t="s">
        <v>44</v>
      </c>
      <c r="AO4" s="4" t="s">
        <v>44</v>
      </c>
      <c r="AP4" s="1"/>
    </row>
    <row r="5" spans="1:42" ht="12.75" customHeight="1" x14ac:dyDescent="0.25">
      <c r="A5" s="6" t="s">
        <v>45</v>
      </c>
      <c r="B5" s="6">
        <v>430</v>
      </c>
      <c r="C5" s="6">
        <v>40</v>
      </c>
      <c r="D5" s="6">
        <v>5564.8639999999996</v>
      </c>
      <c r="E5" s="6">
        <v>4892.9479999999994</v>
      </c>
      <c r="F5" s="6">
        <v>267.56299999999999</v>
      </c>
      <c r="G5" s="6">
        <v>404.35299999999995</v>
      </c>
      <c r="H5" s="6">
        <v>5540.7777137000003</v>
      </c>
      <c r="I5" s="6">
        <v>3324.3777137000002</v>
      </c>
      <c r="J5" s="6">
        <v>2216.4</v>
      </c>
      <c r="K5" s="6">
        <v>3663</v>
      </c>
      <c r="L5" s="6">
        <f>K5-M5</f>
        <v>3526</v>
      </c>
      <c r="M5" s="6">
        <v>137</v>
      </c>
      <c r="N5" s="6">
        <v>10452</v>
      </c>
      <c r="O5" s="6">
        <v>67</v>
      </c>
      <c r="P5" s="6">
        <v>580</v>
      </c>
      <c r="Q5" s="6">
        <v>9215</v>
      </c>
      <c r="R5" s="6">
        <v>294</v>
      </c>
      <c r="S5" s="6">
        <f>496495559.150583/1000</f>
        <v>496495.55915058305</v>
      </c>
      <c r="T5" s="6">
        <f>U5+AA5+AE5</f>
        <v>458142.78906773363</v>
      </c>
      <c r="U5" s="6">
        <f t="shared" ref="U5:U7" si="0">SUM(V5:Z5)</f>
        <v>320066.381844285</v>
      </c>
      <c r="V5" s="6">
        <v>39978.680549851</v>
      </c>
      <c r="W5" s="6">
        <v>115897.8122732616</v>
      </c>
      <c r="X5" s="6">
        <v>45000.0963958793</v>
      </c>
      <c r="Y5" s="6">
        <v>78778.332842042524</v>
      </c>
      <c r="Z5" s="6">
        <v>40411.459783250502</v>
      </c>
      <c r="AA5" s="6">
        <f>SUM(AB5:AD5)</f>
        <v>126670.43092474309</v>
      </c>
      <c r="AB5" s="6">
        <v>0</v>
      </c>
      <c r="AC5" s="6">
        <f>57179296.6772298/1000</f>
        <v>57179.296677229802</v>
      </c>
      <c r="AD5" s="6">
        <f>69491134.2475133/1000</f>
        <v>69491.134247513299</v>
      </c>
      <c r="AE5" s="6">
        <f>(8981439.2987051+2424537.0000004)/1000</f>
        <v>11405.9762987055</v>
      </c>
      <c r="AF5" s="6">
        <f>S5-T5</f>
        <v>38352.770082849427</v>
      </c>
      <c r="AG5" s="6">
        <f>1269461.7519012/1000</f>
        <v>1269.4617519011999</v>
      </c>
      <c r="AH5" s="6"/>
      <c r="AI5" s="6">
        <f t="shared" ref="AI5:AI8" si="1">AF5-AG5-AH5</f>
        <v>37083.308330948224</v>
      </c>
      <c r="AJ5" s="6">
        <f>SUM(AK5:AM5)</f>
        <v>93191.709549928404</v>
      </c>
      <c r="AK5" s="6">
        <f>52993302.3748/1000</f>
        <v>52993.302374799998</v>
      </c>
      <c r="AL5" s="6">
        <f>21173481.728265/1000</f>
        <v>21173.481728265</v>
      </c>
      <c r="AM5" s="6">
        <f>19024925.4468634/1000</f>
        <v>19024.925446863403</v>
      </c>
      <c r="AN5" s="6"/>
      <c r="AO5" s="6">
        <f t="shared" ref="AO5:AO8" si="2">AI5+Z5-AJ5</f>
        <v>-15696.941435729677</v>
      </c>
    </row>
    <row r="6" spans="1:4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2" x14ac:dyDescent="0.25">
      <c r="A7" s="6"/>
      <c r="B7" s="6"/>
      <c r="C7" s="6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2" x14ac:dyDescent="0.25">
      <c r="A8" s="6"/>
      <c r="B8" s="6"/>
      <c r="C8" s="6"/>
      <c r="D8" s="6"/>
      <c r="E8" s="10"/>
      <c r="F8" s="10"/>
      <c r="G8" s="10"/>
      <c r="H8" s="6"/>
      <c r="I8" s="6"/>
      <c r="J8" s="6"/>
      <c r="K8" s="6"/>
      <c r="L8" s="6"/>
      <c r="M8" s="6"/>
      <c r="N8" s="6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2" x14ac:dyDescent="0.25">
      <c r="A9" s="6"/>
      <c r="B9" s="6"/>
      <c r="C9" s="11"/>
      <c r="D9" s="6"/>
      <c r="E9" s="10"/>
      <c r="F9" s="10"/>
      <c r="G9" s="10"/>
      <c r="H9" s="6"/>
      <c r="I9" s="6"/>
      <c r="J9" s="6"/>
      <c r="K9" s="12"/>
      <c r="L9" s="13"/>
      <c r="M9" s="13"/>
      <c r="N9" s="15"/>
      <c r="O9" s="15"/>
      <c r="P9" s="15"/>
      <c r="Q9" s="15"/>
      <c r="R9" s="15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0"/>
      <c r="AL9" s="10"/>
      <c r="AM9" s="10"/>
      <c r="AN9" s="10"/>
      <c r="AO9" s="6"/>
    </row>
    <row r="10" spans="1:42" x14ac:dyDescent="0.25">
      <c r="A10" s="6"/>
      <c r="B10" s="6"/>
      <c r="C10" s="11"/>
      <c r="D10" s="14"/>
      <c r="E10" s="14"/>
      <c r="F10" s="14"/>
      <c r="G10" s="14"/>
      <c r="H10" s="6"/>
      <c r="I10" s="6"/>
      <c r="J10" s="6"/>
      <c r="K10" s="16"/>
      <c r="L10" s="17"/>
      <c r="M10" s="18"/>
      <c r="N10" s="12"/>
      <c r="O10" s="12"/>
      <c r="P10" s="12"/>
      <c r="Q10" s="12"/>
      <c r="R10" s="12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0"/>
      <c r="AL10" s="10"/>
      <c r="AM10" s="10"/>
      <c r="AN10" s="10"/>
      <c r="AO10" s="6"/>
    </row>
    <row r="11" spans="1:42" x14ac:dyDescent="0.25">
      <c r="A11" s="6"/>
      <c r="B11" s="6"/>
      <c r="C11" s="11"/>
      <c r="D11" s="6"/>
      <c r="E11" s="6"/>
      <c r="F11" s="6"/>
      <c r="G11" s="6"/>
      <c r="H11" s="6"/>
      <c r="I11" s="6"/>
      <c r="J11" s="6"/>
      <c r="K11" s="12"/>
      <c r="L11" s="12"/>
      <c r="M11" s="12"/>
      <c r="N11" s="12"/>
      <c r="O11" s="12"/>
      <c r="P11" s="12"/>
      <c r="Q11" s="12"/>
      <c r="R11" s="12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</sheetData>
  <mergeCells count="38">
    <mergeCell ref="AO1:AO3"/>
    <mergeCell ref="T1:AE1"/>
    <mergeCell ref="S1:S3"/>
    <mergeCell ref="K1:M1"/>
    <mergeCell ref="D2:D3"/>
    <mergeCell ref="E2:E3"/>
    <mergeCell ref="F2:F3"/>
    <mergeCell ref="G2:G3"/>
    <mergeCell ref="H2:H3"/>
    <mergeCell ref="N1:N3"/>
    <mergeCell ref="O1:O3"/>
    <mergeCell ref="P1:P3"/>
    <mergeCell ref="Q1:Q3"/>
    <mergeCell ref="R1:R3"/>
    <mergeCell ref="T2:T3"/>
    <mergeCell ref="U2:Z2"/>
    <mergeCell ref="AA2:AD2"/>
    <mergeCell ref="AE2:AE3"/>
    <mergeCell ref="AF1:AF3"/>
    <mergeCell ref="AG1:AG3"/>
    <mergeCell ref="AI1:AI3"/>
    <mergeCell ref="AH1:AH3"/>
    <mergeCell ref="AJ2:AJ3"/>
    <mergeCell ref="AK2:AK3"/>
    <mergeCell ref="AL2:AL3"/>
    <mergeCell ref="AM2:AM3"/>
    <mergeCell ref="AJ1:AN1"/>
    <mergeCell ref="AN2:AN3"/>
    <mergeCell ref="M2:M3"/>
    <mergeCell ref="A1:A4"/>
    <mergeCell ref="B1:B3"/>
    <mergeCell ref="C1:C3"/>
    <mergeCell ref="D1:G1"/>
    <mergeCell ref="H1:J1"/>
    <mergeCell ref="I2:I3"/>
    <mergeCell ref="J2:J3"/>
    <mergeCell ref="K2:K3"/>
    <mergeCell ref="L2:L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ПП2021</vt:lpstr>
    </vt:vector>
  </TitlesOfParts>
  <Company>NII KMG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Махмутов Ғали Мырзаханұлы</dc:creator>
  <cp:lastModifiedBy>User Windows</cp:lastModifiedBy>
  <dcterms:created xsi:type="dcterms:W3CDTF">2021-09-23T09:16:44Z</dcterms:created>
  <dcterms:modified xsi:type="dcterms:W3CDTF">2021-12-24T10:47:19Z</dcterms:modified>
</cp:coreProperties>
</file>