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From Laptop\Projects &amp; Proposals\Projects 2021-2023\2023\Articles\Geofluids\Data\"/>
    </mc:Choice>
  </mc:AlternateContent>
  <xr:revisionPtr revIDLastSave="0" documentId="13_ncr:1_{69D7A740-1B9D-4316-831E-E004B6D55CC6}" xr6:coauthVersionLast="36" xr6:coauthVersionMax="47" xr10:uidLastSave="{00000000-0000-0000-0000-000000000000}"/>
  <bookViews>
    <workbookView xWindow="0" yWindow="0" windowWidth="23040" windowHeight="10404" tabRatio="830" activeTab="5" xr2:uid="{00000000-000D-0000-FFFF-FFFF00000000}"/>
  </bookViews>
  <sheets>
    <sheet name="AllData" sheetId="1" r:id="rId1"/>
    <sheet name="K-Rp&amp;Poro" sheetId="68" r:id="rId2"/>
    <sheet name="K-Rpc&amp;Poroc" sheetId="69" r:id="rId3"/>
    <sheet name="Poro." sheetId="60" r:id="rId4"/>
    <sheet name="K-OtherParams (3)" sheetId="63" r:id="rId5"/>
    <sheet name="K-Tot_Poro_Fc" sheetId="6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8" l="1"/>
  <c r="P4" i="68"/>
  <c r="O5" i="68"/>
  <c r="P5" i="68"/>
  <c r="O6" i="68"/>
  <c r="P6" i="68"/>
  <c r="O7" i="68"/>
  <c r="P7" i="68"/>
  <c r="O8" i="68"/>
  <c r="P8" i="68"/>
  <c r="O9" i="68"/>
  <c r="P9" i="68"/>
  <c r="O10" i="68"/>
  <c r="P10" i="68"/>
  <c r="O11" i="68"/>
  <c r="P11" i="68"/>
  <c r="O12" i="68"/>
  <c r="P12" i="68"/>
  <c r="O13" i="68"/>
  <c r="P13" i="68"/>
  <c r="O14" i="68"/>
  <c r="P14" i="68"/>
  <c r="O15" i="68"/>
  <c r="P15" i="68"/>
  <c r="O16" i="68"/>
  <c r="P16" i="68"/>
  <c r="O17" i="68"/>
  <c r="P17" i="68"/>
  <c r="O18" i="68"/>
  <c r="P18" i="68"/>
  <c r="O19" i="68"/>
  <c r="P19" i="68"/>
  <c r="O20" i="68"/>
  <c r="P20" i="68"/>
  <c r="O21" i="68"/>
  <c r="P21" i="68"/>
  <c r="O22" i="68"/>
  <c r="P22" i="68"/>
  <c r="O23" i="68"/>
  <c r="P23" i="68"/>
  <c r="O24" i="68"/>
  <c r="P24" i="68"/>
  <c r="O25" i="68"/>
  <c r="P25" i="68"/>
  <c r="O26" i="68"/>
  <c r="P26" i="68"/>
  <c r="O27" i="68"/>
  <c r="P27" i="68"/>
  <c r="O28" i="68"/>
  <c r="P28" i="68"/>
  <c r="O29" i="68"/>
  <c r="P29" i="68"/>
  <c r="O30" i="68"/>
  <c r="P30" i="68"/>
  <c r="O31" i="68"/>
  <c r="P31" i="68"/>
  <c r="O32" i="68"/>
  <c r="P32" i="68"/>
  <c r="O33" i="68"/>
  <c r="P33" i="68"/>
  <c r="O34" i="68"/>
  <c r="P34" i="68"/>
  <c r="O35" i="68"/>
  <c r="P35" i="68"/>
  <c r="O36" i="68"/>
  <c r="P36" i="68"/>
  <c r="O37" i="68"/>
  <c r="P37" i="68"/>
  <c r="O38" i="68"/>
  <c r="P38" i="68"/>
  <c r="O39" i="68"/>
  <c r="P39" i="68"/>
  <c r="O40" i="68"/>
  <c r="P40" i="68"/>
  <c r="O41" i="68"/>
  <c r="P41" i="68"/>
  <c r="O42" i="68"/>
  <c r="P42" i="68"/>
  <c r="O43" i="68"/>
  <c r="P43" i="68"/>
  <c r="O44" i="68"/>
  <c r="P44" i="68"/>
  <c r="O45" i="68"/>
  <c r="P45" i="68"/>
  <c r="O46" i="68"/>
  <c r="P46" i="68"/>
  <c r="O47" i="68"/>
  <c r="P47" i="68"/>
  <c r="O48" i="68"/>
  <c r="P48" i="68"/>
  <c r="O49" i="68"/>
  <c r="P49" i="68"/>
  <c r="O50" i="68"/>
  <c r="P50" i="68"/>
  <c r="O51" i="68"/>
  <c r="P51" i="68"/>
  <c r="O52" i="68"/>
  <c r="P52" i="68"/>
  <c r="O53" i="68"/>
  <c r="P53" i="68"/>
  <c r="O54" i="68"/>
  <c r="P54" i="68"/>
  <c r="O55" i="68"/>
  <c r="P55" i="68"/>
  <c r="O56" i="68"/>
  <c r="P56" i="68"/>
  <c r="O57" i="68"/>
  <c r="P57" i="68"/>
  <c r="O58" i="68"/>
  <c r="P58" i="68"/>
  <c r="O59" i="68"/>
  <c r="P59" i="68"/>
  <c r="O60" i="68"/>
  <c r="P60" i="68"/>
  <c r="O61" i="68"/>
  <c r="P61" i="68"/>
  <c r="O62" i="68"/>
  <c r="P62" i="68"/>
  <c r="O63" i="68"/>
  <c r="P63" i="68"/>
  <c r="O64" i="68"/>
  <c r="P64" i="68"/>
  <c r="O65" i="68"/>
  <c r="P65" i="68"/>
  <c r="O66" i="68"/>
  <c r="P66" i="68"/>
  <c r="O67" i="68"/>
  <c r="P67" i="68"/>
  <c r="O68" i="68"/>
  <c r="P68" i="68"/>
  <c r="O69" i="68"/>
  <c r="P69" i="68"/>
  <c r="O70" i="68"/>
  <c r="P70" i="68"/>
  <c r="O71" i="68"/>
  <c r="P71" i="68"/>
  <c r="O72" i="68"/>
  <c r="P72" i="68"/>
  <c r="O73" i="68"/>
  <c r="P73" i="68"/>
  <c r="O74" i="68"/>
  <c r="P74" i="68"/>
  <c r="O75" i="68"/>
  <c r="P75" i="68"/>
  <c r="O76" i="68"/>
  <c r="P76" i="68"/>
  <c r="O77" i="68"/>
  <c r="P77" i="68"/>
  <c r="O78" i="68"/>
  <c r="P78" i="68"/>
  <c r="O79" i="68"/>
  <c r="P79" i="68"/>
  <c r="O80" i="68"/>
  <c r="P80" i="68"/>
  <c r="O81" i="68"/>
  <c r="P81" i="68"/>
  <c r="O82" i="68"/>
  <c r="P82" i="68"/>
  <c r="O83" i="68"/>
  <c r="P83" i="68"/>
  <c r="O84" i="68"/>
  <c r="P84" i="68"/>
  <c r="O85" i="68"/>
  <c r="P85" i="68"/>
  <c r="O86" i="68"/>
  <c r="P86" i="68"/>
  <c r="O87" i="68"/>
  <c r="P87" i="68"/>
  <c r="O88" i="68"/>
  <c r="P88" i="68"/>
  <c r="O89" i="68"/>
  <c r="P89" i="68"/>
  <c r="O90" i="68"/>
  <c r="P90" i="68"/>
  <c r="O91" i="68"/>
  <c r="P91" i="68"/>
  <c r="O92" i="68"/>
  <c r="P92" i="68"/>
  <c r="O93" i="68"/>
  <c r="P93" i="68"/>
  <c r="O94" i="68"/>
  <c r="P94" i="68"/>
  <c r="O95" i="68"/>
  <c r="P95" i="68"/>
  <c r="O96" i="68"/>
  <c r="P96" i="68"/>
  <c r="O97" i="68"/>
  <c r="P97" i="68"/>
  <c r="O98" i="68"/>
  <c r="P98" i="68"/>
  <c r="O99" i="68"/>
  <c r="P99" i="68"/>
  <c r="O100" i="68"/>
  <c r="P100" i="68"/>
  <c r="O101" i="68"/>
  <c r="P101" i="68"/>
  <c r="O102" i="68"/>
  <c r="P102" i="68"/>
  <c r="O103" i="68"/>
  <c r="P103" i="68"/>
  <c r="O104" i="68"/>
  <c r="P104" i="68"/>
  <c r="O105" i="68"/>
  <c r="P105" i="68"/>
  <c r="O106" i="68"/>
  <c r="P106" i="68"/>
  <c r="O107" i="68"/>
  <c r="P107" i="68"/>
  <c r="O108" i="68"/>
  <c r="P108" i="68"/>
  <c r="O109" i="68"/>
  <c r="P109" i="68"/>
  <c r="O110" i="68"/>
  <c r="P110" i="68"/>
  <c r="O111" i="68"/>
  <c r="P111" i="68"/>
  <c r="O112" i="68"/>
  <c r="P112" i="68"/>
  <c r="O113" i="68"/>
  <c r="P113" i="68"/>
  <c r="O114" i="68"/>
  <c r="P114" i="68"/>
  <c r="O115" i="68"/>
  <c r="P115" i="68"/>
  <c r="O116" i="68"/>
  <c r="P116" i="68"/>
  <c r="O117" i="68"/>
  <c r="P117" i="68"/>
  <c r="O118" i="68"/>
  <c r="P118" i="68"/>
  <c r="O119" i="68"/>
  <c r="P119" i="68"/>
  <c r="O120" i="68"/>
  <c r="P120" i="68"/>
  <c r="O121" i="68"/>
  <c r="P121" i="68"/>
  <c r="O122" i="68"/>
  <c r="P122" i="68"/>
  <c r="O123" i="68"/>
  <c r="P123" i="68"/>
  <c r="O124" i="68"/>
  <c r="P124" i="68"/>
  <c r="O125" i="68"/>
  <c r="P125" i="68"/>
  <c r="O126" i="68"/>
  <c r="P126" i="68"/>
  <c r="O127" i="68"/>
  <c r="P127" i="68"/>
  <c r="O128" i="68"/>
  <c r="P128" i="68"/>
  <c r="O129" i="68"/>
  <c r="P129" i="68"/>
  <c r="O130" i="68"/>
  <c r="P130" i="68"/>
  <c r="O131" i="68"/>
  <c r="P131" i="68"/>
  <c r="O132" i="68"/>
  <c r="P132" i="68"/>
  <c r="O133" i="68"/>
  <c r="P133" i="68"/>
  <c r="O134" i="68"/>
  <c r="P134" i="68"/>
  <c r="O135" i="68"/>
  <c r="P135" i="68"/>
  <c r="O136" i="68"/>
  <c r="P136" i="68"/>
  <c r="O137" i="68"/>
  <c r="P137" i="68"/>
  <c r="O138" i="68"/>
  <c r="P138" i="68"/>
  <c r="O139" i="68"/>
  <c r="P139" i="68"/>
  <c r="O140" i="68"/>
  <c r="P140" i="68"/>
  <c r="O141" i="68"/>
  <c r="P141" i="68"/>
  <c r="O142" i="68"/>
  <c r="P142" i="68"/>
  <c r="O143" i="68"/>
  <c r="P143" i="68"/>
  <c r="O144" i="68"/>
  <c r="P144" i="68"/>
  <c r="O145" i="68"/>
  <c r="P145" i="68"/>
  <c r="O146" i="68"/>
  <c r="P146" i="68"/>
  <c r="O147" i="68"/>
  <c r="P147" i="68"/>
  <c r="O148" i="68"/>
  <c r="P148" i="68"/>
  <c r="O149" i="68"/>
  <c r="P149" i="68"/>
  <c r="O150" i="68"/>
  <c r="P150" i="68"/>
  <c r="O151" i="68"/>
  <c r="P151" i="68"/>
  <c r="O152" i="68"/>
  <c r="P152" i="68"/>
  <c r="O153" i="68"/>
  <c r="P153" i="68"/>
  <c r="O154" i="68"/>
  <c r="P154" i="68"/>
  <c r="O155" i="68"/>
  <c r="P155" i="68"/>
  <c r="O156" i="68"/>
  <c r="P156" i="68"/>
  <c r="O157" i="68"/>
  <c r="P157" i="68"/>
  <c r="O158" i="68"/>
  <c r="P158" i="68"/>
  <c r="O159" i="68"/>
  <c r="P159" i="68"/>
  <c r="O160" i="68"/>
  <c r="P160" i="68"/>
  <c r="O161" i="68"/>
  <c r="P161" i="68"/>
  <c r="O162" i="68"/>
  <c r="P162" i="68"/>
  <c r="O163" i="68"/>
  <c r="P163" i="68"/>
  <c r="O164" i="68"/>
  <c r="P164" i="68"/>
  <c r="O165" i="68"/>
  <c r="P165" i="68"/>
  <c r="O166" i="68"/>
  <c r="P166" i="68"/>
  <c r="O167" i="68"/>
  <c r="P167" i="68"/>
  <c r="O168" i="68"/>
  <c r="P168" i="68"/>
  <c r="O169" i="68"/>
  <c r="P169" i="68"/>
  <c r="O170" i="68"/>
  <c r="P170" i="68"/>
  <c r="O171" i="68"/>
  <c r="P171" i="68"/>
  <c r="O172" i="68"/>
  <c r="P172" i="68"/>
  <c r="O173" i="68"/>
  <c r="P173" i="68"/>
  <c r="O174" i="68"/>
  <c r="P174" i="68"/>
  <c r="O175" i="68"/>
  <c r="P175" i="68"/>
  <c r="O176" i="68"/>
  <c r="P176" i="68"/>
  <c r="O177" i="68"/>
  <c r="P177" i="68"/>
  <c r="O178" i="68"/>
  <c r="P178" i="68"/>
  <c r="O179" i="68"/>
  <c r="P179" i="68"/>
  <c r="O180" i="68"/>
  <c r="P180" i="68"/>
  <c r="O181" i="68"/>
  <c r="P181" i="68"/>
  <c r="O182" i="68"/>
  <c r="P182" i="68"/>
  <c r="O183" i="68"/>
  <c r="P183" i="68"/>
  <c r="O184" i="68"/>
  <c r="P184" i="68"/>
  <c r="O185" i="68"/>
  <c r="P185" i="68"/>
  <c r="O186" i="68"/>
  <c r="P186" i="68"/>
  <c r="O187" i="68"/>
  <c r="P187" i="68"/>
  <c r="O188" i="68"/>
  <c r="P188" i="68"/>
  <c r="O189" i="68"/>
  <c r="P189" i="68"/>
  <c r="O190" i="68"/>
  <c r="P190" i="68"/>
  <c r="O191" i="68"/>
  <c r="P191" i="68"/>
  <c r="O192" i="68"/>
  <c r="P192" i="68"/>
  <c r="O193" i="68"/>
  <c r="P193" i="68"/>
  <c r="O194" i="68"/>
  <c r="P194" i="68"/>
  <c r="O195" i="68"/>
  <c r="P195" i="68"/>
  <c r="O196" i="68"/>
  <c r="P196" i="68"/>
  <c r="O197" i="68"/>
  <c r="P197" i="68"/>
  <c r="O198" i="68"/>
  <c r="P198" i="68"/>
  <c r="O199" i="68"/>
  <c r="P199" i="68"/>
  <c r="O200" i="68"/>
  <c r="P200" i="68"/>
  <c r="O201" i="68"/>
  <c r="P201" i="68"/>
  <c r="O202" i="68"/>
  <c r="P202" i="68"/>
  <c r="O203" i="68"/>
  <c r="P203" i="68"/>
  <c r="O204" i="68"/>
  <c r="P204" i="68"/>
  <c r="O205" i="68"/>
  <c r="P205" i="68"/>
  <c r="O206" i="68"/>
  <c r="P206" i="68"/>
  <c r="O207" i="68"/>
  <c r="P207" i="68"/>
  <c r="I151" i="64" l="1"/>
  <c r="I152" i="64"/>
  <c r="I153" i="64"/>
  <c r="I154" i="64"/>
  <c r="I155" i="64"/>
  <c r="I156" i="64"/>
  <c r="I157" i="64"/>
  <c r="I158" i="64"/>
  <c r="I159" i="64"/>
  <c r="I160" i="64"/>
  <c r="I161" i="64"/>
  <c r="I162" i="64"/>
  <c r="I163" i="64"/>
  <c r="I164" i="64"/>
  <c r="I165" i="64"/>
  <c r="I166" i="64"/>
  <c r="I167" i="64"/>
  <c r="I168" i="64"/>
  <c r="I169" i="64"/>
  <c r="I170" i="64"/>
  <c r="I171" i="64"/>
  <c r="I172" i="64"/>
  <c r="I173" i="64"/>
  <c r="I174" i="64"/>
  <c r="I175" i="64"/>
  <c r="I176" i="64"/>
  <c r="I177" i="64"/>
  <c r="I178" i="64"/>
  <c r="I179" i="64"/>
  <c r="I180" i="64"/>
  <c r="I181" i="64"/>
  <c r="I182" i="64"/>
  <c r="I183" i="64"/>
  <c r="I184" i="64"/>
  <c r="I185" i="64"/>
  <c r="I186" i="64"/>
  <c r="I187" i="64"/>
  <c r="I188" i="64"/>
  <c r="I189" i="64"/>
  <c r="I190" i="64"/>
  <c r="I191" i="64"/>
  <c r="I192" i="64"/>
  <c r="I193" i="64"/>
  <c r="I194" i="64"/>
  <c r="I195" i="64"/>
  <c r="I196" i="64"/>
  <c r="I197" i="64"/>
  <c r="I198" i="64"/>
  <c r="I199" i="64"/>
  <c r="I200" i="64"/>
  <c r="I201" i="64"/>
  <c r="I202" i="64"/>
  <c r="I203" i="64"/>
  <c r="I204" i="64"/>
  <c r="I205" i="64"/>
  <c r="I150" i="64"/>
  <c r="E151" i="64"/>
  <c r="E152" i="64"/>
  <c r="E153" i="64"/>
  <c r="E154" i="64"/>
  <c r="E155" i="64"/>
  <c r="E156" i="64"/>
  <c r="E157" i="64"/>
  <c r="E158" i="64"/>
  <c r="E159" i="64"/>
  <c r="E160" i="64"/>
  <c r="E161" i="64"/>
  <c r="E162" i="64"/>
  <c r="E163" i="64"/>
  <c r="E164" i="64"/>
  <c r="E165" i="64"/>
  <c r="E166" i="64"/>
  <c r="E167" i="64"/>
  <c r="E168" i="64"/>
  <c r="E169" i="64"/>
  <c r="E170" i="64"/>
  <c r="E171" i="64"/>
  <c r="E172" i="64"/>
  <c r="E173" i="64"/>
  <c r="E174" i="64"/>
  <c r="E175" i="64"/>
  <c r="E176" i="64"/>
  <c r="E177" i="64"/>
  <c r="E178" i="64"/>
  <c r="E179" i="64"/>
  <c r="E180" i="64"/>
  <c r="E181" i="64"/>
  <c r="E182" i="64"/>
  <c r="E183" i="64"/>
  <c r="E184" i="64"/>
  <c r="E185" i="64"/>
  <c r="E186" i="64"/>
  <c r="E187" i="64"/>
  <c r="E188" i="64"/>
  <c r="E189" i="64"/>
  <c r="E190" i="64"/>
  <c r="E191" i="64"/>
  <c r="E192" i="64"/>
  <c r="E193" i="64"/>
  <c r="E194" i="64"/>
  <c r="E195" i="64"/>
  <c r="E196" i="64"/>
  <c r="E197" i="64"/>
  <c r="E198" i="64"/>
  <c r="E199" i="64"/>
  <c r="E200" i="64"/>
  <c r="E201" i="64"/>
  <c r="E202" i="64"/>
  <c r="E203" i="64"/>
  <c r="E204" i="64"/>
  <c r="E205" i="64"/>
  <c r="E150" i="64"/>
  <c r="I3" i="64"/>
  <c r="I4" i="64"/>
  <c r="I5" i="64"/>
  <c r="I6" i="64"/>
  <c r="I7" i="64"/>
  <c r="I8" i="64"/>
  <c r="I9" i="64"/>
  <c r="I10" i="64"/>
  <c r="I11" i="64"/>
  <c r="I12" i="64"/>
  <c r="I13" i="64"/>
  <c r="I14" i="64"/>
  <c r="I15" i="64"/>
  <c r="I16" i="64"/>
  <c r="I17" i="64"/>
  <c r="I18" i="64"/>
  <c r="I19" i="64"/>
  <c r="I20" i="64"/>
  <c r="I21" i="64"/>
  <c r="I22" i="64"/>
  <c r="I23" i="64"/>
  <c r="I24" i="64"/>
  <c r="I25" i="64"/>
  <c r="I26" i="64"/>
  <c r="I27" i="64"/>
  <c r="I28" i="64"/>
  <c r="I29" i="64"/>
  <c r="I30" i="64"/>
  <c r="I31" i="64"/>
  <c r="I32" i="64"/>
  <c r="I33" i="64"/>
  <c r="I34" i="64"/>
  <c r="I35" i="64"/>
  <c r="I36" i="64"/>
  <c r="I37" i="64"/>
  <c r="I38" i="64"/>
  <c r="I39" i="64"/>
  <c r="I40" i="64"/>
  <c r="I41" i="64"/>
  <c r="I42" i="64"/>
  <c r="I43" i="64"/>
  <c r="I44" i="64"/>
  <c r="I45" i="64"/>
  <c r="I46" i="64"/>
  <c r="I47" i="64"/>
  <c r="I48" i="64"/>
  <c r="I49" i="64"/>
  <c r="I50" i="64"/>
  <c r="I51" i="64"/>
  <c r="I52" i="64"/>
  <c r="I53" i="64"/>
  <c r="I54" i="64"/>
  <c r="I55" i="64"/>
  <c r="I56" i="64"/>
  <c r="I57" i="64"/>
  <c r="I58" i="64"/>
  <c r="I59" i="64"/>
  <c r="I60" i="64"/>
  <c r="I61" i="64"/>
  <c r="I62" i="64"/>
  <c r="I63" i="64"/>
  <c r="I64" i="64"/>
  <c r="I65" i="64"/>
  <c r="I66" i="64"/>
  <c r="I67" i="64"/>
  <c r="I68" i="64"/>
  <c r="I69" i="64"/>
  <c r="I70" i="64"/>
  <c r="I71" i="64"/>
  <c r="I72" i="64"/>
  <c r="I73" i="64"/>
  <c r="I74" i="64"/>
  <c r="I75" i="64"/>
  <c r="I76" i="64"/>
  <c r="I77" i="64"/>
  <c r="I78" i="64"/>
  <c r="I79" i="64"/>
  <c r="I80" i="64"/>
  <c r="I81" i="64"/>
  <c r="I82" i="64"/>
  <c r="I83" i="64"/>
  <c r="I84" i="64"/>
  <c r="I85" i="64"/>
  <c r="I86" i="64"/>
  <c r="I87" i="64"/>
  <c r="I88" i="64"/>
  <c r="I89" i="64"/>
  <c r="I90" i="64"/>
  <c r="I91" i="64"/>
  <c r="I92" i="64"/>
  <c r="I93" i="64"/>
  <c r="I94" i="64"/>
  <c r="I95" i="64"/>
  <c r="I96" i="64"/>
  <c r="I97" i="64"/>
  <c r="I98" i="64"/>
  <c r="I99" i="64"/>
  <c r="I100" i="64"/>
  <c r="I101" i="64"/>
  <c r="I102" i="64"/>
  <c r="I103" i="64"/>
  <c r="I104" i="64"/>
  <c r="I105" i="64"/>
  <c r="I106" i="64"/>
  <c r="I107" i="64"/>
  <c r="I108" i="64"/>
  <c r="I109" i="64"/>
  <c r="I110" i="64"/>
  <c r="I111" i="64"/>
  <c r="I112" i="64"/>
  <c r="I113" i="64"/>
  <c r="I114" i="64"/>
  <c r="I115" i="64"/>
  <c r="I116" i="64"/>
  <c r="I117" i="64"/>
  <c r="I118" i="64"/>
  <c r="I119" i="64"/>
  <c r="I120" i="64"/>
  <c r="I121" i="64"/>
  <c r="I122" i="64"/>
  <c r="I123" i="64"/>
  <c r="I124" i="64"/>
  <c r="I125" i="64"/>
  <c r="I126" i="64"/>
  <c r="I127" i="64"/>
  <c r="I128" i="64"/>
  <c r="I129" i="64"/>
  <c r="I130" i="64"/>
  <c r="I131" i="64"/>
  <c r="I132" i="64"/>
  <c r="I133" i="64"/>
  <c r="I134" i="64"/>
  <c r="I135" i="64"/>
  <c r="I136" i="64"/>
  <c r="I137" i="64"/>
  <c r="I138" i="64"/>
  <c r="I139" i="64"/>
  <c r="I140" i="64"/>
  <c r="I141" i="64"/>
  <c r="I142" i="64"/>
  <c r="I143" i="64"/>
  <c r="I144" i="64"/>
  <c r="I145" i="64"/>
  <c r="I146" i="64"/>
  <c r="I147" i="64"/>
  <c r="I148" i="64"/>
  <c r="I149" i="64"/>
  <c r="I2" i="64"/>
  <c r="E3" i="64"/>
  <c r="E4" i="64"/>
  <c r="E5" i="64"/>
  <c r="E6" i="64"/>
  <c r="E7" i="64"/>
  <c r="E8" i="64"/>
  <c r="E9" i="64"/>
  <c r="E10" i="64"/>
  <c r="E11" i="64"/>
  <c r="E12" i="64"/>
  <c r="E13" i="64"/>
  <c r="E14" i="64"/>
  <c r="E15" i="64"/>
  <c r="E16" i="64"/>
  <c r="E17" i="64"/>
  <c r="E18" i="64"/>
  <c r="E19" i="64"/>
  <c r="E20" i="64"/>
  <c r="E21" i="64"/>
  <c r="E22" i="64"/>
  <c r="E23" i="64"/>
  <c r="E24" i="64"/>
  <c r="E25" i="64"/>
  <c r="E26" i="64"/>
  <c r="E27" i="64"/>
  <c r="E28" i="64"/>
  <c r="E29" i="64"/>
  <c r="E30" i="64"/>
  <c r="E31" i="64"/>
  <c r="E32" i="64"/>
  <c r="E33" i="64"/>
  <c r="E34" i="64"/>
  <c r="E35" i="64"/>
  <c r="E36" i="64"/>
  <c r="E37" i="64"/>
  <c r="E38" i="64"/>
  <c r="E39" i="64"/>
  <c r="E40" i="64"/>
  <c r="E41" i="64"/>
  <c r="E42" i="64"/>
  <c r="E43" i="64"/>
  <c r="E44" i="64"/>
  <c r="E45" i="64"/>
  <c r="E46" i="64"/>
  <c r="E47" i="64"/>
  <c r="E48" i="64"/>
  <c r="E49" i="64"/>
  <c r="E50" i="64"/>
  <c r="E51" i="64"/>
  <c r="E52" i="64"/>
  <c r="E53" i="64"/>
  <c r="E54" i="64"/>
  <c r="E55" i="64"/>
  <c r="E56" i="64"/>
  <c r="E57" i="64"/>
  <c r="E58" i="64"/>
  <c r="E59" i="64"/>
  <c r="E60" i="64"/>
  <c r="E61" i="64"/>
  <c r="E62" i="64"/>
  <c r="E63" i="64"/>
  <c r="E64" i="64"/>
  <c r="E65" i="64"/>
  <c r="E66" i="64"/>
  <c r="E67" i="64"/>
  <c r="E68" i="64"/>
  <c r="E69" i="64"/>
  <c r="E70" i="64"/>
  <c r="E71" i="64"/>
  <c r="E72" i="64"/>
  <c r="E73" i="64"/>
  <c r="E74" i="64"/>
  <c r="E75" i="64"/>
  <c r="E76" i="64"/>
  <c r="E77" i="64"/>
  <c r="E78" i="64"/>
  <c r="E79" i="64"/>
  <c r="E80" i="64"/>
  <c r="E81" i="64"/>
  <c r="E82" i="64"/>
  <c r="E83" i="64"/>
  <c r="E84" i="64"/>
  <c r="E85" i="64"/>
  <c r="E86" i="64"/>
  <c r="E87" i="64"/>
  <c r="E88" i="64"/>
  <c r="E89" i="64"/>
  <c r="E90" i="64"/>
  <c r="E91" i="64"/>
  <c r="E92" i="64"/>
  <c r="E93" i="64"/>
  <c r="E94" i="64"/>
  <c r="E95" i="64"/>
  <c r="E96" i="64"/>
  <c r="E97" i="64"/>
  <c r="E98" i="64"/>
  <c r="E99" i="64"/>
  <c r="E100" i="64"/>
  <c r="E101" i="64"/>
  <c r="E102" i="64"/>
  <c r="E103" i="64"/>
  <c r="E104" i="64"/>
  <c r="E105" i="64"/>
  <c r="E106" i="64"/>
  <c r="E107" i="64"/>
  <c r="E108" i="64"/>
  <c r="E109" i="64"/>
  <c r="E110" i="64"/>
  <c r="E111" i="64"/>
  <c r="E112" i="64"/>
  <c r="E113" i="64"/>
  <c r="E114" i="64"/>
  <c r="E115" i="64"/>
  <c r="E116" i="64"/>
  <c r="E117" i="64"/>
  <c r="E118" i="64"/>
  <c r="E119" i="64"/>
  <c r="E120" i="64"/>
  <c r="E121" i="64"/>
  <c r="E122" i="64"/>
  <c r="E123" i="64"/>
  <c r="E124" i="64"/>
  <c r="E125" i="64"/>
  <c r="E126" i="64"/>
  <c r="E127" i="64"/>
  <c r="E128" i="64"/>
  <c r="E129" i="64"/>
  <c r="E130" i="64"/>
  <c r="E131" i="64"/>
  <c r="E132" i="64"/>
  <c r="E133" i="64"/>
  <c r="E134" i="64"/>
  <c r="E135" i="64"/>
  <c r="E136" i="64"/>
  <c r="E137" i="64"/>
  <c r="E138" i="64"/>
  <c r="E139" i="64"/>
  <c r="E140" i="64"/>
  <c r="E141" i="64"/>
  <c r="E142" i="64"/>
  <c r="E143" i="64"/>
  <c r="E144" i="64"/>
  <c r="E145" i="64"/>
  <c r="E146" i="64"/>
  <c r="E147" i="64"/>
  <c r="E148" i="64"/>
  <c r="E149" i="64"/>
  <c r="E2" i="64"/>
  <c r="H152" i="60"/>
  <c r="J152" i="60"/>
  <c r="H153" i="60"/>
  <c r="J153" i="60"/>
  <c r="H154" i="60"/>
  <c r="J154" i="60"/>
  <c r="H155" i="60"/>
  <c r="J155" i="60"/>
  <c r="J156" i="60"/>
  <c r="J157" i="60"/>
  <c r="J9" i="60"/>
  <c r="J8" i="60"/>
  <c r="J7" i="60"/>
  <c r="J6" i="60"/>
  <c r="J5" i="60"/>
  <c r="J4" i="60"/>
  <c r="H5" i="60"/>
  <c r="H6" i="60"/>
  <c r="H7" i="60"/>
  <c r="H8" i="60"/>
  <c r="H4" i="60"/>
  <c r="P5" i="60" l="1"/>
  <c r="Q5" i="60"/>
  <c r="P6" i="60"/>
  <c r="Q6" i="60"/>
  <c r="S5" i="68" l="1"/>
  <c r="T5" i="68"/>
  <c r="S6" i="68"/>
  <c r="T6" i="68"/>
  <c r="S7" i="68"/>
  <c r="T7" i="68"/>
  <c r="S8" i="68"/>
  <c r="T8" i="68"/>
  <c r="S9" i="68"/>
  <c r="T9" i="68"/>
  <c r="S10" i="68"/>
  <c r="T10" i="68"/>
  <c r="S11" i="68"/>
  <c r="T11" i="68"/>
  <c r="S12" i="68"/>
  <c r="T12" i="68"/>
  <c r="S13" i="68"/>
  <c r="T13" i="68"/>
  <c r="S14" i="68"/>
  <c r="T14" i="68"/>
  <c r="S15" i="68"/>
  <c r="T15" i="68"/>
  <c r="S16" i="68"/>
  <c r="T16" i="68"/>
  <c r="S17" i="68"/>
  <c r="T17" i="68"/>
  <c r="S18" i="68"/>
  <c r="T18" i="68"/>
  <c r="S19" i="68"/>
  <c r="T19" i="68"/>
  <c r="S20" i="68"/>
  <c r="T20" i="68"/>
  <c r="S21" i="68"/>
  <c r="T21" i="68"/>
  <c r="S22" i="68"/>
  <c r="T22" i="68"/>
  <c r="S23" i="68"/>
  <c r="T23" i="68"/>
  <c r="S24" i="68"/>
  <c r="T24" i="68"/>
  <c r="S25" i="68"/>
  <c r="T25" i="68"/>
  <c r="S26" i="68"/>
  <c r="T26" i="68"/>
  <c r="S27" i="68"/>
  <c r="T27" i="68"/>
  <c r="S28" i="68"/>
  <c r="T28" i="68"/>
  <c r="S29" i="68"/>
  <c r="T29" i="68"/>
  <c r="S30" i="68"/>
  <c r="T30" i="68"/>
  <c r="S31" i="68"/>
  <c r="T31" i="68"/>
  <c r="S32" i="68"/>
  <c r="T32" i="68"/>
  <c r="S33" i="68"/>
  <c r="T33" i="68"/>
  <c r="S34" i="68"/>
  <c r="T34" i="68"/>
  <c r="S35" i="68"/>
  <c r="T35" i="68"/>
  <c r="T4" i="68"/>
  <c r="S4" i="68"/>
  <c r="S5" i="69" l="1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37" i="69"/>
  <c r="S38" i="69"/>
  <c r="S39" i="69"/>
  <c r="S40" i="69"/>
  <c r="S41" i="69"/>
  <c r="S42" i="69"/>
  <c r="S43" i="69"/>
  <c r="S44" i="69"/>
  <c r="S45" i="69"/>
  <c r="S46" i="69"/>
  <c r="S47" i="69"/>
  <c r="S48" i="69"/>
  <c r="S49" i="69"/>
  <c r="S50" i="69"/>
  <c r="S51" i="69"/>
  <c r="S52" i="69"/>
  <c r="S53" i="69"/>
  <c r="S54" i="69"/>
  <c r="S55" i="69"/>
  <c r="S56" i="69"/>
  <c r="S57" i="69"/>
  <c r="S58" i="69"/>
  <c r="S59" i="69"/>
  <c r="S60" i="69"/>
  <c r="S61" i="69"/>
  <c r="S62" i="69"/>
  <c r="S63" i="69"/>
  <c r="S64" i="69"/>
  <c r="S65" i="69"/>
  <c r="S66" i="69"/>
  <c r="S67" i="69"/>
  <c r="S68" i="69"/>
  <c r="S69" i="69"/>
  <c r="S70" i="69"/>
  <c r="S71" i="69"/>
  <c r="S72" i="69"/>
  <c r="S73" i="69"/>
  <c r="S74" i="69"/>
  <c r="S75" i="69"/>
  <c r="S76" i="69"/>
  <c r="S77" i="69"/>
  <c r="S78" i="69"/>
  <c r="S79" i="69"/>
  <c r="S80" i="69"/>
  <c r="S81" i="69"/>
  <c r="S82" i="69"/>
  <c r="S83" i="69"/>
  <c r="S84" i="69"/>
  <c r="S85" i="69"/>
  <c r="S86" i="69"/>
  <c r="S87" i="69"/>
  <c r="S88" i="69"/>
  <c r="S89" i="69"/>
  <c r="S90" i="69"/>
  <c r="S91" i="69"/>
  <c r="S92" i="69"/>
  <c r="S93" i="69"/>
  <c r="S94" i="69"/>
  <c r="S95" i="69"/>
  <c r="S96" i="69"/>
  <c r="S97" i="69"/>
  <c r="S98" i="69"/>
  <c r="S99" i="69"/>
  <c r="S100" i="69"/>
  <c r="S101" i="69"/>
  <c r="S102" i="69"/>
  <c r="S103" i="69"/>
  <c r="S104" i="69"/>
  <c r="S105" i="69"/>
  <c r="S106" i="69"/>
  <c r="S107" i="69"/>
  <c r="S108" i="69"/>
  <c r="S109" i="69"/>
  <c r="S110" i="69"/>
  <c r="S111" i="69"/>
  <c r="S112" i="69"/>
  <c r="S113" i="69"/>
  <c r="S114" i="69"/>
  <c r="S115" i="69"/>
  <c r="S116" i="69"/>
  <c r="S117" i="69"/>
  <c r="S118" i="69"/>
  <c r="S119" i="69"/>
  <c r="S120" i="69"/>
  <c r="S121" i="69"/>
  <c r="S122" i="69"/>
  <c r="S123" i="69"/>
  <c r="S124" i="69"/>
  <c r="S125" i="69"/>
  <c r="S126" i="69"/>
  <c r="S127" i="69"/>
  <c r="S128" i="69"/>
  <c r="S129" i="69"/>
  <c r="S130" i="69"/>
  <c r="S131" i="69"/>
  <c r="S132" i="69"/>
  <c r="S133" i="69"/>
  <c r="S134" i="69"/>
  <c r="S135" i="69"/>
  <c r="S136" i="69"/>
  <c r="S137" i="69"/>
  <c r="S138" i="69"/>
  <c r="S139" i="69"/>
  <c r="S140" i="69"/>
  <c r="S141" i="69"/>
  <c r="S142" i="69"/>
  <c r="S143" i="69"/>
  <c r="S144" i="69"/>
  <c r="S145" i="69"/>
  <c r="S146" i="69"/>
  <c r="S147" i="69"/>
  <c r="S148" i="69"/>
  <c r="S149" i="69"/>
  <c r="S150" i="69"/>
  <c r="S151" i="69"/>
  <c r="S152" i="69"/>
  <c r="S153" i="69"/>
  <c r="S154" i="69"/>
  <c r="S155" i="69"/>
  <c r="S156" i="69"/>
  <c r="S157" i="69"/>
  <c r="S158" i="69"/>
  <c r="S159" i="69"/>
  <c r="S160" i="69"/>
  <c r="S161" i="69"/>
  <c r="S162" i="69"/>
  <c r="S163" i="69"/>
  <c r="S164" i="69"/>
  <c r="S165" i="69"/>
  <c r="S166" i="69"/>
  <c r="S167" i="69"/>
  <c r="S168" i="69"/>
  <c r="S169" i="69"/>
  <c r="S170" i="69"/>
  <c r="S171" i="69"/>
  <c r="S172" i="69"/>
  <c r="S173" i="69"/>
  <c r="S174" i="69"/>
  <c r="S175" i="69"/>
  <c r="S176" i="69"/>
  <c r="S177" i="69"/>
  <c r="S178" i="69"/>
  <c r="S179" i="69"/>
  <c r="S180" i="69"/>
  <c r="S181" i="69"/>
  <c r="S182" i="69"/>
  <c r="S183" i="69"/>
  <c r="S184" i="69"/>
  <c r="S185" i="69"/>
  <c r="S186" i="69"/>
  <c r="S187" i="69"/>
  <c r="S188" i="69"/>
  <c r="S189" i="69"/>
  <c r="S190" i="69"/>
  <c r="S191" i="69"/>
  <c r="S192" i="69"/>
  <c r="S193" i="69"/>
  <c r="S194" i="69"/>
  <c r="S195" i="69"/>
  <c r="S196" i="69"/>
  <c r="S197" i="69"/>
  <c r="S198" i="69"/>
  <c r="S199" i="69"/>
  <c r="S200" i="69"/>
  <c r="S201" i="69"/>
  <c r="S202" i="69"/>
  <c r="S203" i="69"/>
  <c r="S204" i="69"/>
  <c r="S205" i="69"/>
  <c r="S206" i="69"/>
  <c r="S207" i="69"/>
  <c r="S4" i="69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37" i="69"/>
  <c r="R38" i="69"/>
  <c r="R39" i="69"/>
  <c r="R40" i="69"/>
  <c r="R41" i="69"/>
  <c r="R42" i="69"/>
  <c r="R43" i="69"/>
  <c r="R44" i="69"/>
  <c r="R45" i="69"/>
  <c r="R46" i="69"/>
  <c r="R47" i="69"/>
  <c r="R48" i="69"/>
  <c r="R49" i="69"/>
  <c r="R50" i="69"/>
  <c r="R51" i="69"/>
  <c r="R52" i="69"/>
  <c r="R53" i="69"/>
  <c r="R54" i="69"/>
  <c r="R55" i="69"/>
  <c r="R56" i="69"/>
  <c r="R57" i="69"/>
  <c r="R58" i="69"/>
  <c r="R59" i="69"/>
  <c r="R60" i="69"/>
  <c r="R61" i="69"/>
  <c r="R62" i="69"/>
  <c r="R63" i="69"/>
  <c r="R64" i="69"/>
  <c r="R65" i="69"/>
  <c r="R66" i="69"/>
  <c r="R67" i="69"/>
  <c r="R68" i="69"/>
  <c r="R69" i="69"/>
  <c r="R70" i="69"/>
  <c r="R71" i="69"/>
  <c r="R72" i="69"/>
  <c r="R73" i="69"/>
  <c r="R74" i="69"/>
  <c r="R75" i="69"/>
  <c r="R76" i="69"/>
  <c r="R77" i="69"/>
  <c r="R78" i="69"/>
  <c r="R79" i="69"/>
  <c r="R80" i="69"/>
  <c r="R81" i="69"/>
  <c r="R82" i="69"/>
  <c r="R83" i="69"/>
  <c r="R84" i="69"/>
  <c r="R85" i="69"/>
  <c r="R86" i="69"/>
  <c r="R87" i="69"/>
  <c r="R88" i="69"/>
  <c r="R89" i="69"/>
  <c r="R90" i="69"/>
  <c r="R91" i="69"/>
  <c r="R92" i="69"/>
  <c r="R93" i="69"/>
  <c r="R94" i="69"/>
  <c r="R95" i="69"/>
  <c r="R96" i="69"/>
  <c r="R97" i="69"/>
  <c r="R98" i="69"/>
  <c r="R99" i="69"/>
  <c r="R100" i="69"/>
  <c r="R101" i="69"/>
  <c r="R102" i="69"/>
  <c r="R103" i="69"/>
  <c r="R104" i="69"/>
  <c r="R105" i="69"/>
  <c r="R106" i="69"/>
  <c r="R107" i="69"/>
  <c r="R108" i="69"/>
  <c r="R109" i="69"/>
  <c r="R110" i="69"/>
  <c r="R111" i="69"/>
  <c r="R112" i="69"/>
  <c r="R113" i="69"/>
  <c r="R114" i="69"/>
  <c r="R115" i="69"/>
  <c r="R116" i="69"/>
  <c r="R117" i="69"/>
  <c r="R118" i="69"/>
  <c r="R119" i="69"/>
  <c r="R120" i="69"/>
  <c r="R121" i="69"/>
  <c r="R122" i="69"/>
  <c r="R123" i="69"/>
  <c r="R124" i="69"/>
  <c r="R125" i="69"/>
  <c r="R126" i="69"/>
  <c r="R127" i="69"/>
  <c r="R128" i="69"/>
  <c r="R129" i="69"/>
  <c r="R130" i="69"/>
  <c r="R131" i="69"/>
  <c r="R132" i="69"/>
  <c r="R133" i="69"/>
  <c r="R134" i="69"/>
  <c r="R135" i="69"/>
  <c r="R136" i="69"/>
  <c r="R137" i="69"/>
  <c r="R138" i="69"/>
  <c r="R139" i="69"/>
  <c r="R140" i="69"/>
  <c r="R141" i="69"/>
  <c r="R142" i="69"/>
  <c r="R143" i="69"/>
  <c r="R144" i="69"/>
  <c r="R145" i="69"/>
  <c r="R146" i="69"/>
  <c r="R147" i="69"/>
  <c r="R148" i="69"/>
  <c r="R149" i="69"/>
  <c r="R150" i="69"/>
  <c r="R151" i="69"/>
  <c r="R152" i="69"/>
  <c r="R153" i="69"/>
  <c r="R154" i="69"/>
  <c r="R155" i="69"/>
  <c r="R156" i="69"/>
  <c r="R157" i="69"/>
  <c r="R158" i="69"/>
  <c r="R159" i="69"/>
  <c r="R160" i="69"/>
  <c r="R161" i="69"/>
  <c r="R162" i="69"/>
  <c r="R163" i="69"/>
  <c r="R164" i="69"/>
  <c r="R165" i="69"/>
  <c r="R166" i="69"/>
  <c r="R167" i="69"/>
  <c r="R168" i="69"/>
  <c r="R169" i="69"/>
  <c r="R170" i="69"/>
  <c r="R171" i="69"/>
  <c r="R172" i="69"/>
  <c r="R173" i="69"/>
  <c r="R174" i="69"/>
  <c r="R175" i="69"/>
  <c r="R176" i="69"/>
  <c r="R177" i="69"/>
  <c r="R178" i="69"/>
  <c r="R179" i="69"/>
  <c r="R180" i="69"/>
  <c r="R181" i="69"/>
  <c r="R182" i="69"/>
  <c r="R183" i="69"/>
  <c r="R184" i="69"/>
  <c r="R185" i="69"/>
  <c r="R186" i="69"/>
  <c r="R187" i="69"/>
  <c r="R188" i="69"/>
  <c r="R189" i="69"/>
  <c r="R190" i="69"/>
  <c r="R191" i="69"/>
  <c r="R192" i="69"/>
  <c r="R193" i="69"/>
  <c r="R194" i="69"/>
  <c r="R195" i="69"/>
  <c r="R196" i="69"/>
  <c r="R197" i="69"/>
  <c r="R198" i="69"/>
  <c r="R199" i="69"/>
  <c r="R200" i="69"/>
  <c r="R201" i="69"/>
  <c r="R202" i="69"/>
  <c r="R203" i="69"/>
  <c r="R204" i="69"/>
  <c r="R205" i="69"/>
  <c r="R206" i="69"/>
  <c r="R207" i="69"/>
  <c r="R4" i="69"/>
  <c r="P207" i="69"/>
  <c r="O207" i="69"/>
  <c r="P206" i="69"/>
  <c r="O206" i="69"/>
  <c r="P205" i="69"/>
  <c r="O205" i="69"/>
  <c r="P204" i="69"/>
  <c r="O204" i="69"/>
  <c r="P203" i="69"/>
  <c r="O203" i="69"/>
  <c r="P202" i="69"/>
  <c r="O202" i="69"/>
  <c r="P201" i="69"/>
  <c r="O201" i="69"/>
  <c r="P200" i="69"/>
  <c r="O200" i="69"/>
  <c r="P199" i="69"/>
  <c r="O199" i="69"/>
  <c r="P198" i="69"/>
  <c r="O198" i="69"/>
  <c r="P197" i="69"/>
  <c r="O197" i="69"/>
  <c r="P196" i="69"/>
  <c r="O196" i="69"/>
  <c r="P195" i="69"/>
  <c r="O195" i="69"/>
  <c r="P194" i="69"/>
  <c r="O194" i="69"/>
  <c r="P193" i="69"/>
  <c r="O193" i="69"/>
  <c r="P192" i="69"/>
  <c r="O192" i="69"/>
  <c r="P191" i="69"/>
  <c r="O191" i="69"/>
  <c r="P190" i="69"/>
  <c r="O190" i="69"/>
  <c r="P189" i="69"/>
  <c r="O189" i="69"/>
  <c r="P188" i="69"/>
  <c r="O188" i="69"/>
  <c r="P187" i="69"/>
  <c r="O187" i="69"/>
  <c r="P186" i="69"/>
  <c r="O186" i="69"/>
  <c r="P185" i="69"/>
  <c r="O185" i="69"/>
  <c r="P184" i="69"/>
  <c r="O184" i="69"/>
  <c r="P183" i="69"/>
  <c r="O183" i="69"/>
  <c r="P182" i="69"/>
  <c r="O182" i="69"/>
  <c r="P181" i="69"/>
  <c r="O181" i="69"/>
  <c r="P180" i="69"/>
  <c r="O180" i="69"/>
  <c r="P179" i="69"/>
  <c r="O179" i="69"/>
  <c r="P178" i="69"/>
  <c r="O178" i="69"/>
  <c r="P177" i="69"/>
  <c r="O177" i="69"/>
  <c r="P176" i="69"/>
  <c r="O176" i="69"/>
  <c r="P175" i="69"/>
  <c r="O175" i="69"/>
  <c r="P174" i="69"/>
  <c r="O174" i="69"/>
  <c r="P173" i="69"/>
  <c r="O173" i="69"/>
  <c r="P172" i="69"/>
  <c r="O172" i="69"/>
  <c r="P171" i="69"/>
  <c r="O171" i="69"/>
  <c r="P170" i="69"/>
  <c r="O170" i="69"/>
  <c r="P169" i="69"/>
  <c r="O169" i="69"/>
  <c r="P168" i="69"/>
  <c r="O168" i="69"/>
  <c r="P167" i="69"/>
  <c r="O167" i="69"/>
  <c r="P166" i="69"/>
  <c r="O166" i="69"/>
  <c r="P165" i="69"/>
  <c r="O165" i="69"/>
  <c r="P164" i="69"/>
  <c r="O164" i="69"/>
  <c r="P163" i="69"/>
  <c r="O163" i="69"/>
  <c r="P162" i="69"/>
  <c r="O162" i="69"/>
  <c r="P161" i="69"/>
  <c r="O161" i="69"/>
  <c r="P160" i="69"/>
  <c r="O160" i="69"/>
  <c r="P159" i="69"/>
  <c r="O159" i="69"/>
  <c r="P158" i="69"/>
  <c r="O158" i="69"/>
  <c r="P157" i="69"/>
  <c r="O157" i="69"/>
  <c r="P156" i="69"/>
  <c r="O156" i="69"/>
  <c r="P155" i="69"/>
  <c r="O155" i="69"/>
  <c r="P154" i="69"/>
  <c r="O154" i="69"/>
  <c r="P153" i="69"/>
  <c r="O153" i="69"/>
  <c r="P152" i="69"/>
  <c r="O152" i="69"/>
  <c r="P151" i="69"/>
  <c r="O151" i="69"/>
  <c r="P150" i="69"/>
  <c r="O150" i="69"/>
  <c r="P149" i="69"/>
  <c r="O149" i="69"/>
  <c r="P148" i="69"/>
  <c r="O148" i="69"/>
  <c r="P147" i="69"/>
  <c r="O147" i="69"/>
  <c r="P146" i="69"/>
  <c r="O146" i="69"/>
  <c r="P145" i="69"/>
  <c r="O145" i="69"/>
  <c r="P144" i="69"/>
  <c r="O144" i="69"/>
  <c r="P143" i="69"/>
  <c r="O143" i="69"/>
  <c r="P142" i="69"/>
  <c r="O142" i="69"/>
  <c r="P141" i="69"/>
  <c r="O141" i="69"/>
  <c r="P140" i="69"/>
  <c r="O140" i="69"/>
  <c r="P139" i="69"/>
  <c r="O139" i="69"/>
  <c r="P138" i="69"/>
  <c r="O138" i="69"/>
  <c r="P137" i="69"/>
  <c r="O137" i="69"/>
  <c r="P136" i="69"/>
  <c r="O136" i="69"/>
  <c r="P135" i="69"/>
  <c r="O135" i="69"/>
  <c r="P134" i="69"/>
  <c r="O134" i="69"/>
  <c r="P133" i="69"/>
  <c r="O133" i="69"/>
  <c r="P132" i="69"/>
  <c r="O132" i="69"/>
  <c r="P131" i="69"/>
  <c r="O131" i="69"/>
  <c r="P130" i="69"/>
  <c r="O130" i="69"/>
  <c r="P129" i="69"/>
  <c r="O129" i="69"/>
  <c r="P128" i="69"/>
  <c r="O128" i="69"/>
  <c r="P127" i="69"/>
  <c r="O127" i="69"/>
  <c r="P126" i="69"/>
  <c r="O126" i="69"/>
  <c r="P125" i="69"/>
  <c r="O125" i="69"/>
  <c r="P124" i="69"/>
  <c r="O124" i="69"/>
  <c r="P123" i="69"/>
  <c r="O123" i="69"/>
  <c r="P122" i="69"/>
  <c r="O122" i="69"/>
  <c r="P121" i="69"/>
  <c r="O121" i="69"/>
  <c r="P120" i="69"/>
  <c r="O120" i="69"/>
  <c r="P119" i="69"/>
  <c r="O119" i="69"/>
  <c r="P118" i="69"/>
  <c r="O118" i="69"/>
  <c r="P117" i="69"/>
  <c r="O117" i="69"/>
  <c r="P116" i="69"/>
  <c r="O116" i="69"/>
  <c r="P115" i="69"/>
  <c r="O115" i="69"/>
  <c r="P114" i="69"/>
  <c r="O114" i="69"/>
  <c r="P113" i="69"/>
  <c r="O113" i="69"/>
  <c r="P112" i="69"/>
  <c r="O112" i="69"/>
  <c r="P111" i="69"/>
  <c r="O111" i="69"/>
  <c r="P110" i="69"/>
  <c r="O110" i="69"/>
  <c r="P109" i="69"/>
  <c r="O109" i="69"/>
  <c r="P108" i="69"/>
  <c r="O108" i="69"/>
  <c r="P107" i="69"/>
  <c r="O107" i="69"/>
  <c r="P106" i="69"/>
  <c r="O106" i="69"/>
  <c r="P105" i="69"/>
  <c r="O105" i="69"/>
  <c r="P104" i="69"/>
  <c r="O104" i="69"/>
  <c r="P103" i="69"/>
  <c r="O103" i="69"/>
  <c r="P102" i="69"/>
  <c r="O102" i="69"/>
  <c r="P101" i="69"/>
  <c r="O101" i="69"/>
  <c r="P100" i="69"/>
  <c r="O100" i="69"/>
  <c r="P99" i="69"/>
  <c r="O99" i="69"/>
  <c r="P98" i="69"/>
  <c r="O98" i="69"/>
  <c r="P97" i="69"/>
  <c r="O97" i="69"/>
  <c r="P96" i="69"/>
  <c r="O96" i="69"/>
  <c r="P95" i="69"/>
  <c r="O95" i="69"/>
  <c r="P94" i="69"/>
  <c r="O94" i="69"/>
  <c r="P93" i="69"/>
  <c r="O93" i="69"/>
  <c r="P92" i="69"/>
  <c r="O92" i="69"/>
  <c r="P91" i="69"/>
  <c r="O91" i="69"/>
  <c r="P90" i="69"/>
  <c r="O90" i="69"/>
  <c r="P89" i="69"/>
  <c r="O89" i="69"/>
  <c r="P88" i="69"/>
  <c r="O88" i="69"/>
  <c r="P87" i="69"/>
  <c r="O87" i="69"/>
  <c r="P86" i="69"/>
  <c r="O86" i="69"/>
  <c r="P85" i="69"/>
  <c r="O85" i="69"/>
  <c r="P84" i="69"/>
  <c r="O84" i="69"/>
  <c r="P83" i="69"/>
  <c r="O83" i="69"/>
  <c r="P82" i="69"/>
  <c r="O82" i="69"/>
  <c r="P81" i="69"/>
  <c r="O81" i="69"/>
  <c r="P80" i="69"/>
  <c r="O80" i="69"/>
  <c r="P79" i="69"/>
  <c r="O79" i="69"/>
  <c r="P78" i="69"/>
  <c r="O78" i="69"/>
  <c r="P77" i="69"/>
  <c r="O77" i="69"/>
  <c r="P76" i="69"/>
  <c r="O76" i="69"/>
  <c r="P75" i="69"/>
  <c r="O75" i="69"/>
  <c r="P74" i="69"/>
  <c r="O74" i="69"/>
  <c r="P73" i="69"/>
  <c r="O73" i="69"/>
  <c r="P72" i="69"/>
  <c r="O72" i="69"/>
  <c r="P71" i="69"/>
  <c r="O71" i="69"/>
  <c r="P70" i="69"/>
  <c r="O70" i="69"/>
  <c r="P69" i="69"/>
  <c r="O69" i="69"/>
  <c r="P68" i="69"/>
  <c r="O68" i="69"/>
  <c r="P67" i="69"/>
  <c r="O67" i="69"/>
  <c r="P66" i="69"/>
  <c r="O66" i="69"/>
  <c r="P65" i="69"/>
  <c r="O65" i="69"/>
  <c r="P64" i="69"/>
  <c r="O64" i="69"/>
  <c r="P63" i="69"/>
  <c r="O63" i="69"/>
  <c r="P62" i="69"/>
  <c r="O62" i="69"/>
  <c r="P61" i="69"/>
  <c r="O61" i="69"/>
  <c r="P60" i="69"/>
  <c r="O60" i="69"/>
  <c r="P59" i="69"/>
  <c r="O59" i="69"/>
  <c r="P58" i="69"/>
  <c r="O58" i="69"/>
  <c r="P57" i="69"/>
  <c r="O57" i="69"/>
  <c r="P56" i="69"/>
  <c r="O56" i="69"/>
  <c r="P55" i="69"/>
  <c r="O55" i="69"/>
  <c r="P54" i="69"/>
  <c r="O54" i="69"/>
  <c r="P53" i="69"/>
  <c r="O53" i="69"/>
  <c r="P52" i="69"/>
  <c r="O52" i="69"/>
  <c r="P51" i="69"/>
  <c r="O51" i="69"/>
  <c r="P50" i="69"/>
  <c r="O50" i="69"/>
  <c r="P49" i="69"/>
  <c r="O49" i="69"/>
  <c r="P48" i="69"/>
  <c r="O48" i="69"/>
  <c r="P47" i="69"/>
  <c r="O47" i="69"/>
  <c r="P46" i="69"/>
  <c r="O46" i="69"/>
  <c r="P45" i="69"/>
  <c r="O45" i="69"/>
  <c r="P44" i="69"/>
  <c r="O44" i="69"/>
  <c r="P43" i="69"/>
  <c r="O43" i="69"/>
  <c r="P42" i="69"/>
  <c r="O42" i="69"/>
  <c r="P41" i="69"/>
  <c r="O41" i="69"/>
  <c r="P40" i="69"/>
  <c r="O40" i="69"/>
  <c r="P39" i="69"/>
  <c r="O39" i="69"/>
  <c r="P38" i="69"/>
  <c r="O38" i="69"/>
  <c r="P37" i="69"/>
  <c r="O37" i="69"/>
  <c r="P36" i="69"/>
  <c r="O36" i="69"/>
  <c r="P35" i="69"/>
  <c r="O35" i="69"/>
  <c r="P34" i="69"/>
  <c r="O34" i="69"/>
  <c r="P33" i="69"/>
  <c r="O33" i="69"/>
  <c r="P32" i="69"/>
  <c r="O32" i="69"/>
  <c r="P31" i="69"/>
  <c r="O31" i="69"/>
  <c r="P30" i="69"/>
  <c r="O30" i="69"/>
  <c r="P29" i="69"/>
  <c r="O29" i="69"/>
  <c r="P28" i="69"/>
  <c r="O28" i="69"/>
  <c r="P27" i="69"/>
  <c r="O27" i="69"/>
  <c r="P26" i="69"/>
  <c r="O26" i="69"/>
  <c r="P25" i="69"/>
  <c r="O25" i="69"/>
  <c r="P24" i="69"/>
  <c r="O24" i="69"/>
  <c r="P23" i="69"/>
  <c r="O23" i="69"/>
  <c r="P22" i="69"/>
  <c r="O22" i="69"/>
  <c r="P21" i="69"/>
  <c r="O21" i="69"/>
  <c r="P20" i="69"/>
  <c r="O20" i="69"/>
  <c r="P19" i="69"/>
  <c r="O19" i="69"/>
  <c r="P18" i="69"/>
  <c r="O18" i="69"/>
  <c r="P17" i="69"/>
  <c r="O17" i="69"/>
  <c r="P16" i="69"/>
  <c r="O16" i="69"/>
  <c r="P15" i="69"/>
  <c r="O15" i="69"/>
  <c r="P14" i="69"/>
  <c r="O14" i="69"/>
  <c r="P13" i="69"/>
  <c r="O13" i="69"/>
  <c r="P12" i="69"/>
  <c r="O12" i="69"/>
  <c r="P11" i="69"/>
  <c r="O11" i="69"/>
  <c r="P10" i="69"/>
  <c r="O10" i="69"/>
  <c r="P9" i="69"/>
  <c r="O9" i="69"/>
  <c r="P8" i="69"/>
  <c r="O8" i="69"/>
  <c r="P7" i="69"/>
  <c r="O7" i="69"/>
  <c r="P6" i="69"/>
  <c r="O6" i="69"/>
  <c r="P5" i="69"/>
  <c r="O5" i="69"/>
  <c r="P4" i="69"/>
  <c r="O4" i="69"/>
  <c r="J106" i="60" l="1"/>
  <c r="J105" i="60"/>
  <c r="H105" i="60"/>
  <c r="J104" i="60"/>
  <c r="H104" i="60"/>
  <c r="J103" i="60"/>
  <c r="H103" i="60"/>
  <c r="J102" i="60"/>
  <c r="H102" i="60"/>
  <c r="J101" i="60"/>
  <c r="H101" i="60"/>
  <c r="J100" i="60"/>
  <c r="H100" i="60"/>
  <c r="R10" i="60"/>
  <c r="P10" i="60"/>
  <c r="R9" i="60"/>
  <c r="P9" i="60"/>
  <c r="R8" i="60"/>
  <c r="P8" i="60"/>
</calcChain>
</file>

<file path=xl/sharedStrings.xml><?xml version="1.0" encoding="utf-8"?>
<sst xmlns="http://schemas.openxmlformats.org/spreadsheetml/2006/main" count="146" uniqueCount="42">
  <si>
    <t>Sample</t>
  </si>
  <si>
    <t>Mini_Sample</t>
  </si>
  <si>
    <t>Tortuosity</t>
  </si>
  <si>
    <t>Before</t>
  </si>
  <si>
    <t>After</t>
  </si>
  <si>
    <t>before</t>
  </si>
  <si>
    <t>after</t>
  </si>
  <si>
    <t>Total Porosity</t>
  </si>
  <si>
    <t>Connected Porosity</t>
  </si>
  <si>
    <t>For total porosity</t>
  </si>
  <si>
    <t>For Connected Pores</t>
  </si>
  <si>
    <t>Macro</t>
  </si>
  <si>
    <t>Parameters</t>
  </si>
  <si>
    <t>Notes!</t>
  </si>
  <si>
    <t xml:space="preserve"> Total pores</t>
  </si>
  <si>
    <t xml:space="preserve"> Connected Pores</t>
  </si>
  <si>
    <t>Connected Throats</t>
  </si>
  <si>
    <t>Flow Rate [mm^3/s]</t>
  </si>
  <si>
    <t>1:1 line</t>
  </si>
  <si>
    <t>Coordination Number</t>
  </si>
  <si>
    <t>Sph</t>
  </si>
  <si>
    <t>SSA [1/mm]</t>
  </si>
  <si>
    <t>EqRad [microns]</t>
  </si>
  <si>
    <t>EqRadius [microns]</t>
  </si>
  <si>
    <t>Channel Length [microns]</t>
  </si>
  <si>
    <t>Per rock volume</t>
  </si>
  <si>
    <t>c</t>
  </si>
  <si>
    <t>a</t>
  </si>
  <si>
    <t>b</t>
  </si>
  <si>
    <t>SSA [1/microns]</t>
  </si>
  <si>
    <t>k [mcm2]</t>
  </si>
  <si>
    <t>CN</t>
  </si>
  <si>
    <t>f-fc (before)</t>
  </si>
  <si>
    <t>f-fc (after)</t>
  </si>
  <si>
    <t>Names</t>
  </si>
  <si>
    <t>Total Pores</t>
  </si>
  <si>
    <t>Throats</t>
  </si>
  <si>
    <t>Throats [microns]</t>
  </si>
  <si>
    <t>Pores [microns]</t>
  </si>
  <si>
    <t>Conn.</t>
  </si>
  <si>
    <t>10&amp;13&amp;7</t>
  </si>
  <si>
    <t>13&amp;10&amp;7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</si>
</sst>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00000"/>
    <numFmt numFmtId="168" formatCode="0.0E+00"/>
    <numFmt numFmtId="169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8" borderId="0" applyNumberFormat="0" applyBorder="0" applyAlignment="0" applyProtection="0"/>
  </cellStyleXfs>
  <cellXfs count="223">
    <xf numFmtId="0" fontId="0" fillId="0" borderId="0" xfId="0"/>
    <xf numFmtId="0" fontId="0" fillId="0" borderId="4" xfId="0" applyBorder="1"/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0" fontId="0" fillId="0" borderId="4" xfId="0" applyFill="1" applyBorder="1"/>
    <xf numFmtId="0" fontId="4" fillId="0" borderId="4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6" fillId="4" borderId="4" xfId="3" applyNumberFormat="1" applyFont="1" applyFill="1" applyBorder="1" applyAlignment="1">
      <alignment horizontal="center" vertical="center"/>
    </xf>
    <xf numFmtId="0" fontId="4" fillId="5" borderId="4" xfId="0" applyFont="1" applyFill="1" applyBorder="1"/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Fill="1"/>
    <xf numFmtId="166" fontId="0" fillId="0" borderId="4" xfId="0" applyNumberForma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4" fillId="0" borderId="4" xfId="0" applyFont="1" applyBorder="1"/>
    <xf numFmtId="164" fontId="4" fillId="0" borderId="4" xfId="0" applyNumberFormat="1" applyFont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8" fontId="0" fillId="0" borderId="0" xfId="0" applyNumberFormat="1"/>
    <xf numFmtId="0" fontId="0" fillId="7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168" fontId="0" fillId="10" borderId="14" xfId="0" applyNumberForma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68" fontId="0" fillId="10" borderId="15" xfId="0" applyNumberForma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168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24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168" fontId="0" fillId="10" borderId="17" xfId="0" applyNumberForma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68" fontId="0" fillId="10" borderId="18" xfId="0" applyNumberForma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 wrapText="1"/>
    </xf>
    <xf numFmtId="165" fontId="0" fillId="9" borderId="4" xfId="0" applyNumberFormat="1" applyFill="1" applyBorder="1" applyAlignment="1">
      <alignment horizontal="center" vertical="center" wrapText="1"/>
    </xf>
    <xf numFmtId="165" fontId="0" fillId="7" borderId="4" xfId="0" applyNumberFormat="1" applyFill="1" applyBorder="1" applyAlignment="1">
      <alignment horizontal="center" vertical="center"/>
    </xf>
    <xf numFmtId="165" fontId="0" fillId="9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NumberFormat="1" applyBorder="1"/>
    <xf numFmtId="10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Fill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0" fillId="0" borderId="0" xfId="0" applyNumberFormat="1" applyFill="1"/>
    <xf numFmtId="166" fontId="6" fillId="4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66" fontId="6" fillId="0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1" fontId="0" fillId="4" borderId="4" xfId="0" applyNumberFormat="1" applyFill="1" applyBorder="1"/>
    <xf numFmtId="0" fontId="0" fillId="0" borderId="20" xfId="0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11" fontId="0" fillId="0" borderId="0" xfId="0" applyNumberFormat="1" applyFill="1"/>
    <xf numFmtId="165" fontId="0" fillId="0" borderId="4" xfId="0" applyNumberForma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166" fontId="0" fillId="9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6" fontId="6" fillId="5" borderId="4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6" fontId="0" fillId="7" borderId="4" xfId="0" applyNumberFormat="1" applyFill="1" applyBorder="1" applyAlignment="1">
      <alignment horizontal="center" vertical="center"/>
    </xf>
    <xf numFmtId="166" fontId="0" fillId="7" borderId="4" xfId="0" applyNumberFormat="1" applyFill="1" applyBorder="1"/>
    <xf numFmtId="166" fontId="4" fillId="7" borderId="4" xfId="0" applyNumberFormat="1" applyFont="1" applyFill="1" applyBorder="1" applyAlignment="1">
      <alignment horizontal="center" vertical="center"/>
    </xf>
    <xf numFmtId="166" fontId="4" fillId="7" borderId="4" xfId="0" applyNumberFormat="1" applyFont="1" applyFill="1" applyBorder="1"/>
    <xf numFmtId="166" fontId="0" fillId="7" borderId="4" xfId="0" applyNumberFormat="1" applyFill="1" applyBorder="1" applyAlignment="1">
      <alignment horizontal="center"/>
    </xf>
    <xf numFmtId="166" fontId="4" fillId="7" borderId="4" xfId="0" applyNumberFormat="1" applyFont="1" applyFill="1" applyBorder="1" applyAlignment="1">
      <alignment horizontal="center"/>
    </xf>
    <xf numFmtId="166" fontId="6" fillId="7" borderId="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66" fontId="0" fillId="11" borderId="4" xfId="0" applyNumberFormat="1" applyFill="1" applyBorder="1" applyAlignment="1">
      <alignment horizontal="center" vertical="center"/>
    </xf>
    <xf numFmtId="166" fontId="6" fillId="11" borderId="4" xfId="0" applyNumberFormat="1" applyFont="1" applyFill="1" applyBorder="1" applyAlignment="1">
      <alignment horizontal="center" vertical="center"/>
    </xf>
    <xf numFmtId="164" fontId="0" fillId="11" borderId="4" xfId="0" applyNumberFormat="1" applyFill="1" applyBorder="1" applyAlignment="1">
      <alignment horizontal="center" vertical="center"/>
    </xf>
    <xf numFmtId="166" fontId="4" fillId="11" borderId="4" xfId="0" applyNumberFormat="1" applyFont="1" applyFill="1" applyBorder="1" applyAlignment="1">
      <alignment horizontal="center" vertical="center"/>
    </xf>
    <xf numFmtId="164" fontId="4" fillId="11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8" fillId="0" borderId="4" xfId="0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9" fontId="0" fillId="0" borderId="4" xfId="0" applyNumberFormat="1" applyFill="1" applyBorder="1" applyAlignment="1">
      <alignment horizontal="center" vertical="center"/>
    </xf>
    <xf numFmtId="168" fontId="4" fillId="0" borderId="4" xfId="0" applyNumberFormat="1" applyFont="1" applyFill="1" applyBorder="1" applyAlignment="1">
      <alignment horizontal="center" vertical="center"/>
    </xf>
    <xf numFmtId="168" fontId="4" fillId="0" borderId="4" xfId="0" applyNumberFormat="1" applyFont="1" applyFill="1" applyBorder="1"/>
    <xf numFmtId="0" fontId="0" fillId="11" borderId="4" xfId="0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7" borderId="4" xfId="0" applyFill="1" applyBorder="1"/>
    <xf numFmtId="0" fontId="4" fillId="7" borderId="4" xfId="0" applyFont="1" applyFill="1" applyBorder="1"/>
    <xf numFmtId="11" fontId="0" fillId="0" borderId="4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11" borderId="4" xfId="0" applyFill="1" applyBorder="1"/>
    <xf numFmtId="0" fontId="4" fillId="11" borderId="4" xfId="0" applyFont="1" applyFill="1" applyBorder="1"/>
    <xf numFmtId="166" fontId="6" fillId="11" borderId="4" xfId="3" applyNumberFormat="1" applyFont="1" applyFill="1" applyBorder="1" applyAlignment="1">
      <alignment horizontal="center" vertical="center"/>
    </xf>
    <xf numFmtId="11" fontId="0" fillId="11" borderId="4" xfId="0" applyNumberFormat="1" applyFill="1" applyBorder="1"/>
    <xf numFmtId="0" fontId="0" fillId="5" borderId="4" xfId="0" applyFill="1" applyBorder="1"/>
    <xf numFmtId="0" fontId="0" fillId="0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9" fillId="0" borderId="0" xfId="0" applyFont="1"/>
    <xf numFmtId="11" fontId="9" fillId="0" borderId="0" xfId="0" applyNumberFormat="1" applyFont="1"/>
    <xf numFmtId="164" fontId="0" fillId="9" borderId="4" xfId="0" applyNumberFormat="1" applyFill="1" applyBorder="1" applyAlignment="1">
      <alignment horizontal="center" vertical="center"/>
    </xf>
    <xf numFmtId="0" fontId="0" fillId="9" borderId="4" xfId="0" applyFill="1" applyBorder="1"/>
    <xf numFmtId="164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/>
    <xf numFmtId="164" fontId="6" fillId="9" borderId="4" xfId="0" applyNumberFormat="1" applyFont="1" applyFill="1" applyBorder="1" applyAlignment="1">
      <alignment horizontal="center" vertical="center"/>
    </xf>
    <xf numFmtId="11" fontId="0" fillId="9" borderId="4" xfId="0" applyNumberFormat="1" applyFill="1" applyBorder="1"/>
    <xf numFmtId="0" fontId="4" fillId="9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0" fontId="0" fillId="6" borderId="4" xfId="0" applyFill="1" applyBorder="1"/>
    <xf numFmtId="164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164" fontId="6" fillId="6" borderId="4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164" fontId="0" fillId="6" borderId="4" xfId="0" applyNumberForma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0" fillId="0" borderId="0" xfId="0" applyFont="1"/>
    <xf numFmtId="166" fontId="6" fillId="9" borderId="4" xfId="0" applyNumberFormat="1" applyFont="1" applyFill="1" applyBorder="1" applyAlignment="1">
      <alignment horizontal="center" vertical="center"/>
    </xf>
    <xf numFmtId="166" fontId="0" fillId="6" borderId="4" xfId="0" applyNumberFormat="1" applyFill="1" applyBorder="1" applyAlignment="1">
      <alignment horizontal="center" vertical="center"/>
    </xf>
    <xf numFmtId="166" fontId="6" fillId="6" borderId="4" xfId="0" applyNumberFormat="1" applyFont="1" applyFill="1" applyBorder="1" applyAlignment="1">
      <alignment horizontal="center" vertical="center"/>
    </xf>
    <xf numFmtId="166" fontId="0" fillId="6" borderId="4" xfId="0" applyNumberFormat="1" applyFill="1" applyBorder="1"/>
    <xf numFmtId="166" fontId="4" fillId="6" borderId="4" xfId="0" applyNumberFormat="1" applyFont="1" applyFill="1" applyBorder="1" applyAlignment="1">
      <alignment horizontal="center" vertical="center"/>
    </xf>
    <xf numFmtId="166" fontId="4" fillId="6" borderId="4" xfId="0" applyNumberFormat="1" applyFont="1" applyFill="1" applyBorder="1"/>
    <xf numFmtId="166" fontId="4" fillId="9" borderId="4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/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4">
    <cellStyle name="60% — акцент1" xfId="1" builtinId="32"/>
    <cellStyle name="60% — акцент2" xfId="2" builtinId="36"/>
    <cellStyle name="Нейтральный" xfId="3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842339743589744"/>
          <c:y val="3.465597222222222E-2"/>
          <c:w val="0.70451004273504281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'K-Rp&amp;Poro'!$O$4:$O$151</c:f>
              <c:numCache>
                <c:formatCode>General</c:formatCode>
                <c:ptCount val="148"/>
                <c:pt idx="0">
                  <c:v>464.94272949684216</c:v>
                </c:pt>
                <c:pt idx="1">
                  <c:v>475.19921865830241</c:v>
                </c:pt>
                <c:pt idx="2">
                  <c:v>402.67134677667173</c:v>
                </c:pt>
                <c:pt idx="3">
                  <c:v>743.1959915806865</c:v>
                </c:pt>
                <c:pt idx="4">
                  <c:v>451.58538963504515</c:v>
                </c:pt>
                <c:pt idx="5">
                  <c:v>703.61382198234401</c:v>
                </c:pt>
                <c:pt idx="6">
                  <c:v>769.25537596914478</c:v>
                </c:pt>
                <c:pt idx="7">
                  <c:v>668.70163684944282</c:v>
                </c:pt>
                <c:pt idx="8">
                  <c:v>664.46332848525287</c:v>
                </c:pt>
                <c:pt idx="9">
                  <c:v>879.95654308172175</c:v>
                </c:pt>
                <c:pt idx="10">
                  <c:v>761.65275195525192</c:v>
                </c:pt>
                <c:pt idx="11">
                  <c:v>821.27575751503468</c:v>
                </c:pt>
                <c:pt idx="12">
                  <c:v>397.97221572959899</c:v>
                </c:pt>
                <c:pt idx="13">
                  <c:v>714.7450841788359</c:v>
                </c:pt>
                <c:pt idx="14">
                  <c:v>801.58240078722952</c:v>
                </c:pt>
                <c:pt idx="15">
                  <c:v>696.07252922877149</c:v>
                </c:pt>
                <c:pt idx="16">
                  <c:v>850.7358329566182</c:v>
                </c:pt>
                <c:pt idx="17">
                  <c:v>680.10699657075156</c:v>
                </c:pt>
                <c:pt idx="18">
                  <c:v>743.22007222304137</c:v>
                </c:pt>
                <c:pt idx="19">
                  <c:v>1001.9008462530628</c:v>
                </c:pt>
                <c:pt idx="20">
                  <c:v>856.00430889936183</c:v>
                </c:pt>
                <c:pt idx="21">
                  <c:v>707.75381508491216</c:v>
                </c:pt>
                <c:pt idx="22">
                  <c:v>737.89489251170505</c:v>
                </c:pt>
                <c:pt idx="23">
                  <c:v>627.18198520086094</c:v>
                </c:pt>
                <c:pt idx="24">
                  <c:v>453.66246050555071</c:v>
                </c:pt>
                <c:pt idx="25">
                  <c:v>440.54122103672216</c:v>
                </c:pt>
                <c:pt idx="26">
                  <c:v>720.30177579331928</c:v>
                </c:pt>
                <c:pt idx="27">
                  <c:v>759.07559947176719</c:v>
                </c:pt>
                <c:pt idx="28">
                  <c:v>801.88006102965869</c:v>
                </c:pt>
                <c:pt idx="29">
                  <c:v>592.81811744991887</c:v>
                </c:pt>
                <c:pt idx="30">
                  <c:v>564.1510942599665</c:v>
                </c:pt>
                <c:pt idx="31">
                  <c:v>625.69995441979222</c:v>
                </c:pt>
                <c:pt idx="32">
                  <c:v>536.13287961908748</c:v>
                </c:pt>
                <c:pt idx="33">
                  <c:v>409.91425259402848</c:v>
                </c:pt>
                <c:pt idx="34">
                  <c:v>460.79810931774909</c:v>
                </c:pt>
                <c:pt idx="35">
                  <c:v>338.55193997766293</c:v>
                </c:pt>
                <c:pt idx="36">
                  <c:v>277.5551838784927</c:v>
                </c:pt>
                <c:pt idx="37">
                  <c:v>562.63417181920647</c:v>
                </c:pt>
                <c:pt idx="38">
                  <c:v>538.76270134025128</c:v>
                </c:pt>
                <c:pt idx="39">
                  <c:v>533.50621146085234</c:v>
                </c:pt>
                <c:pt idx="40">
                  <c:v>622.54140630202585</c:v>
                </c:pt>
                <c:pt idx="41">
                  <c:v>887.66100114866981</c:v>
                </c:pt>
                <c:pt idx="42">
                  <c:v>918.40990961453258</c:v>
                </c:pt>
                <c:pt idx="43">
                  <c:v>633.8556207293891</c:v>
                </c:pt>
                <c:pt idx="44">
                  <c:v>728.30266682714546</c:v>
                </c:pt>
                <c:pt idx="45">
                  <c:v>857.39831598915271</c:v>
                </c:pt>
                <c:pt idx="46">
                  <c:v>812.33032108729719</c:v>
                </c:pt>
                <c:pt idx="47">
                  <c:v>909.50603580750453</c:v>
                </c:pt>
                <c:pt idx="48">
                  <c:v>882.21456633984133</c:v>
                </c:pt>
                <c:pt idx="49">
                  <c:v>552.49993802184702</c:v>
                </c:pt>
                <c:pt idx="50">
                  <c:v>361.56080331354963</c:v>
                </c:pt>
                <c:pt idx="51">
                  <c:v>366.20907626609778</c:v>
                </c:pt>
                <c:pt idx="52">
                  <c:v>579.26635569233122</c:v>
                </c:pt>
                <c:pt idx="53">
                  <c:v>690.59639975183006</c:v>
                </c:pt>
                <c:pt idx="54">
                  <c:v>794.62551991023884</c:v>
                </c:pt>
                <c:pt idx="55">
                  <c:v>728.06774106582463</c:v>
                </c:pt>
                <c:pt idx="56">
                  <c:v>616.25164104721216</c:v>
                </c:pt>
                <c:pt idx="57">
                  <c:v>611.00232762517874</c:v>
                </c:pt>
                <c:pt idx="58">
                  <c:v>686.8783828167816</c:v>
                </c:pt>
                <c:pt idx="59">
                  <c:v>691.45955879448832</c:v>
                </c:pt>
                <c:pt idx="60">
                  <c:v>572.04444873437512</c:v>
                </c:pt>
                <c:pt idx="61">
                  <c:v>569.39889260349355</c:v>
                </c:pt>
                <c:pt idx="62">
                  <c:v>693.20118910510303</c:v>
                </c:pt>
                <c:pt idx="63">
                  <c:v>921.87597931122821</c:v>
                </c:pt>
                <c:pt idx="64">
                  <c:v>929.77691103881193</c:v>
                </c:pt>
                <c:pt idx="65">
                  <c:v>496.36496034075088</c:v>
                </c:pt>
                <c:pt idx="66">
                  <c:v>467.72260393697093</c:v>
                </c:pt>
                <c:pt idx="67">
                  <c:v>454.46277479132192</c:v>
                </c:pt>
                <c:pt idx="68">
                  <c:v>704.95369841814579</c:v>
                </c:pt>
                <c:pt idx="69">
                  <c:v>895.88146122856267</c:v>
                </c:pt>
                <c:pt idx="70">
                  <c:v>814.49408503737766</c:v>
                </c:pt>
                <c:pt idx="71">
                  <c:v>625.48169592158899</c:v>
                </c:pt>
                <c:pt idx="72">
                  <c:v>364.82510397794988</c:v>
                </c:pt>
                <c:pt idx="73">
                  <c:v>380.32520911305528</c:v>
                </c:pt>
                <c:pt idx="74">
                  <c:v>565.90618687562039</c:v>
                </c:pt>
                <c:pt idx="75">
                  <c:v>688.7710062508703</c:v>
                </c:pt>
                <c:pt idx="76">
                  <c:v>857.31707138195657</c:v>
                </c:pt>
                <c:pt idx="77">
                  <c:v>708.0399570683054</c:v>
                </c:pt>
                <c:pt idx="78">
                  <c:v>735.76233008269503</c:v>
                </c:pt>
                <c:pt idx="79">
                  <c:v>676.72730795065934</c:v>
                </c:pt>
                <c:pt idx="80">
                  <c:v>658.42909992617206</c:v>
                </c:pt>
                <c:pt idx="81">
                  <c:v>584.81827773431382</c:v>
                </c:pt>
                <c:pt idx="82">
                  <c:v>600.73735691723289</c:v>
                </c:pt>
                <c:pt idx="83">
                  <c:v>566.66847525026719</c:v>
                </c:pt>
                <c:pt idx="84">
                  <c:v>697.34675675145536</c:v>
                </c:pt>
                <c:pt idx="85">
                  <c:v>945.92304207393511</c:v>
                </c:pt>
                <c:pt idx="86">
                  <c:v>1047.5166349145552</c:v>
                </c:pt>
                <c:pt idx="87">
                  <c:v>724.2251607944745</c:v>
                </c:pt>
                <c:pt idx="88">
                  <c:v>719.28949422061544</c:v>
                </c:pt>
                <c:pt idx="89">
                  <c:v>618.42030152435746</c:v>
                </c:pt>
                <c:pt idx="90">
                  <c:v>553.86440175768109</c:v>
                </c:pt>
                <c:pt idx="91">
                  <c:v>903.90510474472728</c:v>
                </c:pt>
                <c:pt idx="92">
                  <c:v>767.18056007764301</c:v>
                </c:pt>
                <c:pt idx="93">
                  <c:v>524.52383348202011</c:v>
                </c:pt>
                <c:pt idx="94">
                  <c:v>361.3085803528578</c:v>
                </c:pt>
                <c:pt idx="95">
                  <c:v>466.30590455259841</c:v>
                </c:pt>
                <c:pt idx="96">
                  <c:v>669.45220196724358</c:v>
                </c:pt>
                <c:pt idx="97">
                  <c:v>604.61071834895426</c:v>
                </c:pt>
                <c:pt idx="98">
                  <c:v>1015.6834624063467</c:v>
                </c:pt>
                <c:pt idx="99">
                  <c:v>1222.6936717014885</c:v>
                </c:pt>
                <c:pt idx="100">
                  <c:v>490.43059934343398</c:v>
                </c:pt>
                <c:pt idx="101">
                  <c:v>403.76222727821681</c:v>
                </c:pt>
                <c:pt idx="102">
                  <c:v>251.8416283999675</c:v>
                </c:pt>
                <c:pt idx="103">
                  <c:v>307.33852123667396</c:v>
                </c:pt>
                <c:pt idx="104">
                  <c:v>626.22917155529922</c:v>
                </c:pt>
                <c:pt idx="105">
                  <c:v>402.2960654266368</c:v>
                </c:pt>
                <c:pt idx="106">
                  <c:v>252.24304059931461</c:v>
                </c:pt>
                <c:pt idx="107">
                  <c:v>269.47194318164719</c:v>
                </c:pt>
                <c:pt idx="108">
                  <c:v>857.68704886403964</c:v>
                </c:pt>
                <c:pt idx="109">
                  <c:v>1411.4961550638338</c:v>
                </c:pt>
                <c:pt idx="110">
                  <c:v>650.60028569847691</c:v>
                </c:pt>
                <c:pt idx="111">
                  <c:v>345.83321212257266</c:v>
                </c:pt>
                <c:pt idx="112">
                  <c:v>402.87694033044971</c:v>
                </c:pt>
                <c:pt idx="113">
                  <c:v>991.22082631636374</c:v>
                </c:pt>
                <c:pt idx="114">
                  <c:v>1207.391207884014</c:v>
                </c:pt>
                <c:pt idx="115">
                  <c:v>529.06979356820898</c:v>
                </c:pt>
                <c:pt idx="116">
                  <c:v>541.06072573508959</c:v>
                </c:pt>
                <c:pt idx="117">
                  <c:v>543.1480267061371</c:v>
                </c:pt>
                <c:pt idx="118">
                  <c:v>440.4395182399449</c:v>
                </c:pt>
                <c:pt idx="119">
                  <c:v>558.96232486522115</c:v>
                </c:pt>
                <c:pt idx="120">
                  <c:v>1043.6743830120186</c:v>
                </c:pt>
                <c:pt idx="121">
                  <c:v>445.24339457665724</c:v>
                </c:pt>
                <c:pt idx="122">
                  <c:v>414.05861137709292</c:v>
                </c:pt>
                <c:pt idx="123">
                  <c:v>678.98841397641741</c:v>
                </c:pt>
                <c:pt idx="124">
                  <c:v>523.41379729107939</c:v>
                </c:pt>
                <c:pt idx="125">
                  <c:v>545.92902286121046</c:v>
                </c:pt>
                <c:pt idx="126">
                  <c:v>723.5308339503415</c:v>
                </c:pt>
                <c:pt idx="127">
                  <c:v>630.06448357435579</c:v>
                </c:pt>
                <c:pt idx="128">
                  <c:v>321.20791347733842</c:v>
                </c:pt>
                <c:pt idx="129">
                  <c:v>413.79145180370443</c:v>
                </c:pt>
                <c:pt idx="130">
                  <c:v>1037.614921105569</c:v>
                </c:pt>
                <c:pt idx="131">
                  <c:v>829.41293184099084</c:v>
                </c:pt>
                <c:pt idx="132">
                  <c:v>312.69004514003342</c:v>
                </c:pt>
                <c:pt idx="133">
                  <c:v>302.51019111765311</c:v>
                </c:pt>
                <c:pt idx="134">
                  <c:v>444.02320043135768</c:v>
                </c:pt>
                <c:pt idx="135">
                  <c:v>469.92025170532088</c:v>
                </c:pt>
                <c:pt idx="136">
                  <c:v>753.87821942909306</c:v>
                </c:pt>
                <c:pt idx="137">
                  <c:v>708.79114922156487</c:v>
                </c:pt>
                <c:pt idx="138">
                  <c:v>695.11918203559117</c:v>
                </c:pt>
                <c:pt idx="139">
                  <c:v>749.03764787383261</c:v>
                </c:pt>
                <c:pt idx="140">
                  <c:v>670.08930627929499</c:v>
                </c:pt>
                <c:pt idx="141">
                  <c:v>340.34346096161715</c:v>
                </c:pt>
                <c:pt idx="142">
                  <c:v>405.06793609465637</c:v>
                </c:pt>
                <c:pt idx="143">
                  <c:v>741.05943324971713</c:v>
                </c:pt>
                <c:pt idx="144">
                  <c:v>654.21001839028622</c:v>
                </c:pt>
                <c:pt idx="145">
                  <c:v>435.30431136652192</c:v>
                </c:pt>
                <c:pt idx="146">
                  <c:v>521.67874618903409</c:v>
                </c:pt>
                <c:pt idx="147">
                  <c:v>505.13964319754984</c:v>
                </c:pt>
              </c:numCache>
            </c:numRef>
          </c:xVal>
          <c:yVal>
            <c:numRef>
              <c:f>'K-Rp&amp;Poro'!$H$4:$H$151</c:f>
              <c:numCache>
                <c:formatCode>General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B-4718-9A9D-A9DBC47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'K-Rp&amp;Poro'!$P$4:$P$151</c:f>
              <c:numCache>
                <c:formatCode>General</c:formatCode>
                <c:ptCount val="148"/>
                <c:pt idx="0">
                  <c:v>1174.1156570485364</c:v>
                </c:pt>
                <c:pt idx="1">
                  <c:v>962.41624262851622</c:v>
                </c:pt>
                <c:pt idx="2">
                  <c:v>776.27823944050078</c:v>
                </c:pt>
                <c:pt idx="3">
                  <c:v>1194.4443587644762</c:v>
                </c:pt>
                <c:pt idx="4">
                  <c:v>633.81776757723776</c:v>
                </c:pt>
                <c:pt idx="5">
                  <c:v>939.4401829817856</c:v>
                </c:pt>
                <c:pt idx="6">
                  <c:v>1080.2738601320357</c:v>
                </c:pt>
                <c:pt idx="7">
                  <c:v>1031.4017361097328</c:v>
                </c:pt>
                <c:pt idx="8">
                  <c:v>1126.0428619895331</c:v>
                </c:pt>
                <c:pt idx="9">
                  <c:v>1446.9357078517421</c:v>
                </c:pt>
                <c:pt idx="10">
                  <c:v>1104.5052549557568</c:v>
                </c:pt>
                <c:pt idx="11">
                  <c:v>1182.1183480213697</c:v>
                </c:pt>
                <c:pt idx="12">
                  <c:v>988.36789036683763</c:v>
                </c:pt>
                <c:pt idx="13">
                  <c:v>978.82139881500461</c:v>
                </c:pt>
                <c:pt idx="14">
                  <c:v>1254.8506414114831</c:v>
                </c:pt>
                <c:pt idx="15">
                  <c:v>835.42265719948409</c:v>
                </c:pt>
                <c:pt idx="16">
                  <c:v>1183.3493128993232</c:v>
                </c:pt>
                <c:pt idx="17">
                  <c:v>976.7024415388081</c:v>
                </c:pt>
                <c:pt idx="18">
                  <c:v>1193.5425693789489</c:v>
                </c:pt>
                <c:pt idx="19">
                  <c:v>1755.7506858849863</c:v>
                </c:pt>
                <c:pt idx="20">
                  <c:v>1591.751760500189</c:v>
                </c:pt>
                <c:pt idx="21">
                  <c:v>1090.9618055301999</c:v>
                </c:pt>
                <c:pt idx="22">
                  <c:v>1090.539528982275</c:v>
                </c:pt>
                <c:pt idx="23">
                  <c:v>916.21947529234899</c:v>
                </c:pt>
                <c:pt idx="24">
                  <c:v>593.28129128042485</c:v>
                </c:pt>
                <c:pt idx="25">
                  <c:v>550.87996624769085</c:v>
                </c:pt>
                <c:pt idx="26">
                  <c:v>1049.1693092740297</c:v>
                </c:pt>
                <c:pt idx="27">
                  <c:v>1139.0481042883507</c:v>
                </c:pt>
                <c:pt idx="28">
                  <c:v>1468.8204514514628</c:v>
                </c:pt>
                <c:pt idx="29">
                  <c:v>994.33851980481552</c:v>
                </c:pt>
                <c:pt idx="30">
                  <c:v>892.42975082028704</c:v>
                </c:pt>
                <c:pt idx="31">
                  <c:v>1003.0022479237388</c:v>
                </c:pt>
                <c:pt idx="32">
                  <c:v>777.80001453577825</c:v>
                </c:pt>
                <c:pt idx="33">
                  <c:v>554.8721801223752</c:v>
                </c:pt>
                <c:pt idx="34">
                  <c:v>665.95894728283179</c:v>
                </c:pt>
                <c:pt idx="35">
                  <c:v>362.16015189432272</c:v>
                </c:pt>
                <c:pt idx="36">
                  <c:v>307.23835267579301</c:v>
                </c:pt>
                <c:pt idx="37">
                  <c:v>934.81907054280259</c:v>
                </c:pt>
                <c:pt idx="38">
                  <c:v>896.94490233171416</c:v>
                </c:pt>
                <c:pt idx="39">
                  <c:v>865.41976825055974</c:v>
                </c:pt>
                <c:pt idx="40">
                  <c:v>1010.41562940561</c:v>
                </c:pt>
                <c:pt idx="41">
                  <c:v>1356.6044546025098</c:v>
                </c:pt>
                <c:pt idx="42">
                  <c:v>1321.0962946095851</c:v>
                </c:pt>
                <c:pt idx="43">
                  <c:v>1018.9114500263411</c:v>
                </c:pt>
                <c:pt idx="44">
                  <c:v>1158.7212922673446</c:v>
                </c:pt>
                <c:pt idx="45">
                  <c:v>1347.1901982244769</c:v>
                </c:pt>
                <c:pt idx="46">
                  <c:v>1283.4421456368211</c:v>
                </c:pt>
                <c:pt idx="47">
                  <c:v>1392.1970372271512</c:v>
                </c:pt>
                <c:pt idx="48">
                  <c:v>1265.4546245543472</c:v>
                </c:pt>
                <c:pt idx="49">
                  <c:v>872.71368425734192</c:v>
                </c:pt>
                <c:pt idx="50">
                  <c:v>605.47289845584714</c:v>
                </c:pt>
                <c:pt idx="51">
                  <c:v>576.46070220040997</c:v>
                </c:pt>
                <c:pt idx="52">
                  <c:v>923.21695412067925</c:v>
                </c:pt>
                <c:pt idx="53">
                  <c:v>1031.2613898355814</c:v>
                </c:pt>
                <c:pt idx="54">
                  <c:v>1166.4196387942259</c:v>
                </c:pt>
                <c:pt idx="55">
                  <c:v>1158.1887853919775</c:v>
                </c:pt>
                <c:pt idx="56">
                  <c:v>955.26775800293035</c:v>
                </c:pt>
                <c:pt idx="57">
                  <c:v>1005.7912624194795</c:v>
                </c:pt>
                <c:pt idx="58">
                  <c:v>1074.2983169495085</c:v>
                </c:pt>
                <c:pt idx="59">
                  <c:v>1151.7750766062809</c:v>
                </c:pt>
                <c:pt idx="60">
                  <c:v>1005.3368559180826</c:v>
                </c:pt>
                <c:pt idx="61">
                  <c:v>912.12786259886468</c:v>
                </c:pt>
                <c:pt idx="62">
                  <c:v>1140.9904690237258</c:v>
                </c:pt>
                <c:pt idx="63">
                  <c:v>1433.8287878759872</c:v>
                </c:pt>
                <c:pt idx="64">
                  <c:v>1366.4161769552977</c:v>
                </c:pt>
                <c:pt idx="65">
                  <c:v>801.30746626749158</c:v>
                </c:pt>
                <c:pt idx="66">
                  <c:v>773.25618765437696</c:v>
                </c:pt>
                <c:pt idx="67">
                  <c:v>732.64578912681725</c:v>
                </c:pt>
                <c:pt idx="68">
                  <c:v>1117.1963693609948</c:v>
                </c:pt>
                <c:pt idx="69">
                  <c:v>1352.3882707056048</c:v>
                </c:pt>
                <c:pt idx="70">
                  <c:v>1211.3373205424393</c:v>
                </c:pt>
                <c:pt idx="71">
                  <c:v>985.34970466727407</c:v>
                </c:pt>
                <c:pt idx="72">
                  <c:v>607.53351639083826</c:v>
                </c:pt>
                <c:pt idx="73">
                  <c:v>592.3143002052891</c:v>
                </c:pt>
                <c:pt idx="74">
                  <c:v>883.52390356954561</c:v>
                </c:pt>
                <c:pt idx="75">
                  <c:v>1032.6215997058521</c:v>
                </c:pt>
                <c:pt idx="76">
                  <c:v>1288.8750620445967</c:v>
                </c:pt>
                <c:pt idx="77">
                  <c:v>1074.2863229933305</c:v>
                </c:pt>
                <c:pt idx="78">
                  <c:v>1217.3011812426439</c:v>
                </c:pt>
                <c:pt idx="79">
                  <c:v>1091.8972841671948</c:v>
                </c:pt>
                <c:pt idx="80">
                  <c:v>1206.1549134989637</c:v>
                </c:pt>
                <c:pt idx="81">
                  <c:v>956.60476595130876</c:v>
                </c:pt>
                <c:pt idx="82">
                  <c:v>1352.1978842182475</c:v>
                </c:pt>
                <c:pt idx="83">
                  <c:v>998.71305156442736</c:v>
                </c:pt>
                <c:pt idx="84">
                  <c:v>1402.3388571948278</c:v>
                </c:pt>
                <c:pt idx="85">
                  <c:v>1433.1606840470229</c:v>
                </c:pt>
                <c:pt idx="86">
                  <c:v>1584.8406797568493</c:v>
                </c:pt>
                <c:pt idx="87">
                  <c:v>1122.8956664114583</c:v>
                </c:pt>
                <c:pt idx="88">
                  <c:v>1139.8170574947319</c:v>
                </c:pt>
                <c:pt idx="89">
                  <c:v>1057.3022542194285</c:v>
                </c:pt>
                <c:pt idx="90">
                  <c:v>902.0200870174001</c:v>
                </c:pt>
                <c:pt idx="91">
                  <c:v>1467.2873544126201</c:v>
                </c:pt>
                <c:pt idx="92">
                  <c:v>1196.1106964031762</c:v>
                </c:pt>
                <c:pt idx="93">
                  <c:v>796.95289542029673</c:v>
                </c:pt>
                <c:pt idx="94">
                  <c:v>610.49479378041485</c:v>
                </c:pt>
                <c:pt idx="95">
                  <c:v>692.60698993150709</c:v>
                </c:pt>
                <c:pt idx="96">
                  <c:v>993.45380308957567</c:v>
                </c:pt>
                <c:pt idx="97">
                  <c:v>986.93609816052117</c:v>
                </c:pt>
                <c:pt idx="98">
                  <c:v>1376.7900194656236</c:v>
                </c:pt>
                <c:pt idx="99">
                  <c:v>1590.8123437966199</c:v>
                </c:pt>
                <c:pt idx="100">
                  <c:v>1111.7883142498426</c:v>
                </c:pt>
                <c:pt idx="101">
                  <c:v>1052.7287290117881</c:v>
                </c:pt>
                <c:pt idx="102">
                  <c:v>580.70755157742258</c:v>
                </c:pt>
                <c:pt idx="103">
                  <c:v>694.18766721235329</c:v>
                </c:pt>
                <c:pt idx="104">
                  <c:v>1119.5665174871529</c:v>
                </c:pt>
                <c:pt idx="105">
                  <c:v>1026.140257897561</c:v>
                </c:pt>
                <c:pt idx="106">
                  <c:v>514.52016263533358</c:v>
                </c:pt>
                <c:pt idx="107">
                  <c:v>599.86518817250658</c:v>
                </c:pt>
                <c:pt idx="108">
                  <c:v>1137.3536761693276</c:v>
                </c:pt>
                <c:pt idx="109">
                  <c:v>1705.6924923387617</c:v>
                </c:pt>
                <c:pt idx="110">
                  <c:v>1161.6382795169206</c:v>
                </c:pt>
                <c:pt idx="111">
                  <c:v>1277.7909126620004</c:v>
                </c:pt>
                <c:pt idx="112">
                  <c:v>1162.3490379020668</c:v>
                </c:pt>
                <c:pt idx="113">
                  <c:v>1470.0161901456561</c:v>
                </c:pt>
                <c:pt idx="114">
                  <c:v>1565.0632328621241</c:v>
                </c:pt>
                <c:pt idx="115">
                  <c:v>982.89868757658769</c:v>
                </c:pt>
                <c:pt idx="116">
                  <c:v>1005.8450701301119</c:v>
                </c:pt>
                <c:pt idx="117">
                  <c:v>976.50787702962396</c:v>
                </c:pt>
                <c:pt idx="118">
                  <c:v>914.33931072537246</c:v>
                </c:pt>
                <c:pt idx="119">
                  <c:v>1405.7087939300991</c:v>
                </c:pt>
                <c:pt idx="120">
                  <c:v>1630.6811218793246</c:v>
                </c:pt>
                <c:pt idx="121">
                  <c:v>847.00915949248736</c:v>
                </c:pt>
                <c:pt idx="122">
                  <c:v>1093.0685397039003</c:v>
                </c:pt>
                <c:pt idx="123">
                  <c:v>1194.7120178286634</c:v>
                </c:pt>
                <c:pt idx="124">
                  <c:v>1044.4433535092012</c:v>
                </c:pt>
                <c:pt idx="125">
                  <c:v>1015.4901526559349</c:v>
                </c:pt>
                <c:pt idx="126">
                  <c:v>1273.1923828077356</c:v>
                </c:pt>
                <c:pt idx="127">
                  <c:v>1138.1397909108803</c:v>
                </c:pt>
                <c:pt idx="128">
                  <c:v>897.82083629063357</c:v>
                </c:pt>
                <c:pt idx="129">
                  <c:v>1169.04153062564</c:v>
                </c:pt>
                <c:pt idx="130">
                  <c:v>3044.1583101404244</c:v>
                </c:pt>
                <c:pt idx="131">
                  <c:v>2130.4125574506033</c:v>
                </c:pt>
                <c:pt idx="132">
                  <c:v>1189.5434683899878</c:v>
                </c:pt>
                <c:pt idx="133">
                  <c:v>1037.4838641201986</c:v>
                </c:pt>
                <c:pt idx="134">
                  <c:v>1102.1491659716189</c:v>
                </c:pt>
                <c:pt idx="135">
                  <c:v>1044.7965628048507</c:v>
                </c:pt>
                <c:pt idx="136">
                  <c:v>1261.7975413130773</c:v>
                </c:pt>
                <c:pt idx="137">
                  <c:v>1394.0533272618677</c:v>
                </c:pt>
                <c:pt idx="138">
                  <c:v>1135.1327353428308</c:v>
                </c:pt>
                <c:pt idx="139">
                  <c:v>1093.8668671138735</c:v>
                </c:pt>
                <c:pt idx="140">
                  <c:v>992.34715542629681</c:v>
                </c:pt>
                <c:pt idx="141">
                  <c:v>1040.8988908226231</c:v>
                </c:pt>
                <c:pt idx="142">
                  <c:v>1128.4723187349146</c:v>
                </c:pt>
                <c:pt idx="143">
                  <c:v>1230.0979967421711</c:v>
                </c:pt>
                <c:pt idx="144">
                  <c:v>1231.7730543563789</c:v>
                </c:pt>
                <c:pt idx="145">
                  <c:v>904.78699244268046</c:v>
                </c:pt>
                <c:pt idx="146">
                  <c:v>1219.6154071519586</c:v>
                </c:pt>
                <c:pt idx="147">
                  <c:v>1162.4018252781573</c:v>
                </c:pt>
              </c:numCache>
            </c:numRef>
          </c:xVal>
          <c:yVal>
            <c:numRef>
              <c:f>'K-Rp&amp;Poro'!$N$4:$N$151</c:f>
              <c:numCache>
                <c:formatCode>General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B-4718-9A9D-A9DBC47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</c:scatterChart>
      <c:valAx>
        <c:axId val="864741392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7567790404040408"/>
              <c:y val="0.93298251633986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800"/>
      </c:valAx>
      <c:valAx>
        <c:axId val="1033869568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21060185185185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1035123456790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86581196581205"/>
          <c:y val="0.41137277777777786"/>
          <c:w val="0.19375010683760682"/>
          <c:h val="0.245614197530864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Naturally fractured</a:t>
            </a:r>
            <a:endParaRPr lang="ru-R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'K-OtherParams (3)'!$F$152:$F$207</c:f>
              <c:numCache>
                <c:formatCode>0.000</c:formatCode>
                <c:ptCount val="56"/>
                <c:pt idx="0">
                  <c:v>2.9134709929999998</c:v>
                </c:pt>
                <c:pt idx="1">
                  <c:v>2.9182501099999998</c:v>
                </c:pt>
                <c:pt idx="2">
                  <c:v>2.72445592</c:v>
                </c:pt>
                <c:pt idx="3">
                  <c:v>2.784743202</c:v>
                </c:pt>
                <c:pt idx="4">
                  <c:v>2.9392413560000001</c:v>
                </c:pt>
                <c:pt idx="5">
                  <c:v>3.1294897769999999</c:v>
                </c:pt>
                <c:pt idx="6">
                  <c:v>3.434551259</c:v>
                </c:pt>
                <c:pt idx="7">
                  <c:v>3.3133242379999999</c:v>
                </c:pt>
                <c:pt idx="8">
                  <c:v>3.1954140130000002</c:v>
                </c:pt>
                <c:pt idx="9">
                  <c:v>3.2730875940000002</c:v>
                </c:pt>
                <c:pt idx="10">
                  <c:v>2.9182501099999998</c:v>
                </c:pt>
                <c:pt idx="11">
                  <c:v>3.3701791679999999</c:v>
                </c:pt>
                <c:pt idx="12">
                  <c:v>3.2720137359999999</c:v>
                </c:pt>
                <c:pt idx="13">
                  <c:v>3.0111808020000002</c:v>
                </c:pt>
                <c:pt idx="14">
                  <c:v>2.9199872490000001</c:v>
                </c:pt>
                <c:pt idx="15">
                  <c:v>4.1646746349999999</c:v>
                </c:pt>
                <c:pt idx="16">
                  <c:v>3.1605108730000002</c:v>
                </c:pt>
                <c:pt idx="17">
                  <c:v>3.277224736</c:v>
                </c:pt>
                <c:pt idx="18">
                  <c:v>3.2311352819999999</c:v>
                </c:pt>
                <c:pt idx="19">
                  <c:v>3.2278350520000001</c:v>
                </c:pt>
                <c:pt idx="20">
                  <c:v>3.0516224190000001</c:v>
                </c:pt>
                <c:pt idx="21">
                  <c:v>3.0930767619999999</c:v>
                </c:pt>
                <c:pt idx="22">
                  <c:v>3.3214781879999999</c:v>
                </c:pt>
                <c:pt idx="23">
                  <c:v>3.256166983</c:v>
                </c:pt>
                <c:pt idx="24">
                  <c:v>3.1252471979999998</c:v>
                </c:pt>
                <c:pt idx="25">
                  <c:v>3.2149253729999998</c:v>
                </c:pt>
                <c:pt idx="26">
                  <c:v>3.4497999620000002</c:v>
                </c:pt>
                <c:pt idx="27">
                  <c:v>3.2582311169999998</c:v>
                </c:pt>
                <c:pt idx="28">
                  <c:v>3.0790067720000001</c:v>
                </c:pt>
                <c:pt idx="29">
                  <c:v>3.1436453200000001</c:v>
                </c:pt>
                <c:pt idx="30">
                  <c:v>3.304257529</c:v>
                </c:pt>
                <c:pt idx="31">
                  <c:v>3.1756661159999999</c:v>
                </c:pt>
                <c:pt idx="32">
                  <c:v>3.035818006</c:v>
                </c:pt>
                <c:pt idx="33">
                  <c:v>3.4046061980000002</c:v>
                </c:pt>
                <c:pt idx="34">
                  <c:v>3.1448104410000002</c:v>
                </c:pt>
                <c:pt idx="35">
                  <c:v>2.958630528</c:v>
                </c:pt>
                <c:pt idx="36">
                  <c:v>2.9464720190000002</c:v>
                </c:pt>
                <c:pt idx="37">
                  <c:v>3.425675676</c:v>
                </c:pt>
                <c:pt idx="38">
                  <c:v>3.2288941740000001</c:v>
                </c:pt>
                <c:pt idx="39">
                  <c:v>3.1151862459999999</c:v>
                </c:pt>
                <c:pt idx="40">
                  <c:v>3.1637826960000002</c:v>
                </c:pt>
                <c:pt idx="41">
                  <c:v>3.503301751</c:v>
                </c:pt>
                <c:pt idx="42">
                  <c:v>3.5137372980000001</c:v>
                </c:pt>
                <c:pt idx="43">
                  <c:v>3.2654360279999999</c:v>
                </c:pt>
                <c:pt idx="44">
                  <c:v>3.4100026749999999</c:v>
                </c:pt>
                <c:pt idx="45">
                  <c:v>3.3680114680000002</c:v>
                </c:pt>
                <c:pt idx="46">
                  <c:v>2.848675348</c:v>
                </c:pt>
                <c:pt idx="47">
                  <c:v>3.1624219130000002</c:v>
                </c:pt>
                <c:pt idx="48">
                  <c:v>3.1291784699999998</c:v>
                </c:pt>
                <c:pt idx="49">
                  <c:v>3.0583289539999998</c:v>
                </c:pt>
                <c:pt idx="50">
                  <c:v>3.3416407060000002</c:v>
                </c:pt>
                <c:pt idx="51">
                  <c:v>3.1829268289999999</c:v>
                </c:pt>
                <c:pt idx="52">
                  <c:v>3.0510167680000002</c:v>
                </c:pt>
                <c:pt idx="53">
                  <c:v>2.9716363640000001</c:v>
                </c:pt>
                <c:pt idx="54">
                  <c:v>3.1729818779999999</c:v>
                </c:pt>
                <c:pt idx="55">
                  <c:v>2.9553450610000001</c:v>
                </c:pt>
              </c:numCache>
            </c:numRef>
          </c:xVal>
          <c:yVal>
            <c:numRef>
              <c:f>'K-OtherParams (3)'!$I$152:$I$207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0-478B-B278-90FD40A4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'K-OtherParams (3)'!$M$152:$M$207</c:f>
              <c:numCache>
                <c:formatCode>0.000</c:formatCode>
                <c:ptCount val="56"/>
                <c:pt idx="0">
                  <c:v>2.820871436</c:v>
                </c:pt>
                <c:pt idx="1">
                  <c:v>2.8999350229999998</c:v>
                </c:pt>
                <c:pt idx="2">
                  <c:v>2.8795476889999998</c:v>
                </c:pt>
                <c:pt idx="3">
                  <c:v>2.8763373969999999</c:v>
                </c:pt>
                <c:pt idx="4">
                  <c:v>3.2800378430000001</c:v>
                </c:pt>
                <c:pt idx="5">
                  <c:v>3.5418195159999999</c:v>
                </c:pt>
                <c:pt idx="6">
                  <c:v>3.6151291510000001</c:v>
                </c:pt>
                <c:pt idx="7">
                  <c:v>3.4541531820000002</c:v>
                </c:pt>
                <c:pt idx="8">
                  <c:v>3.2582599120000002</c:v>
                </c:pt>
                <c:pt idx="9">
                  <c:v>3.078325016</c:v>
                </c:pt>
                <c:pt idx="10">
                  <c:v>2.8999350229999998</c:v>
                </c:pt>
                <c:pt idx="11">
                  <c:v>3.2010287179999999</c:v>
                </c:pt>
                <c:pt idx="12">
                  <c:v>3.2906225779999998</c:v>
                </c:pt>
                <c:pt idx="13">
                  <c:v>3.0646877629999998</c:v>
                </c:pt>
                <c:pt idx="14">
                  <c:v>3.1486388820000002</c:v>
                </c:pt>
                <c:pt idx="15">
                  <c:v>3.454046639</c:v>
                </c:pt>
                <c:pt idx="16">
                  <c:v>3.0180544330000001</c:v>
                </c:pt>
                <c:pt idx="17">
                  <c:v>3.0658878500000002</c:v>
                </c:pt>
                <c:pt idx="18">
                  <c:v>3.0595092020000001</c:v>
                </c:pt>
                <c:pt idx="19">
                  <c:v>3.2662057039999999</c:v>
                </c:pt>
                <c:pt idx="20">
                  <c:v>3.0479330459999998</c:v>
                </c:pt>
                <c:pt idx="21">
                  <c:v>3.2349633670000002</c:v>
                </c:pt>
                <c:pt idx="22">
                  <c:v>3.2171218279999998</c:v>
                </c:pt>
                <c:pt idx="23">
                  <c:v>3.396874312</c:v>
                </c:pt>
                <c:pt idx="24">
                  <c:v>3.1371911570000002</c:v>
                </c:pt>
                <c:pt idx="25">
                  <c:v>3.091494253</c:v>
                </c:pt>
                <c:pt idx="26">
                  <c:v>3.4860616219999998</c:v>
                </c:pt>
                <c:pt idx="27">
                  <c:v>3.139747995</c:v>
                </c:pt>
                <c:pt idx="28">
                  <c:v>3.070428894</c:v>
                </c:pt>
                <c:pt idx="29">
                  <c:v>3.1172051089999999</c:v>
                </c:pt>
                <c:pt idx="30">
                  <c:v>3.4232472889999999</c:v>
                </c:pt>
                <c:pt idx="31">
                  <c:v>3.3604568170000002</c:v>
                </c:pt>
                <c:pt idx="32">
                  <c:v>3.1751505199999999</c:v>
                </c:pt>
                <c:pt idx="33">
                  <c:v>3.6230816450000001</c:v>
                </c:pt>
                <c:pt idx="34">
                  <c:v>3.292288557</c:v>
                </c:pt>
                <c:pt idx="35">
                  <c:v>3.0657030220000001</c:v>
                </c:pt>
                <c:pt idx="36">
                  <c:v>3.0389213939999999</c:v>
                </c:pt>
                <c:pt idx="37">
                  <c:v>3.1096866099999998</c:v>
                </c:pt>
                <c:pt idx="38">
                  <c:v>3.356216629</c:v>
                </c:pt>
                <c:pt idx="39">
                  <c:v>3.107302534</c:v>
                </c:pt>
                <c:pt idx="40">
                  <c:v>3.2685263450000002</c:v>
                </c:pt>
                <c:pt idx="41">
                  <c:v>3.4206672089999999</c:v>
                </c:pt>
                <c:pt idx="42">
                  <c:v>3.4324742270000002</c:v>
                </c:pt>
                <c:pt idx="43">
                  <c:v>3.272624113</c:v>
                </c:pt>
                <c:pt idx="44">
                  <c:v>3.5118294680000002</c:v>
                </c:pt>
                <c:pt idx="45">
                  <c:v>3.4509624200000002</c:v>
                </c:pt>
                <c:pt idx="46">
                  <c:v>2.975216138</c:v>
                </c:pt>
                <c:pt idx="47">
                  <c:v>3.3099444720000002</c:v>
                </c:pt>
                <c:pt idx="48">
                  <c:v>3.335474203</c:v>
                </c:pt>
                <c:pt idx="49">
                  <c:v>3.0471884710000001</c:v>
                </c:pt>
                <c:pt idx="50">
                  <c:v>3.5346886089999998</c:v>
                </c:pt>
                <c:pt idx="51">
                  <c:v>3.3241622569999998</c:v>
                </c:pt>
                <c:pt idx="52">
                  <c:v>3.3269983230000002</c:v>
                </c:pt>
                <c:pt idx="53">
                  <c:v>3.266646937</c:v>
                </c:pt>
                <c:pt idx="54">
                  <c:v>3.4743484219999998</c:v>
                </c:pt>
                <c:pt idx="55">
                  <c:v>3.1349677420000002</c:v>
                </c:pt>
              </c:numCache>
            </c:numRef>
          </c:xVal>
          <c:yVal>
            <c:numRef>
              <c:f>'K-OtherParams (3)'!$P$152:$P$207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0-478B-B278-90FD40A4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4.2"/>
          <c:min val="2.2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Coordination number,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1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1109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5129629629629"/>
              <c:y val="0.11219189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46031746031758"/>
          <c:y val="0.6058285185185186"/>
          <c:w val="0.16403439153439153"/>
          <c:h val="0.16463925925925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Homogeneous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Before (Fit.)</c:nam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988161375661375"/>
                  <c:y val="-5.01805555555555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7E-37x</a:t>
                    </a:r>
                    <a:r>
                      <a:rPr lang="en-US" sz="2500" baseline="30000"/>
                      <a:t>19,2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0,6834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(3)'!$D$4:$D$99</c:f>
              <c:numCache>
                <c:formatCode>0.000</c:formatCode>
                <c:ptCount val="96"/>
                <c:pt idx="0">
                  <c:v>64.447484900000006</c:v>
                </c:pt>
                <c:pt idx="1">
                  <c:v>66.114932299999992</c:v>
                </c:pt>
                <c:pt idx="2">
                  <c:v>63.320964600000003</c:v>
                </c:pt>
                <c:pt idx="3">
                  <c:v>72.931162999999998</c:v>
                </c:pt>
                <c:pt idx="4">
                  <c:v>70.436194499999999</c:v>
                </c:pt>
                <c:pt idx="5">
                  <c:v>72.623990500000005</c:v>
                </c:pt>
                <c:pt idx="6">
                  <c:v>73.986269499999992</c:v>
                </c:pt>
                <c:pt idx="7">
                  <c:v>71.047976600000013</c:v>
                </c:pt>
                <c:pt idx="8">
                  <c:v>73.080740899999995</c:v>
                </c:pt>
                <c:pt idx="9">
                  <c:v>76.165080100000011</c:v>
                </c:pt>
                <c:pt idx="10">
                  <c:v>74.460799999999992</c:v>
                </c:pt>
                <c:pt idx="11">
                  <c:v>74.769900000000007</c:v>
                </c:pt>
                <c:pt idx="12">
                  <c:v>55.009799999999998</c:v>
                </c:pt>
                <c:pt idx="13">
                  <c:v>72.528999999999996</c:v>
                </c:pt>
                <c:pt idx="14">
                  <c:v>77.06689999999999</c:v>
                </c:pt>
                <c:pt idx="15">
                  <c:v>73.209299999999999</c:v>
                </c:pt>
                <c:pt idx="16">
                  <c:v>75.036699999999996</c:v>
                </c:pt>
                <c:pt idx="17">
                  <c:v>71.761300000000006</c:v>
                </c:pt>
                <c:pt idx="18">
                  <c:v>73.296599999999998</c:v>
                </c:pt>
                <c:pt idx="19">
                  <c:v>79.078800000000001</c:v>
                </c:pt>
                <c:pt idx="20">
                  <c:v>77.204599999999999</c:v>
                </c:pt>
                <c:pt idx="21">
                  <c:v>72.662500000000009</c:v>
                </c:pt>
                <c:pt idx="22">
                  <c:v>73.952199999999991</c:v>
                </c:pt>
                <c:pt idx="23">
                  <c:v>70.676100000000005</c:v>
                </c:pt>
                <c:pt idx="24">
                  <c:v>65.715800000000002</c:v>
                </c:pt>
                <c:pt idx="25">
                  <c:v>66.067399999999992</c:v>
                </c:pt>
                <c:pt idx="26">
                  <c:v>72.298500000000004</c:v>
                </c:pt>
                <c:pt idx="27">
                  <c:v>73.034700000000001</c:v>
                </c:pt>
                <c:pt idx="28">
                  <c:v>74.116</c:v>
                </c:pt>
                <c:pt idx="29">
                  <c:v>68.305000000000007</c:v>
                </c:pt>
                <c:pt idx="30">
                  <c:v>67.553699999999992</c:v>
                </c:pt>
                <c:pt idx="31">
                  <c:v>70.312700000000007</c:v>
                </c:pt>
                <c:pt idx="32">
                  <c:v>68.605899999999991</c:v>
                </c:pt>
                <c:pt idx="33">
                  <c:v>60.928100000000001</c:v>
                </c:pt>
                <c:pt idx="34">
                  <c:v>62.667500000000004</c:v>
                </c:pt>
                <c:pt idx="35">
                  <c:v>58.857300000000002</c:v>
                </c:pt>
                <c:pt idx="36">
                  <c:v>57.077799999999996</c:v>
                </c:pt>
                <c:pt idx="37">
                  <c:v>66.374398799999994</c:v>
                </c:pt>
                <c:pt idx="38">
                  <c:v>65.679743900000005</c:v>
                </c:pt>
                <c:pt idx="39">
                  <c:v>65.897628699999999</c:v>
                </c:pt>
                <c:pt idx="40">
                  <c:v>67.809544500000001</c:v>
                </c:pt>
                <c:pt idx="41">
                  <c:v>73.998004199999997</c:v>
                </c:pt>
                <c:pt idx="42">
                  <c:v>74.009150300000002</c:v>
                </c:pt>
                <c:pt idx="43">
                  <c:v>69.415219100000002</c:v>
                </c:pt>
                <c:pt idx="44">
                  <c:v>70.863000999999997</c:v>
                </c:pt>
                <c:pt idx="45">
                  <c:v>73.978938200000002</c:v>
                </c:pt>
                <c:pt idx="46">
                  <c:v>72.435021399999997</c:v>
                </c:pt>
                <c:pt idx="47">
                  <c:v>73.7681836</c:v>
                </c:pt>
                <c:pt idx="48">
                  <c:v>73.420919499999997</c:v>
                </c:pt>
                <c:pt idx="49">
                  <c:v>67.898154300000002</c:v>
                </c:pt>
                <c:pt idx="50">
                  <c:v>61.313606800000002</c:v>
                </c:pt>
                <c:pt idx="51">
                  <c:v>60.672312999999995</c:v>
                </c:pt>
                <c:pt idx="52">
                  <c:v>67.381821600000009</c:v>
                </c:pt>
                <c:pt idx="53">
                  <c:v>69.999016799999993</c:v>
                </c:pt>
                <c:pt idx="54">
                  <c:v>72.243899099999993</c:v>
                </c:pt>
                <c:pt idx="55">
                  <c:v>71.683526000000001</c:v>
                </c:pt>
                <c:pt idx="56">
                  <c:v>68.562656599999997</c:v>
                </c:pt>
                <c:pt idx="57">
                  <c:v>69.076709399999999</c:v>
                </c:pt>
                <c:pt idx="58">
                  <c:v>70.682302100000001</c:v>
                </c:pt>
                <c:pt idx="59">
                  <c:v>70.779271399999999</c:v>
                </c:pt>
                <c:pt idx="60">
                  <c:v>66.94420430000001</c:v>
                </c:pt>
                <c:pt idx="61">
                  <c:v>67.694731099999998</c:v>
                </c:pt>
                <c:pt idx="62">
                  <c:v>70.178471500000001</c:v>
                </c:pt>
                <c:pt idx="63">
                  <c:v>74.651233900000008</c:v>
                </c:pt>
                <c:pt idx="64">
                  <c:v>74.584156299999989</c:v>
                </c:pt>
                <c:pt idx="65">
                  <c:v>65.375253600000008</c:v>
                </c:pt>
                <c:pt idx="66">
                  <c:v>64.901165699999993</c:v>
                </c:pt>
                <c:pt idx="67">
                  <c:v>64.132452000000001</c:v>
                </c:pt>
                <c:pt idx="68">
                  <c:v>70.593796699999999</c:v>
                </c:pt>
                <c:pt idx="69">
                  <c:v>73.902815600000011</c:v>
                </c:pt>
                <c:pt idx="70">
                  <c:v>71.8708709</c:v>
                </c:pt>
                <c:pt idx="71">
                  <c:v>69.890670499999999</c:v>
                </c:pt>
                <c:pt idx="72">
                  <c:v>61.714377299999995</c:v>
                </c:pt>
                <c:pt idx="73">
                  <c:v>61.547540099999999</c:v>
                </c:pt>
                <c:pt idx="74">
                  <c:v>67.523755100000002</c:v>
                </c:pt>
                <c:pt idx="75">
                  <c:v>70.318005999999997</c:v>
                </c:pt>
                <c:pt idx="76">
                  <c:v>73.853202199999998</c:v>
                </c:pt>
                <c:pt idx="77">
                  <c:v>73.801279100000002</c:v>
                </c:pt>
                <c:pt idx="78">
                  <c:v>73.283083700000006</c:v>
                </c:pt>
                <c:pt idx="79">
                  <c:v>71.443803599999995</c:v>
                </c:pt>
                <c:pt idx="80">
                  <c:v>70.502139599999992</c:v>
                </c:pt>
                <c:pt idx="81">
                  <c:v>69.6850345</c:v>
                </c:pt>
                <c:pt idx="82">
                  <c:v>69.473423100000005</c:v>
                </c:pt>
                <c:pt idx="83">
                  <c:v>69.969944699999999</c:v>
                </c:pt>
                <c:pt idx="84">
                  <c:v>73.04043320000001</c:v>
                </c:pt>
                <c:pt idx="85">
                  <c:v>74.912500000000009</c:v>
                </c:pt>
                <c:pt idx="86">
                  <c:v>77.5535</c:v>
                </c:pt>
                <c:pt idx="87">
                  <c:v>71.094300000000004</c:v>
                </c:pt>
                <c:pt idx="88">
                  <c:v>71.403800000000004</c:v>
                </c:pt>
                <c:pt idx="89">
                  <c:v>68.431300000000007</c:v>
                </c:pt>
                <c:pt idx="90">
                  <c:v>65.672300000000007</c:v>
                </c:pt>
                <c:pt idx="91">
                  <c:v>75.882800000000003</c:v>
                </c:pt>
                <c:pt idx="92">
                  <c:v>74.818600000000004</c:v>
                </c:pt>
                <c:pt idx="93">
                  <c:v>68.627800000000008</c:v>
                </c:pt>
                <c:pt idx="94">
                  <c:v>64.054100000000005</c:v>
                </c:pt>
                <c:pt idx="95">
                  <c:v>66.761299999999991</c:v>
                </c:pt>
              </c:numCache>
            </c:numRef>
          </c:xVal>
          <c:yVal>
            <c:numRef>
              <c:f>'K-OtherParams (3)'!$I$4:$I$99</c:f>
              <c:numCache>
                <c:formatCode>General</c:formatCode>
                <c:ptCount val="96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9-4592-BF03-AFBEF7E3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After (Fit.)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2170053418803418"/>
                  <c:y val="-3.07956790123456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2E-21x</a:t>
                    </a:r>
                    <a:r>
                      <a:rPr lang="en-US" sz="2500" baseline="30000"/>
                      <a:t>1</a:t>
                    </a:r>
                    <a:r>
                      <a:rPr lang="ru-RU" sz="2500" baseline="30000"/>
                      <a:t>1</a:t>
                    </a:r>
                    <a:r>
                      <a:rPr lang="en-US" sz="2500" baseline="30000"/>
                      <a:t>,</a:t>
                    </a:r>
                    <a:r>
                      <a:rPr lang="ru-RU" sz="2500" baseline="30000"/>
                      <a:t>0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0,4823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(3)'!$K$4:$K$99</c:f>
              <c:numCache>
                <c:formatCode>0.000</c:formatCode>
                <c:ptCount val="96"/>
                <c:pt idx="0">
                  <c:v>75.653590500000007</c:v>
                </c:pt>
                <c:pt idx="1">
                  <c:v>79.022437299999993</c:v>
                </c:pt>
                <c:pt idx="2">
                  <c:v>75.004406300000014</c:v>
                </c:pt>
                <c:pt idx="3">
                  <c:v>85.757046899999992</c:v>
                </c:pt>
                <c:pt idx="4">
                  <c:v>78.407145999999997</c:v>
                </c:pt>
                <c:pt idx="5">
                  <c:v>80.367229899999998</c:v>
                </c:pt>
                <c:pt idx="6">
                  <c:v>82.825571299999993</c:v>
                </c:pt>
                <c:pt idx="7">
                  <c:v>80.738536999999994</c:v>
                </c:pt>
                <c:pt idx="8">
                  <c:v>81.298738700000001</c:v>
                </c:pt>
                <c:pt idx="9">
                  <c:v>88.307850099999996</c:v>
                </c:pt>
                <c:pt idx="10">
                  <c:v>83.709800000000001</c:v>
                </c:pt>
                <c:pt idx="11">
                  <c:v>83.956400000000002</c:v>
                </c:pt>
                <c:pt idx="12">
                  <c:v>80.350000000000009</c:v>
                </c:pt>
                <c:pt idx="13">
                  <c:v>80.300399999999996</c:v>
                </c:pt>
                <c:pt idx="14">
                  <c:v>89.137699999999995</c:v>
                </c:pt>
                <c:pt idx="15">
                  <c:v>78.647099999999995</c:v>
                </c:pt>
                <c:pt idx="16">
                  <c:v>84.122299999999996</c:v>
                </c:pt>
                <c:pt idx="17">
                  <c:v>80.784499999999994</c:v>
                </c:pt>
                <c:pt idx="18">
                  <c:v>84.125299999999996</c:v>
                </c:pt>
                <c:pt idx="19">
                  <c:v>93.730900000000005</c:v>
                </c:pt>
                <c:pt idx="20">
                  <c:v>92.720100000000002</c:v>
                </c:pt>
                <c:pt idx="21">
                  <c:v>83.96629999999999</c:v>
                </c:pt>
                <c:pt idx="22">
                  <c:v>83.692000000000007</c:v>
                </c:pt>
                <c:pt idx="23">
                  <c:v>79.865900000000011</c:v>
                </c:pt>
                <c:pt idx="24">
                  <c:v>71.92949999999999</c:v>
                </c:pt>
                <c:pt idx="25">
                  <c:v>71.037199999999999</c:v>
                </c:pt>
                <c:pt idx="26">
                  <c:v>81.822199999999995</c:v>
                </c:pt>
                <c:pt idx="27">
                  <c:v>83.293700000000001</c:v>
                </c:pt>
                <c:pt idx="28">
                  <c:v>85.163799999999995</c:v>
                </c:pt>
                <c:pt idx="29">
                  <c:v>79.801999999999992</c:v>
                </c:pt>
                <c:pt idx="30">
                  <c:v>78.067300000000003</c:v>
                </c:pt>
                <c:pt idx="31">
                  <c:v>81.651600000000002</c:v>
                </c:pt>
                <c:pt idx="32">
                  <c:v>77.433400000000006</c:v>
                </c:pt>
                <c:pt idx="33">
                  <c:v>66.506699999999995</c:v>
                </c:pt>
                <c:pt idx="34">
                  <c:v>69.476399999999998</c:v>
                </c:pt>
                <c:pt idx="35">
                  <c:v>61.165999999999997</c:v>
                </c:pt>
                <c:pt idx="36">
                  <c:v>59.907899999999998</c:v>
                </c:pt>
                <c:pt idx="37">
                  <c:v>75.863346499999992</c:v>
                </c:pt>
                <c:pt idx="38">
                  <c:v>75.122796000000008</c:v>
                </c:pt>
                <c:pt idx="39">
                  <c:v>74.445702099999991</c:v>
                </c:pt>
                <c:pt idx="40">
                  <c:v>77.054329199999998</c:v>
                </c:pt>
                <c:pt idx="41">
                  <c:v>82.996897400000009</c:v>
                </c:pt>
                <c:pt idx="42">
                  <c:v>81.999741499999999</c:v>
                </c:pt>
                <c:pt idx="43">
                  <c:v>78.852087299999994</c:v>
                </c:pt>
                <c:pt idx="44">
                  <c:v>80.045595800000001</c:v>
                </c:pt>
                <c:pt idx="45">
                  <c:v>83.633795399999997</c:v>
                </c:pt>
                <c:pt idx="46">
                  <c:v>81.563554699999997</c:v>
                </c:pt>
                <c:pt idx="47">
                  <c:v>82.7900767</c:v>
                </c:pt>
                <c:pt idx="48">
                  <c:v>81.529952600000001</c:v>
                </c:pt>
                <c:pt idx="49">
                  <c:v>76.052136699999991</c:v>
                </c:pt>
                <c:pt idx="50">
                  <c:v>69.638252299999991</c:v>
                </c:pt>
                <c:pt idx="51">
                  <c:v>68.312533200000004</c:v>
                </c:pt>
                <c:pt idx="52">
                  <c:v>75.900517400000012</c:v>
                </c:pt>
                <c:pt idx="53">
                  <c:v>77.791884500000009</c:v>
                </c:pt>
                <c:pt idx="54">
                  <c:v>80.513887100000005</c:v>
                </c:pt>
                <c:pt idx="55">
                  <c:v>80.906614700000006</c:v>
                </c:pt>
                <c:pt idx="56">
                  <c:v>76.619990200000004</c:v>
                </c:pt>
                <c:pt idx="57">
                  <c:v>79.6977878</c:v>
                </c:pt>
                <c:pt idx="58">
                  <c:v>79.124115399999994</c:v>
                </c:pt>
                <c:pt idx="59">
                  <c:v>80.776386000000002</c:v>
                </c:pt>
                <c:pt idx="60">
                  <c:v>77.725492399999993</c:v>
                </c:pt>
                <c:pt idx="61">
                  <c:v>76.153717900000004</c:v>
                </c:pt>
                <c:pt idx="62">
                  <c:v>79.559147400000001</c:v>
                </c:pt>
                <c:pt idx="63">
                  <c:v>83.998352299999993</c:v>
                </c:pt>
                <c:pt idx="64">
                  <c:v>82.987770399999988</c:v>
                </c:pt>
                <c:pt idx="65">
                  <c:v>73.598675399999991</c:v>
                </c:pt>
                <c:pt idx="66">
                  <c:v>73.896773199999998</c:v>
                </c:pt>
                <c:pt idx="67">
                  <c:v>72.691030800000007</c:v>
                </c:pt>
                <c:pt idx="68">
                  <c:v>79.693101299999995</c:v>
                </c:pt>
                <c:pt idx="69">
                  <c:v>82.869507400000003</c:v>
                </c:pt>
                <c:pt idx="70">
                  <c:v>80.490432699999999</c:v>
                </c:pt>
                <c:pt idx="71">
                  <c:v>78.753799200000003</c:v>
                </c:pt>
                <c:pt idx="72">
                  <c:v>69.717854300000013</c:v>
                </c:pt>
                <c:pt idx="73">
                  <c:v>68.890623700000006</c:v>
                </c:pt>
                <c:pt idx="74">
                  <c:v>75.640775300000001</c:v>
                </c:pt>
                <c:pt idx="75">
                  <c:v>78.312627999999989</c:v>
                </c:pt>
                <c:pt idx="76">
                  <c:v>82.342177599999999</c:v>
                </c:pt>
                <c:pt idx="77">
                  <c:v>82.660727200000011</c:v>
                </c:pt>
                <c:pt idx="78">
                  <c:v>83.913467800000006</c:v>
                </c:pt>
                <c:pt idx="79">
                  <c:v>81.386618300000009</c:v>
                </c:pt>
                <c:pt idx="80">
                  <c:v>81.061326000000008</c:v>
                </c:pt>
                <c:pt idx="81">
                  <c:v>78.8167641</c:v>
                </c:pt>
                <c:pt idx="82">
                  <c:v>81.263683700000001</c:v>
                </c:pt>
                <c:pt idx="83">
                  <c:v>79.458266499999993</c:v>
                </c:pt>
                <c:pt idx="84">
                  <c:v>84.773696999999999</c:v>
                </c:pt>
                <c:pt idx="85">
                  <c:v>82.808000000000007</c:v>
                </c:pt>
                <c:pt idx="86">
                  <c:v>86.748500000000007</c:v>
                </c:pt>
                <c:pt idx="87">
                  <c:v>79.760300000000001</c:v>
                </c:pt>
                <c:pt idx="88">
                  <c:v>80.336699999999993</c:v>
                </c:pt>
                <c:pt idx="89">
                  <c:v>78.554000000000002</c:v>
                </c:pt>
                <c:pt idx="90">
                  <c:v>74.761800000000008</c:v>
                </c:pt>
                <c:pt idx="91">
                  <c:v>85.900700000000001</c:v>
                </c:pt>
                <c:pt idx="92">
                  <c:v>84.187700000000007</c:v>
                </c:pt>
                <c:pt idx="93">
                  <c:v>76.629800000000003</c:v>
                </c:pt>
                <c:pt idx="94">
                  <c:v>72.355100000000007</c:v>
                </c:pt>
                <c:pt idx="95">
                  <c:v>73.566900000000004</c:v>
                </c:pt>
              </c:numCache>
            </c:numRef>
          </c:xVal>
          <c:yVal>
            <c:numRef>
              <c:f>'K-OtherParams (3)'!$P$4:$P$99</c:f>
              <c:numCache>
                <c:formatCode>General</c:formatCode>
                <c:ptCount val="96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9-4592-BF03-AFBEF7E3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14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Pore radius [</a:t>
                </a:r>
                <a:r>
                  <a:rPr lang="ru-RU"/>
                  <a:t>𝜇</a:t>
                </a:r>
                <a:r>
                  <a:rPr lang="en-US"/>
                  <a:t>m]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50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7.95623456790123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5129629629629"/>
              <c:y val="0.11219189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57136752136738"/>
          <c:y val="0.49763688271604939"/>
          <c:w val="0.21145908119658122"/>
          <c:h val="0.270864506172839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Naturally fractured</a:t>
            </a:r>
            <a:endParaRPr lang="ru-R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'K-OtherParams (3)'!$G$152:$G$207</c:f>
              <c:numCache>
                <c:formatCode>0.000</c:formatCode>
                <c:ptCount val="56"/>
                <c:pt idx="0">
                  <c:v>60.655733000000005</c:v>
                </c:pt>
                <c:pt idx="1">
                  <c:v>56.026177000000004</c:v>
                </c:pt>
                <c:pt idx="2">
                  <c:v>51.052211</c:v>
                </c:pt>
                <c:pt idx="3">
                  <c:v>55.442660999999994</c:v>
                </c:pt>
                <c:pt idx="4">
                  <c:v>55.573033000000002</c:v>
                </c:pt>
                <c:pt idx="5">
                  <c:v>52.736829</c:v>
                </c:pt>
                <c:pt idx="6">
                  <c:v>58.925632</c:v>
                </c:pt>
                <c:pt idx="7">
                  <c:v>61.607710000000004</c:v>
                </c:pt>
                <c:pt idx="8">
                  <c:v>65.42689</c:v>
                </c:pt>
                <c:pt idx="9">
                  <c:v>51.105643000000001</c:v>
                </c:pt>
                <c:pt idx="10">
                  <c:v>56.026177000000004</c:v>
                </c:pt>
                <c:pt idx="11">
                  <c:v>63.439643000000004</c:v>
                </c:pt>
                <c:pt idx="12">
                  <c:v>64.187822000000011</c:v>
                </c:pt>
                <c:pt idx="13">
                  <c:v>48.769893000000003</c:v>
                </c:pt>
                <c:pt idx="14">
                  <c:v>41.696038999999999</c:v>
                </c:pt>
                <c:pt idx="15">
                  <c:v>61.074128999999999</c:v>
                </c:pt>
                <c:pt idx="16">
                  <c:v>50.533465</c:v>
                </c:pt>
                <c:pt idx="17">
                  <c:v>53.224588000000004</c:v>
                </c:pt>
                <c:pt idx="18">
                  <c:v>53.749741</c:v>
                </c:pt>
                <c:pt idx="19">
                  <c:v>53.976179999999999</c:v>
                </c:pt>
                <c:pt idx="20">
                  <c:v>43.507021000000002</c:v>
                </c:pt>
                <c:pt idx="21">
                  <c:v>43.335838000000003</c:v>
                </c:pt>
                <c:pt idx="22">
                  <c:v>48.135153000000003</c:v>
                </c:pt>
                <c:pt idx="23">
                  <c:v>59.976638999999999</c:v>
                </c:pt>
                <c:pt idx="24">
                  <c:v>62.701353000000005</c:v>
                </c:pt>
                <c:pt idx="25">
                  <c:v>56.425910999999999</c:v>
                </c:pt>
                <c:pt idx="26">
                  <c:v>53.666819999999994</c:v>
                </c:pt>
                <c:pt idx="27">
                  <c:v>52.518929999999997</c:v>
                </c:pt>
                <c:pt idx="28">
                  <c:v>49.626835999999997</c:v>
                </c:pt>
                <c:pt idx="29">
                  <c:v>50.609833999999999</c:v>
                </c:pt>
                <c:pt idx="30">
                  <c:v>52.899833999999998</c:v>
                </c:pt>
                <c:pt idx="31">
                  <c:v>53.386243999999998</c:v>
                </c:pt>
                <c:pt idx="32">
                  <c:v>58.061471000000004</c:v>
                </c:pt>
                <c:pt idx="33">
                  <c:v>64.115956999999995</c:v>
                </c:pt>
                <c:pt idx="34">
                  <c:v>61.845375000000004</c:v>
                </c:pt>
                <c:pt idx="35">
                  <c:v>50.414817999999997</c:v>
                </c:pt>
                <c:pt idx="36">
                  <c:v>50.637113999999997</c:v>
                </c:pt>
                <c:pt idx="37">
                  <c:v>51.802590000000002</c:v>
                </c:pt>
                <c:pt idx="38">
                  <c:v>58.070488000000005</c:v>
                </c:pt>
                <c:pt idx="39">
                  <c:v>58.032319999999999</c:v>
                </c:pt>
                <c:pt idx="40">
                  <c:v>57.407706000000005</c:v>
                </c:pt>
                <c:pt idx="41">
                  <c:v>58.047342999999998</c:v>
                </c:pt>
                <c:pt idx="42">
                  <c:v>61.181073000000005</c:v>
                </c:pt>
                <c:pt idx="43">
                  <c:v>55.547847999999995</c:v>
                </c:pt>
                <c:pt idx="44">
                  <c:v>55.955873000000004</c:v>
                </c:pt>
                <c:pt idx="45">
                  <c:v>55.256627999999999</c:v>
                </c:pt>
                <c:pt idx="46">
                  <c:v>56.563122</c:v>
                </c:pt>
                <c:pt idx="47">
                  <c:v>52.065111999999999</c:v>
                </c:pt>
                <c:pt idx="48">
                  <c:v>52.790281999999998</c:v>
                </c:pt>
                <c:pt idx="49">
                  <c:v>56.842995000000002</c:v>
                </c:pt>
                <c:pt idx="50">
                  <c:v>63.238337000000008</c:v>
                </c:pt>
                <c:pt idx="51">
                  <c:v>63.470232000000003</c:v>
                </c:pt>
                <c:pt idx="52">
                  <c:v>58.410125000000001</c:v>
                </c:pt>
                <c:pt idx="53">
                  <c:v>60.435338999999999</c:v>
                </c:pt>
                <c:pt idx="54">
                  <c:v>64.595809000000003</c:v>
                </c:pt>
                <c:pt idx="55">
                  <c:v>58.430874000000003</c:v>
                </c:pt>
              </c:numCache>
            </c:numRef>
          </c:xVal>
          <c:yVal>
            <c:numRef>
              <c:f>'K-OtherParams (3)'!$I$152:$I$207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A-442F-B9FE-5EA0C95E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'K-OtherParams (3)'!$N$152:$N$207</c:f>
              <c:numCache>
                <c:formatCode>0.000</c:formatCode>
                <c:ptCount val="56"/>
                <c:pt idx="0">
                  <c:v>68.888976</c:v>
                </c:pt>
                <c:pt idx="1">
                  <c:v>61.779959000000005</c:v>
                </c:pt>
                <c:pt idx="2">
                  <c:v>58.285648999999999</c:v>
                </c:pt>
                <c:pt idx="3">
                  <c:v>61.330227999999998</c:v>
                </c:pt>
                <c:pt idx="4">
                  <c:v>74.771799000000001</c:v>
                </c:pt>
                <c:pt idx="5">
                  <c:v>74.216558000000006</c:v>
                </c:pt>
                <c:pt idx="6">
                  <c:v>68.881260999999995</c:v>
                </c:pt>
                <c:pt idx="7">
                  <c:v>67.252946999999992</c:v>
                </c:pt>
                <c:pt idx="8">
                  <c:v>71.837682999999998</c:v>
                </c:pt>
                <c:pt idx="9">
                  <c:v>60.575442000000002</c:v>
                </c:pt>
                <c:pt idx="10">
                  <c:v>61.779959000000005</c:v>
                </c:pt>
                <c:pt idx="11">
                  <c:v>82.654427999999996</c:v>
                </c:pt>
                <c:pt idx="12">
                  <c:v>70.633837999999997</c:v>
                </c:pt>
                <c:pt idx="13">
                  <c:v>63.031696999999994</c:v>
                </c:pt>
                <c:pt idx="14">
                  <c:v>57.426324000000001</c:v>
                </c:pt>
                <c:pt idx="15">
                  <c:v>66.360451999999995</c:v>
                </c:pt>
                <c:pt idx="16">
                  <c:v>56.604881000000006</c:v>
                </c:pt>
                <c:pt idx="17">
                  <c:v>57.873418000000001</c:v>
                </c:pt>
                <c:pt idx="18">
                  <c:v>65.560089000000005</c:v>
                </c:pt>
                <c:pt idx="19">
                  <c:v>60.919521999999994</c:v>
                </c:pt>
                <c:pt idx="20">
                  <c:v>53.669446000000001</c:v>
                </c:pt>
                <c:pt idx="21">
                  <c:v>54.769146999999997</c:v>
                </c:pt>
                <c:pt idx="22">
                  <c:v>57.054908000000005</c:v>
                </c:pt>
                <c:pt idx="23">
                  <c:v>65.506985999999998</c:v>
                </c:pt>
                <c:pt idx="24">
                  <c:v>67.44288499999999</c:v>
                </c:pt>
                <c:pt idx="25">
                  <c:v>67.233399000000006</c:v>
                </c:pt>
                <c:pt idx="26">
                  <c:v>63.109471999999997</c:v>
                </c:pt>
                <c:pt idx="27">
                  <c:v>59.587072999999997</c:v>
                </c:pt>
                <c:pt idx="28">
                  <c:v>57.567923</c:v>
                </c:pt>
                <c:pt idx="29">
                  <c:v>58.451036999999999</c:v>
                </c:pt>
                <c:pt idx="30">
                  <c:v>59.889449999999997</c:v>
                </c:pt>
                <c:pt idx="31">
                  <c:v>65.083849999999998</c:v>
                </c:pt>
                <c:pt idx="32">
                  <c:v>65.065528999999998</c:v>
                </c:pt>
                <c:pt idx="33">
                  <c:v>80.265411999999998</c:v>
                </c:pt>
                <c:pt idx="34">
                  <c:v>74.625838999999999</c:v>
                </c:pt>
                <c:pt idx="35">
                  <c:v>63.079698</c:v>
                </c:pt>
                <c:pt idx="36">
                  <c:v>58.202969000000003</c:v>
                </c:pt>
                <c:pt idx="37">
                  <c:v>58.479061999999999</c:v>
                </c:pt>
                <c:pt idx="38">
                  <c:v>64.460142000000005</c:v>
                </c:pt>
                <c:pt idx="39">
                  <c:v>65.736063000000001</c:v>
                </c:pt>
                <c:pt idx="40">
                  <c:v>67.208039999999997</c:v>
                </c:pt>
                <c:pt idx="41">
                  <c:v>70.526775000000001</c:v>
                </c:pt>
                <c:pt idx="42">
                  <c:v>67.976596000000001</c:v>
                </c:pt>
                <c:pt idx="43">
                  <c:v>62.500354999999992</c:v>
                </c:pt>
                <c:pt idx="44">
                  <c:v>67.641908000000001</c:v>
                </c:pt>
                <c:pt idx="45">
                  <c:v>68.561671000000004</c:v>
                </c:pt>
                <c:pt idx="46">
                  <c:v>63.630390999999996</c:v>
                </c:pt>
                <c:pt idx="47">
                  <c:v>65.393608</c:v>
                </c:pt>
                <c:pt idx="48">
                  <c:v>61.286299</c:v>
                </c:pt>
                <c:pt idx="49">
                  <c:v>60.940012000000003</c:v>
                </c:pt>
                <c:pt idx="50">
                  <c:v>72.513072999999991</c:v>
                </c:pt>
                <c:pt idx="51">
                  <c:v>74.961827</c:v>
                </c:pt>
                <c:pt idx="52">
                  <c:v>65.977747000000008</c:v>
                </c:pt>
                <c:pt idx="53">
                  <c:v>68.227806000000001</c:v>
                </c:pt>
                <c:pt idx="54">
                  <c:v>78.811757999999998</c:v>
                </c:pt>
                <c:pt idx="55">
                  <c:v>68.102846999999997</c:v>
                </c:pt>
              </c:numCache>
            </c:numRef>
          </c:xVal>
          <c:yVal>
            <c:numRef>
              <c:f>'K-OtherParams (3)'!$P$152:$P$207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A-442F-B9FE-5EA0C95E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9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Throat radius [</a:t>
                </a:r>
                <a:r>
                  <a:rPr lang="ru-RU"/>
                  <a:t>𝜇</a:t>
                </a:r>
                <a:r>
                  <a:rPr lang="en-US"/>
                  <a:t>m]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30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1109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5129629629629"/>
              <c:y val="0.11219189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10052910052913"/>
          <c:y val="0.60112481481481483"/>
          <c:w val="0.16403439153439153"/>
          <c:h val="0.16463925925925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842339743589744"/>
          <c:y val="3.465597222222222E-2"/>
          <c:w val="0.70179636752136743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(3)'!$H$4:$H$151</c:f>
              <c:numCache>
                <c:formatCode>0.000</c:formatCode>
                <c:ptCount val="148"/>
                <c:pt idx="0">
                  <c:v>1.872121787</c:v>
                </c:pt>
                <c:pt idx="1">
                  <c:v>2.0653713360000001</c:v>
                </c:pt>
                <c:pt idx="2">
                  <c:v>1.8224362650000001</c:v>
                </c:pt>
                <c:pt idx="3">
                  <c:v>1.9620312369999999</c:v>
                </c:pt>
                <c:pt idx="4">
                  <c:v>1.8731121150000001</c:v>
                </c:pt>
                <c:pt idx="5">
                  <c:v>1.939652731</c:v>
                </c:pt>
                <c:pt idx="6">
                  <c:v>1.892363231</c:v>
                </c:pt>
                <c:pt idx="7">
                  <c:v>1.9535643519999999</c:v>
                </c:pt>
                <c:pt idx="8">
                  <c:v>1.9695636270000001</c:v>
                </c:pt>
                <c:pt idx="9">
                  <c:v>1.842303228</c:v>
                </c:pt>
                <c:pt idx="10">
                  <c:v>1.897045251</c:v>
                </c:pt>
                <c:pt idx="11">
                  <c:v>1.915427276</c:v>
                </c:pt>
                <c:pt idx="12">
                  <c:v>1.8926285430000001</c:v>
                </c:pt>
                <c:pt idx="13">
                  <c:v>1.915488211</c:v>
                </c:pt>
                <c:pt idx="14">
                  <c:v>1.8748066480000001</c:v>
                </c:pt>
                <c:pt idx="15">
                  <c:v>1.934592096</c:v>
                </c:pt>
                <c:pt idx="16">
                  <c:v>1.9011415789999999</c:v>
                </c:pt>
                <c:pt idx="17">
                  <c:v>1.938734535</c:v>
                </c:pt>
                <c:pt idx="18">
                  <c:v>1.9671183290000001</c:v>
                </c:pt>
                <c:pt idx="19">
                  <c:v>1.8510244170000001</c:v>
                </c:pt>
                <c:pt idx="20">
                  <c:v>1.8292566029999999</c:v>
                </c:pt>
                <c:pt idx="21">
                  <c:v>1.9105555510000001</c:v>
                </c:pt>
                <c:pt idx="22">
                  <c:v>1.93519887</c:v>
                </c:pt>
                <c:pt idx="23">
                  <c:v>1.9441102509999999</c:v>
                </c:pt>
                <c:pt idx="24">
                  <c:v>2.0389362100000001</c:v>
                </c:pt>
                <c:pt idx="25">
                  <c:v>1.8379219899999999</c:v>
                </c:pt>
                <c:pt idx="26">
                  <c:v>1.9327228460000001</c:v>
                </c:pt>
                <c:pt idx="27">
                  <c:v>1.9554140470000001</c:v>
                </c:pt>
                <c:pt idx="28">
                  <c:v>1.939249239</c:v>
                </c:pt>
                <c:pt idx="29">
                  <c:v>2.0083090819999998</c:v>
                </c:pt>
                <c:pt idx="30">
                  <c:v>1.962809818</c:v>
                </c:pt>
                <c:pt idx="31">
                  <c:v>1.941932918</c:v>
                </c:pt>
                <c:pt idx="32">
                  <c:v>2.0084530850000002</c:v>
                </c:pt>
                <c:pt idx="33">
                  <c:v>1.811994858</c:v>
                </c:pt>
                <c:pt idx="34">
                  <c:v>1.87793762</c:v>
                </c:pt>
                <c:pt idx="35">
                  <c:v>1.9</c:v>
                </c:pt>
                <c:pt idx="36">
                  <c:v>1.9598037740000001</c:v>
                </c:pt>
                <c:pt idx="37">
                  <c:v>1.950083319</c:v>
                </c:pt>
                <c:pt idx="38">
                  <c:v>1.876138925</c:v>
                </c:pt>
                <c:pt idx="39">
                  <c:v>1.932351664</c:v>
                </c:pt>
                <c:pt idx="40">
                  <c:v>1.8890692410000001</c:v>
                </c:pt>
                <c:pt idx="41">
                  <c:v>1.871759722</c:v>
                </c:pt>
                <c:pt idx="42">
                  <c:v>1.877906388</c:v>
                </c:pt>
                <c:pt idx="43">
                  <c:v>1.908590309</c:v>
                </c:pt>
                <c:pt idx="44">
                  <c:v>1.926898478</c:v>
                </c:pt>
                <c:pt idx="45">
                  <c:v>1.9328420930000001</c:v>
                </c:pt>
                <c:pt idx="46">
                  <c:v>1.89176458</c:v>
                </c:pt>
                <c:pt idx="47">
                  <c:v>1.9058465499999999</c:v>
                </c:pt>
                <c:pt idx="48">
                  <c:v>1.8646235179999999</c:v>
                </c:pt>
                <c:pt idx="49">
                  <c:v>1.9083232409999999</c:v>
                </c:pt>
                <c:pt idx="50">
                  <c:v>1.929676755</c:v>
                </c:pt>
                <c:pt idx="51">
                  <c:v>1.85</c:v>
                </c:pt>
                <c:pt idx="52">
                  <c:v>1.843904599</c:v>
                </c:pt>
                <c:pt idx="53">
                  <c:v>1.8694397570000001</c:v>
                </c:pt>
                <c:pt idx="54">
                  <c:v>1.874162093</c:v>
                </c:pt>
                <c:pt idx="55">
                  <c:v>1.936181685</c:v>
                </c:pt>
                <c:pt idx="56">
                  <c:v>1.937551477</c:v>
                </c:pt>
                <c:pt idx="57">
                  <c:v>1.906724071</c:v>
                </c:pt>
                <c:pt idx="58">
                  <c:v>1.8947791030000001</c:v>
                </c:pt>
                <c:pt idx="59">
                  <c:v>1.9158205399999999</c:v>
                </c:pt>
                <c:pt idx="60">
                  <c:v>1.8734234320000001</c:v>
                </c:pt>
                <c:pt idx="61">
                  <c:v>1.9110506030000001</c:v>
                </c:pt>
                <c:pt idx="62">
                  <c:v>1.877455122</c:v>
                </c:pt>
                <c:pt idx="63">
                  <c:v>1.8979555749999999</c:v>
                </c:pt>
                <c:pt idx="64">
                  <c:v>1.878120198</c:v>
                </c:pt>
                <c:pt idx="65">
                  <c:v>1.8614474459999999</c:v>
                </c:pt>
                <c:pt idx="66">
                  <c:v>2.0260368940000002</c:v>
                </c:pt>
                <c:pt idx="67">
                  <c:v>2.050909066</c:v>
                </c:pt>
                <c:pt idx="68">
                  <c:v>1.9022864669999999</c:v>
                </c:pt>
                <c:pt idx="69">
                  <c:v>1.865561349</c:v>
                </c:pt>
                <c:pt idx="70">
                  <c:v>1.8838284059999999</c:v>
                </c:pt>
                <c:pt idx="71">
                  <c:v>1.895002852</c:v>
                </c:pt>
                <c:pt idx="72">
                  <c:v>1.86228372</c:v>
                </c:pt>
                <c:pt idx="73">
                  <c:v>1.8864968259999999</c:v>
                </c:pt>
                <c:pt idx="74">
                  <c:v>1.82272642</c:v>
                </c:pt>
                <c:pt idx="75">
                  <c:v>1.927185776</c:v>
                </c:pt>
                <c:pt idx="76">
                  <c:v>1.840513101</c:v>
                </c:pt>
                <c:pt idx="77">
                  <c:v>1.8722968849999999</c:v>
                </c:pt>
                <c:pt idx="78">
                  <c:v>1.917677487</c:v>
                </c:pt>
                <c:pt idx="79">
                  <c:v>1.9039943459999999</c:v>
                </c:pt>
                <c:pt idx="80">
                  <c:v>1.873614227</c:v>
                </c:pt>
                <c:pt idx="81">
                  <c:v>1.793875852</c:v>
                </c:pt>
                <c:pt idx="82">
                  <c:v>1.938352576</c:v>
                </c:pt>
                <c:pt idx="83">
                  <c:v>1.9364713520000001</c:v>
                </c:pt>
                <c:pt idx="84">
                  <c:v>1.883651491</c:v>
                </c:pt>
                <c:pt idx="85">
                  <c:v>1.863946498</c:v>
                </c:pt>
                <c:pt idx="86">
                  <c:v>1.846267651</c:v>
                </c:pt>
                <c:pt idx="87">
                  <c:v>1.8815301609999999</c:v>
                </c:pt>
                <c:pt idx="88">
                  <c:v>1.9210315229999999</c:v>
                </c:pt>
                <c:pt idx="89">
                  <c:v>1.872573297</c:v>
                </c:pt>
                <c:pt idx="90">
                  <c:v>1.8881294390000001</c:v>
                </c:pt>
                <c:pt idx="91">
                  <c:v>1.868143082</c:v>
                </c:pt>
                <c:pt idx="92">
                  <c:v>1.8687107629999999</c:v>
                </c:pt>
                <c:pt idx="93">
                  <c:v>1.899358616</c:v>
                </c:pt>
                <c:pt idx="94">
                  <c:v>1.7870615050000001</c:v>
                </c:pt>
                <c:pt idx="95">
                  <c:v>1.795803789</c:v>
                </c:pt>
                <c:pt idx="96">
                  <c:v>1.9212017589999999</c:v>
                </c:pt>
                <c:pt idx="97">
                  <c:v>1.9404829649999999</c:v>
                </c:pt>
                <c:pt idx="98">
                  <c:v>1.8482905540000001</c:v>
                </c:pt>
                <c:pt idx="99">
                  <c:v>1.8525627570000001</c:v>
                </c:pt>
                <c:pt idx="100">
                  <c:v>1.9507519289999999</c:v>
                </c:pt>
                <c:pt idx="101">
                  <c:v>1.9378949139999999</c:v>
                </c:pt>
                <c:pt idx="102">
                  <c:v>1.769005725</c:v>
                </c:pt>
                <c:pt idx="103">
                  <c:v>1.8949884379999999</c:v>
                </c:pt>
                <c:pt idx="104">
                  <c:v>1.9200506070000001</c:v>
                </c:pt>
                <c:pt idx="105">
                  <c:v>1.9301336120000001</c:v>
                </c:pt>
                <c:pt idx="106">
                  <c:v>1.92890099</c:v>
                </c:pt>
                <c:pt idx="107">
                  <c:v>2.04</c:v>
                </c:pt>
                <c:pt idx="108">
                  <c:v>1.935221487</c:v>
                </c:pt>
                <c:pt idx="109">
                  <c:v>1.8594761630000001</c:v>
                </c:pt>
                <c:pt idx="110">
                  <c:v>1.854505713</c:v>
                </c:pt>
                <c:pt idx="111">
                  <c:v>1.723316182</c:v>
                </c:pt>
                <c:pt idx="112">
                  <c:v>1.747804653</c:v>
                </c:pt>
                <c:pt idx="113">
                  <c:v>1.8955852689999999</c:v>
                </c:pt>
                <c:pt idx="114">
                  <c:v>1.9027400969999999</c:v>
                </c:pt>
                <c:pt idx="115">
                  <c:v>1.9733913599999999</c:v>
                </c:pt>
                <c:pt idx="116">
                  <c:v>1.852885621</c:v>
                </c:pt>
                <c:pt idx="117">
                  <c:v>1.845026694</c:v>
                </c:pt>
                <c:pt idx="118">
                  <c:v>2.0317393570000002</c:v>
                </c:pt>
                <c:pt idx="119">
                  <c:v>1.969091009</c:v>
                </c:pt>
                <c:pt idx="120">
                  <c:v>1.8516934789999999</c:v>
                </c:pt>
                <c:pt idx="121">
                  <c:v>1.8413409380000001</c:v>
                </c:pt>
                <c:pt idx="122">
                  <c:v>2.009646322</c:v>
                </c:pt>
                <c:pt idx="123">
                  <c:v>1.8745739450000001</c:v>
                </c:pt>
                <c:pt idx="124">
                  <c:v>1.960462868</c:v>
                </c:pt>
                <c:pt idx="125">
                  <c:v>1.9556010939999999</c:v>
                </c:pt>
                <c:pt idx="126">
                  <c:v>1.8692978200000001</c:v>
                </c:pt>
                <c:pt idx="127">
                  <c:v>1.8631988589999999</c:v>
                </c:pt>
                <c:pt idx="128">
                  <c:v>1.95747866</c:v>
                </c:pt>
                <c:pt idx="129">
                  <c:v>1.8335820279999999</c:v>
                </c:pt>
                <c:pt idx="130">
                  <c:v>1.873709155</c:v>
                </c:pt>
                <c:pt idx="131">
                  <c:v>1.863151574</c:v>
                </c:pt>
                <c:pt idx="132">
                  <c:v>1.898474545</c:v>
                </c:pt>
                <c:pt idx="133">
                  <c:v>2.018547195</c:v>
                </c:pt>
                <c:pt idx="134">
                  <c:v>1.960001726</c:v>
                </c:pt>
                <c:pt idx="135">
                  <c:v>1.916645715</c:v>
                </c:pt>
                <c:pt idx="136">
                  <c:v>1.8606633610000001</c:v>
                </c:pt>
                <c:pt idx="137">
                  <c:v>1.931422881</c:v>
                </c:pt>
                <c:pt idx="138">
                  <c:v>1.9638681039999999</c:v>
                </c:pt>
                <c:pt idx="139">
                  <c:v>1.8165439750000001</c:v>
                </c:pt>
                <c:pt idx="140">
                  <c:v>1.8182009050000001</c:v>
                </c:pt>
                <c:pt idx="141">
                  <c:v>1.762990461</c:v>
                </c:pt>
                <c:pt idx="142">
                  <c:v>1.902495246</c:v>
                </c:pt>
                <c:pt idx="143">
                  <c:v>1.8661781630000001</c:v>
                </c:pt>
                <c:pt idx="144">
                  <c:v>1.8229578049999999</c:v>
                </c:pt>
                <c:pt idx="145">
                  <c:v>1.964253934</c:v>
                </c:pt>
                <c:pt idx="146">
                  <c:v>1.78461234</c:v>
                </c:pt>
                <c:pt idx="147">
                  <c:v>1.8301827660000001</c:v>
                </c:pt>
              </c:numCache>
            </c:numRef>
          </c:xVal>
          <c:yVal>
            <c:numRef>
              <c:f>'K-OtherParams (3)'!$I$4:$I$151</c:f>
              <c:numCache>
                <c:formatCode>General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7A6-A743-5E41F21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(3)'!$O$4:$O$151</c:f>
              <c:numCache>
                <c:formatCode>0.000</c:formatCode>
                <c:ptCount val="148"/>
                <c:pt idx="0">
                  <c:v>1.763402154</c:v>
                </c:pt>
                <c:pt idx="1">
                  <c:v>1.9218177590000001</c:v>
                </c:pt>
                <c:pt idx="2">
                  <c:v>1.9153506709999999</c:v>
                </c:pt>
                <c:pt idx="3">
                  <c:v>1.905652949</c:v>
                </c:pt>
                <c:pt idx="4">
                  <c:v>1.9086605759999999</c:v>
                </c:pt>
                <c:pt idx="5">
                  <c:v>1.92049012</c:v>
                </c:pt>
                <c:pt idx="6">
                  <c:v>1.888330171</c:v>
                </c:pt>
                <c:pt idx="7">
                  <c:v>1.9224341469999999</c:v>
                </c:pt>
                <c:pt idx="8">
                  <c:v>1.9323970660000001</c:v>
                </c:pt>
                <c:pt idx="9">
                  <c:v>1.81510302</c:v>
                </c:pt>
                <c:pt idx="10">
                  <c:v>1.9383684910000001</c:v>
                </c:pt>
                <c:pt idx="11">
                  <c:v>1.8722658190000001</c:v>
                </c:pt>
                <c:pt idx="12">
                  <c:v>1.8881397170000001</c:v>
                </c:pt>
                <c:pt idx="13">
                  <c:v>1.8795129450000001</c:v>
                </c:pt>
                <c:pt idx="14">
                  <c:v>1.826344637</c:v>
                </c:pt>
                <c:pt idx="15">
                  <c:v>1.9358832939999999</c:v>
                </c:pt>
                <c:pt idx="16">
                  <c:v>1.8787316000000001</c:v>
                </c:pt>
                <c:pt idx="17">
                  <c:v>1.9302951610000001</c:v>
                </c:pt>
                <c:pt idx="18">
                  <c:v>1.9293833140000001</c:v>
                </c:pt>
                <c:pt idx="19">
                  <c:v>1.8157871940000001</c:v>
                </c:pt>
                <c:pt idx="20">
                  <c:v>1.8312582959999999</c:v>
                </c:pt>
                <c:pt idx="21">
                  <c:v>1.880518972</c:v>
                </c:pt>
                <c:pt idx="22">
                  <c:v>1.88985695</c:v>
                </c:pt>
                <c:pt idx="23">
                  <c:v>1.8971440740000001</c:v>
                </c:pt>
                <c:pt idx="24">
                  <c:v>1.9621677559999999</c:v>
                </c:pt>
                <c:pt idx="25">
                  <c:v>1.833106922</c:v>
                </c:pt>
                <c:pt idx="26">
                  <c:v>1.925624861</c:v>
                </c:pt>
                <c:pt idx="27">
                  <c:v>1.85640388</c:v>
                </c:pt>
                <c:pt idx="28">
                  <c:v>1.843662447</c:v>
                </c:pt>
                <c:pt idx="29">
                  <c:v>1.9320184410000001</c:v>
                </c:pt>
                <c:pt idx="30">
                  <c:v>1.9183842120000001</c:v>
                </c:pt>
                <c:pt idx="31">
                  <c:v>1.9254041550000001</c:v>
                </c:pt>
                <c:pt idx="32">
                  <c:v>1.954914292</c:v>
                </c:pt>
                <c:pt idx="33">
                  <c:v>1.845936867</c:v>
                </c:pt>
                <c:pt idx="34">
                  <c:v>1.8877737299999999</c:v>
                </c:pt>
                <c:pt idx="35">
                  <c:v>1.914097548</c:v>
                </c:pt>
                <c:pt idx="36">
                  <c:v>1.951316767</c:v>
                </c:pt>
                <c:pt idx="37">
                  <c:v>1.8780092820000001</c:v>
                </c:pt>
                <c:pt idx="38">
                  <c:v>1.9046685160000001</c:v>
                </c:pt>
                <c:pt idx="39">
                  <c:v>1.9127345170000001</c:v>
                </c:pt>
                <c:pt idx="40">
                  <c:v>1.876513039</c:v>
                </c:pt>
                <c:pt idx="41">
                  <c:v>1.8682989699999999</c:v>
                </c:pt>
                <c:pt idx="42">
                  <c:v>1.8686751880000001</c:v>
                </c:pt>
                <c:pt idx="43">
                  <c:v>1.902730289</c:v>
                </c:pt>
                <c:pt idx="44">
                  <c:v>1.8962270269999999</c:v>
                </c:pt>
                <c:pt idx="45">
                  <c:v>1.8953374270000001</c:v>
                </c:pt>
                <c:pt idx="46">
                  <c:v>1.859781906</c:v>
                </c:pt>
                <c:pt idx="47">
                  <c:v>1.8666841009999999</c:v>
                </c:pt>
                <c:pt idx="48">
                  <c:v>1.857233865</c:v>
                </c:pt>
                <c:pt idx="49">
                  <c:v>1.8933354849999999</c:v>
                </c:pt>
                <c:pt idx="50">
                  <c:v>1.9261236129999999</c:v>
                </c:pt>
                <c:pt idx="51">
                  <c:v>1.9705931000000001</c:v>
                </c:pt>
                <c:pt idx="52">
                  <c:v>1.8594517049999999</c:v>
                </c:pt>
                <c:pt idx="53">
                  <c:v>1.859734926</c:v>
                </c:pt>
                <c:pt idx="54">
                  <c:v>1.850489681</c:v>
                </c:pt>
                <c:pt idx="55">
                  <c:v>1.900998628</c:v>
                </c:pt>
                <c:pt idx="56">
                  <c:v>1.924833791</c:v>
                </c:pt>
                <c:pt idx="57">
                  <c:v>1.89110416</c:v>
                </c:pt>
                <c:pt idx="58">
                  <c:v>1.879229652</c:v>
                </c:pt>
                <c:pt idx="59">
                  <c:v>1.860401897</c:v>
                </c:pt>
                <c:pt idx="60">
                  <c:v>1.8488277790000001</c:v>
                </c:pt>
                <c:pt idx="61">
                  <c:v>1.929343421</c:v>
                </c:pt>
                <c:pt idx="62">
                  <c:v>1.8919232880000001</c:v>
                </c:pt>
                <c:pt idx="63">
                  <c:v>1.869401393</c:v>
                </c:pt>
                <c:pt idx="64">
                  <c:v>1.8364388330000001</c:v>
                </c:pt>
                <c:pt idx="65">
                  <c:v>1.8632072959999999</c:v>
                </c:pt>
                <c:pt idx="66">
                  <c:v>1.9577765069999999</c:v>
                </c:pt>
                <c:pt idx="67">
                  <c:v>1.9349401150000001</c:v>
                </c:pt>
                <c:pt idx="68">
                  <c:v>1.8705838239999999</c:v>
                </c:pt>
                <c:pt idx="69">
                  <c:v>1.8575452830000001</c:v>
                </c:pt>
                <c:pt idx="70">
                  <c:v>1.8887532849999999</c:v>
                </c:pt>
                <c:pt idx="71">
                  <c:v>1.8997327879999999</c:v>
                </c:pt>
                <c:pt idx="72">
                  <c:v>1.879387753</c:v>
                </c:pt>
                <c:pt idx="73">
                  <c:v>1.887245456</c:v>
                </c:pt>
                <c:pt idx="74">
                  <c:v>1.8647101800000001</c:v>
                </c:pt>
                <c:pt idx="75">
                  <c:v>1.8632506600000001</c:v>
                </c:pt>
                <c:pt idx="76">
                  <c:v>1.824980501</c:v>
                </c:pt>
                <c:pt idx="77">
                  <c:v>1.8874153769999999</c:v>
                </c:pt>
                <c:pt idx="78">
                  <c:v>1.9019110379999999</c:v>
                </c:pt>
                <c:pt idx="79">
                  <c:v>1.8922005099999999</c:v>
                </c:pt>
                <c:pt idx="80">
                  <c:v>1.7931032849999999</c:v>
                </c:pt>
                <c:pt idx="81">
                  <c:v>1.8224118979999999</c:v>
                </c:pt>
                <c:pt idx="82">
                  <c:v>1.7481411529999999</c:v>
                </c:pt>
                <c:pt idx="83">
                  <c:v>1.8750771239999999</c:v>
                </c:pt>
                <c:pt idx="84">
                  <c:v>1.818737753</c:v>
                </c:pt>
                <c:pt idx="85">
                  <c:v>1.8672511490000001</c:v>
                </c:pt>
                <c:pt idx="86">
                  <c:v>1.82832025</c:v>
                </c:pt>
                <c:pt idx="87">
                  <c:v>1.8922175919999999</c:v>
                </c:pt>
                <c:pt idx="88">
                  <c:v>1.9078378709999999</c:v>
                </c:pt>
                <c:pt idx="89">
                  <c:v>1.8851328949999999</c:v>
                </c:pt>
                <c:pt idx="90">
                  <c:v>1.9025938259999999</c:v>
                </c:pt>
                <c:pt idx="91">
                  <c:v>1.851683016</c:v>
                </c:pt>
                <c:pt idx="92">
                  <c:v>1.851801926</c:v>
                </c:pt>
                <c:pt idx="93">
                  <c:v>1.9485442980000001</c:v>
                </c:pt>
                <c:pt idx="94">
                  <c:v>1.877826883</c:v>
                </c:pt>
                <c:pt idx="95">
                  <c:v>1.8799684379999999</c:v>
                </c:pt>
                <c:pt idx="96">
                  <c:v>1.910413586</c:v>
                </c:pt>
                <c:pt idx="97">
                  <c:v>1.9205622099999999</c:v>
                </c:pt>
                <c:pt idx="98">
                  <c:v>1.8947169319999999</c:v>
                </c:pt>
                <c:pt idx="99">
                  <c:v>1.8563715670000001</c:v>
                </c:pt>
                <c:pt idx="100">
                  <c:v>1.884698964</c:v>
                </c:pt>
                <c:pt idx="101">
                  <c:v>1.8526191729999999</c:v>
                </c:pt>
                <c:pt idx="102">
                  <c:v>2.0485809129999999</c:v>
                </c:pt>
                <c:pt idx="103">
                  <c:v>1.851688198</c:v>
                </c:pt>
                <c:pt idx="104">
                  <c:v>1.897888096</c:v>
                </c:pt>
                <c:pt idx="105">
                  <c:v>1.914724882</c:v>
                </c:pt>
                <c:pt idx="106">
                  <c:v>1.921373891</c:v>
                </c:pt>
                <c:pt idx="107">
                  <c:v>1.9160339390000001</c:v>
                </c:pt>
                <c:pt idx="108">
                  <c:v>1.9330919440000001</c:v>
                </c:pt>
                <c:pt idx="109">
                  <c:v>1.873160538</c:v>
                </c:pt>
                <c:pt idx="110">
                  <c:v>1.9064420639999999</c:v>
                </c:pt>
                <c:pt idx="111">
                  <c:v>1.8718951699999999</c:v>
                </c:pt>
                <c:pt idx="112">
                  <c:v>1.8403617080000001</c:v>
                </c:pt>
                <c:pt idx="113">
                  <c:v>1.868397565</c:v>
                </c:pt>
                <c:pt idx="114">
                  <c:v>1.922769862</c:v>
                </c:pt>
                <c:pt idx="115">
                  <c:v>1.905231844</c:v>
                </c:pt>
                <c:pt idx="116">
                  <c:v>1.8729885980000001</c:v>
                </c:pt>
                <c:pt idx="117">
                  <c:v>1.863354382</c:v>
                </c:pt>
                <c:pt idx="118">
                  <c:v>1.9405579479999999</c:v>
                </c:pt>
                <c:pt idx="119">
                  <c:v>1.9247854520000001</c:v>
                </c:pt>
                <c:pt idx="120">
                  <c:v>1.8869718639999999</c:v>
                </c:pt>
                <c:pt idx="121">
                  <c:v>1.9268460540000001</c:v>
                </c:pt>
                <c:pt idx="122">
                  <c:v>1.8763441940000001</c:v>
                </c:pt>
                <c:pt idx="123">
                  <c:v>1.8673064880000001</c:v>
                </c:pt>
                <c:pt idx="124">
                  <c:v>1.8654965610000001</c:v>
                </c:pt>
                <c:pt idx="125">
                  <c:v>1.9077180979999999</c:v>
                </c:pt>
                <c:pt idx="126">
                  <c:v>1.8623420340000001</c:v>
                </c:pt>
                <c:pt idx="127">
                  <c:v>1.883560213</c:v>
                </c:pt>
                <c:pt idx="128">
                  <c:v>1.889574257</c:v>
                </c:pt>
                <c:pt idx="129">
                  <c:v>1.860340192</c:v>
                </c:pt>
                <c:pt idx="130">
                  <c:v>1.809869306</c:v>
                </c:pt>
                <c:pt idx="131">
                  <c:v>1.8374499989999999</c:v>
                </c:pt>
                <c:pt idx="132">
                  <c:v>1.923105166</c:v>
                </c:pt>
                <c:pt idx="133">
                  <c:v>1.8236830559999999</c:v>
                </c:pt>
                <c:pt idx="134">
                  <c:v>1.9220735609999999</c:v>
                </c:pt>
                <c:pt idx="135">
                  <c:v>1.9039082839999999</c:v>
                </c:pt>
                <c:pt idx="136">
                  <c:v>1.854878974</c:v>
                </c:pt>
                <c:pt idx="137">
                  <c:v>1.8325181669999999</c:v>
                </c:pt>
                <c:pt idx="138">
                  <c:v>1.9428965789999999</c:v>
                </c:pt>
                <c:pt idx="139">
                  <c:v>1.90367084</c:v>
                </c:pt>
                <c:pt idx="140">
                  <c:v>1.8964320699999999</c:v>
                </c:pt>
                <c:pt idx="141">
                  <c:v>1.839110386</c:v>
                </c:pt>
                <c:pt idx="142">
                  <c:v>1.782966351</c:v>
                </c:pt>
                <c:pt idx="143">
                  <c:v>1.8836788259999999</c:v>
                </c:pt>
                <c:pt idx="144">
                  <c:v>1.855374536</c:v>
                </c:pt>
                <c:pt idx="145">
                  <c:v>1.8870934109999999</c:v>
                </c:pt>
                <c:pt idx="146">
                  <c:v>1.779592726</c:v>
                </c:pt>
                <c:pt idx="147">
                  <c:v>1.6746419210000001</c:v>
                </c:pt>
              </c:numCache>
            </c:numRef>
          </c:xVal>
          <c:yVal>
            <c:numRef>
              <c:f>'K-OtherParams (3)'!$P$4:$P$151</c:f>
              <c:numCache>
                <c:formatCode>General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2-47A6-A743-5E41F21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7263"/>
        <c:axId val="1054055599"/>
      </c:scatterChart>
      <c:valAx>
        <c:axId val="1216586016"/>
        <c:scaling>
          <c:orientation val="minMax"/>
          <c:max val="2.6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Tortuosity,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522916666666668"/>
              <c:y val="0.9223496913580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0.70000000000000007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28591049382716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1054055599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100583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57263"/>
        <c:crosses val="max"/>
        <c:crossBetween val="midCat"/>
        <c:majorUnit val="100"/>
      </c:valAx>
      <c:valAx>
        <c:axId val="1054057263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5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90662393162394"/>
          <c:y val="0.59348124999999996"/>
          <c:w val="0.22509209401709396"/>
          <c:h val="0.20873652777777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Homogeneous</a:t>
            </a:r>
            <a:endParaRPr lang="ru-R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'K-OtherParams (3)'!$F$4:$F$99</c:f>
              <c:numCache>
                <c:formatCode>0.000</c:formatCode>
                <c:ptCount val="96"/>
                <c:pt idx="0">
                  <c:v>2.645621947</c:v>
                </c:pt>
                <c:pt idx="1">
                  <c:v>2.6285923489999998</c:v>
                </c:pt>
                <c:pt idx="2">
                  <c:v>2.6415675909999998</c:v>
                </c:pt>
                <c:pt idx="3">
                  <c:v>2.786498092</c:v>
                </c:pt>
                <c:pt idx="4">
                  <c:v>2.8480780960000001</c:v>
                </c:pt>
                <c:pt idx="5">
                  <c:v>2.7368862780000001</c:v>
                </c:pt>
                <c:pt idx="6">
                  <c:v>2.7337355720000001</c:v>
                </c:pt>
                <c:pt idx="7">
                  <c:v>2.671932596</c:v>
                </c:pt>
                <c:pt idx="8">
                  <c:v>2.6959372770000001</c:v>
                </c:pt>
                <c:pt idx="9">
                  <c:v>3.0353401629999999</c:v>
                </c:pt>
                <c:pt idx="10">
                  <c:v>2.8417322829999998</c:v>
                </c:pt>
                <c:pt idx="11">
                  <c:v>2.822374645</c:v>
                </c:pt>
                <c:pt idx="12">
                  <c:v>2.652601969</c:v>
                </c:pt>
                <c:pt idx="13">
                  <c:v>2.8008511700000001</c:v>
                </c:pt>
                <c:pt idx="14">
                  <c:v>3.0168249660000002</c:v>
                </c:pt>
                <c:pt idx="15">
                  <c:v>2.762018871</c:v>
                </c:pt>
                <c:pt idx="16">
                  <c:v>2.8226630240000001</c:v>
                </c:pt>
                <c:pt idx="17">
                  <c:v>2.6320405650000001</c:v>
                </c:pt>
                <c:pt idx="18">
                  <c:v>2.8038216560000002</c:v>
                </c:pt>
                <c:pt idx="19">
                  <c:v>3.1107110709999999</c:v>
                </c:pt>
                <c:pt idx="20">
                  <c:v>3.076434806</c:v>
                </c:pt>
                <c:pt idx="21">
                  <c:v>2.73245052</c:v>
                </c:pt>
                <c:pt idx="22">
                  <c:v>2.6830015309999999</c:v>
                </c:pt>
                <c:pt idx="23">
                  <c:v>2.641348974</c:v>
                </c:pt>
                <c:pt idx="24">
                  <c:v>2.5044212219999999</c:v>
                </c:pt>
                <c:pt idx="25">
                  <c:v>2.7580325270000001</c:v>
                </c:pt>
                <c:pt idx="26">
                  <c:v>2.7531949820000001</c:v>
                </c:pt>
                <c:pt idx="27">
                  <c:v>2.805246516</c:v>
                </c:pt>
                <c:pt idx="28">
                  <c:v>2.810530129</c:v>
                </c:pt>
                <c:pt idx="29">
                  <c:v>2.6228383200000001</c:v>
                </c:pt>
                <c:pt idx="30">
                  <c:v>2.5742238460000002</c:v>
                </c:pt>
                <c:pt idx="31">
                  <c:v>2.6333576110000001</c:v>
                </c:pt>
                <c:pt idx="32">
                  <c:v>2.5834394899999999</c:v>
                </c:pt>
                <c:pt idx="33">
                  <c:v>2.50950951</c:v>
                </c:pt>
                <c:pt idx="34">
                  <c:v>2.5291628890000002</c:v>
                </c:pt>
                <c:pt idx="35">
                  <c:v>2.473647712</c:v>
                </c:pt>
                <c:pt idx="36">
                  <c:v>2.4636434710000001</c:v>
                </c:pt>
                <c:pt idx="37">
                  <c:v>2.6539260489999998</c:v>
                </c:pt>
                <c:pt idx="38">
                  <c:v>2.6416439010000001</c:v>
                </c:pt>
                <c:pt idx="39">
                  <c:v>2.706744504</c:v>
                </c:pt>
                <c:pt idx="40">
                  <c:v>2.7753832479999998</c:v>
                </c:pt>
                <c:pt idx="41">
                  <c:v>3.103326568</c:v>
                </c:pt>
                <c:pt idx="42">
                  <c:v>3.129141535</c:v>
                </c:pt>
                <c:pt idx="43">
                  <c:v>2.7687776140000002</c:v>
                </c:pt>
                <c:pt idx="44">
                  <c:v>2.898214845</c:v>
                </c:pt>
                <c:pt idx="45">
                  <c:v>3.1185916040000001</c:v>
                </c:pt>
                <c:pt idx="46">
                  <c:v>2.973074515</c:v>
                </c:pt>
                <c:pt idx="47">
                  <c:v>3.132621426</c:v>
                </c:pt>
                <c:pt idx="48">
                  <c:v>3.0941049660000002</c:v>
                </c:pt>
                <c:pt idx="49">
                  <c:v>2.7476386860000002</c:v>
                </c:pt>
                <c:pt idx="50">
                  <c:v>2.5251497010000001</c:v>
                </c:pt>
                <c:pt idx="51">
                  <c:v>2.5254352249999998</c:v>
                </c:pt>
                <c:pt idx="52">
                  <c:v>2.7963199589999999</c:v>
                </c:pt>
                <c:pt idx="53">
                  <c:v>2.9398430690000001</c:v>
                </c:pt>
                <c:pt idx="54">
                  <c:v>3.0591319549999998</c:v>
                </c:pt>
                <c:pt idx="55">
                  <c:v>2.9326306139999998</c:v>
                </c:pt>
                <c:pt idx="56">
                  <c:v>2.869675779</c:v>
                </c:pt>
                <c:pt idx="57">
                  <c:v>2.923192394</c:v>
                </c:pt>
                <c:pt idx="58">
                  <c:v>2.848373102</c:v>
                </c:pt>
                <c:pt idx="59">
                  <c:v>2.874175148</c:v>
                </c:pt>
                <c:pt idx="60">
                  <c:v>2.8680663559999999</c:v>
                </c:pt>
                <c:pt idx="61">
                  <c:v>2.9224126300000002</c:v>
                </c:pt>
                <c:pt idx="62">
                  <c:v>2.9751265679999999</c:v>
                </c:pt>
                <c:pt idx="63">
                  <c:v>3.165653082</c:v>
                </c:pt>
                <c:pt idx="64">
                  <c:v>3.1685589520000002</c:v>
                </c:pt>
                <c:pt idx="65">
                  <c:v>2.6769547330000001</c:v>
                </c:pt>
                <c:pt idx="66">
                  <c:v>2.5956985920000002</c:v>
                </c:pt>
                <c:pt idx="67">
                  <c:v>2.6162095910000001</c:v>
                </c:pt>
                <c:pt idx="68">
                  <c:v>2.8292577360000002</c:v>
                </c:pt>
                <c:pt idx="69">
                  <c:v>3.1018153119999998</c:v>
                </c:pt>
                <c:pt idx="70">
                  <c:v>3.0024737699999999</c:v>
                </c:pt>
                <c:pt idx="71">
                  <c:v>2.808384008</c:v>
                </c:pt>
                <c:pt idx="72">
                  <c:v>2.5214929210000001</c:v>
                </c:pt>
                <c:pt idx="73">
                  <c:v>2.5585585590000002</c:v>
                </c:pt>
                <c:pt idx="74">
                  <c:v>2.7433982399999999</c:v>
                </c:pt>
                <c:pt idx="75">
                  <c:v>2.8890294019999998</c:v>
                </c:pt>
                <c:pt idx="76">
                  <c:v>3.0766337560000001</c:v>
                </c:pt>
                <c:pt idx="77">
                  <c:v>2.8511837660000001</c:v>
                </c:pt>
                <c:pt idx="78">
                  <c:v>2.8978771509999999</c:v>
                </c:pt>
                <c:pt idx="79">
                  <c:v>2.9101870079999999</c:v>
                </c:pt>
                <c:pt idx="80">
                  <c:v>2.7940195509999999</c:v>
                </c:pt>
                <c:pt idx="81">
                  <c:v>2.7431539190000001</c:v>
                </c:pt>
                <c:pt idx="82">
                  <c:v>2.7904974020000002</c:v>
                </c:pt>
                <c:pt idx="83">
                  <c:v>2.7985899700000001</c:v>
                </c:pt>
                <c:pt idx="84">
                  <c:v>2.8025259830000002</c:v>
                </c:pt>
                <c:pt idx="85">
                  <c:v>3.1504044910000002</c:v>
                </c:pt>
                <c:pt idx="86">
                  <c:v>3.2421444909999999</c:v>
                </c:pt>
                <c:pt idx="87">
                  <c:v>2.8659291589999998</c:v>
                </c:pt>
                <c:pt idx="88">
                  <c:v>2.9708105840000001</c:v>
                </c:pt>
                <c:pt idx="89">
                  <c:v>2.7622674360000001</c:v>
                </c:pt>
                <c:pt idx="90">
                  <c:v>2.679015186</c:v>
                </c:pt>
                <c:pt idx="91">
                  <c:v>3.082009277</c:v>
                </c:pt>
                <c:pt idx="92">
                  <c:v>2.8414040479999998</c:v>
                </c:pt>
                <c:pt idx="93">
                  <c:v>2.7125045839999999</c:v>
                </c:pt>
                <c:pt idx="94">
                  <c:v>2.5231910950000001</c:v>
                </c:pt>
                <c:pt idx="95">
                  <c:v>2.616635397</c:v>
                </c:pt>
              </c:numCache>
            </c:numRef>
          </c:xVal>
          <c:yVal>
            <c:numRef>
              <c:f>'K-OtherParams (3)'!$I$4:$I$99</c:f>
              <c:numCache>
                <c:formatCode>General</c:formatCode>
                <c:ptCount val="96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E-409D-BA41-A7D905E7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'K-OtherParams (3)'!$M$4:$M$99</c:f>
              <c:numCache>
                <c:formatCode>0.000</c:formatCode>
                <c:ptCount val="96"/>
                <c:pt idx="0">
                  <c:v>3.3737658669999999</c:v>
                </c:pt>
                <c:pt idx="1">
                  <c:v>3.2170542640000002</c:v>
                </c:pt>
                <c:pt idx="2">
                  <c:v>3.0604150649999999</c:v>
                </c:pt>
                <c:pt idx="3">
                  <c:v>3.1233939390000001</c:v>
                </c:pt>
                <c:pt idx="4">
                  <c:v>3.0208016240000002</c:v>
                </c:pt>
                <c:pt idx="5">
                  <c:v>2.8859344309999999</c:v>
                </c:pt>
                <c:pt idx="6">
                  <c:v>2.9730690360000001</c:v>
                </c:pt>
                <c:pt idx="7">
                  <c:v>3.0236646380000001</c:v>
                </c:pt>
                <c:pt idx="8">
                  <c:v>3.088937729</c:v>
                </c:pt>
                <c:pt idx="9">
                  <c:v>3.4632735690000001</c:v>
                </c:pt>
                <c:pt idx="10">
                  <c:v>3.1038904270000001</c:v>
                </c:pt>
                <c:pt idx="11">
                  <c:v>3.079937492</c:v>
                </c:pt>
                <c:pt idx="12">
                  <c:v>2.9293767009999998</c:v>
                </c:pt>
                <c:pt idx="13">
                  <c:v>3.035965494</c:v>
                </c:pt>
                <c:pt idx="14">
                  <c:v>3.3735446769999999</c:v>
                </c:pt>
                <c:pt idx="15">
                  <c:v>2.9151146130000001</c:v>
                </c:pt>
                <c:pt idx="16">
                  <c:v>3.0204542600000002</c:v>
                </c:pt>
                <c:pt idx="17">
                  <c:v>2.9209794100000002</c:v>
                </c:pt>
                <c:pt idx="18">
                  <c:v>3.1331416430000001</c:v>
                </c:pt>
                <c:pt idx="19">
                  <c:v>3.5819921219999999</c:v>
                </c:pt>
                <c:pt idx="20">
                  <c:v>3.5092300769999998</c:v>
                </c:pt>
                <c:pt idx="21">
                  <c:v>2.956045461</c:v>
                </c:pt>
                <c:pt idx="22">
                  <c:v>2.9710065650000002</c:v>
                </c:pt>
                <c:pt idx="23">
                  <c:v>2.9111947580000002</c:v>
                </c:pt>
                <c:pt idx="24">
                  <c:v>2.7165211060000001</c:v>
                </c:pt>
                <c:pt idx="25">
                  <c:v>3.0526090680000002</c:v>
                </c:pt>
                <c:pt idx="26">
                  <c:v>3.0063480660000002</c:v>
                </c:pt>
                <c:pt idx="27">
                  <c:v>3.087648932</c:v>
                </c:pt>
                <c:pt idx="28">
                  <c:v>3.2124969010000002</c:v>
                </c:pt>
                <c:pt idx="29">
                  <c:v>2.9990086740000002</c:v>
                </c:pt>
                <c:pt idx="30">
                  <c:v>2.8818747010000001</c:v>
                </c:pt>
                <c:pt idx="31">
                  <c:v>2.9255850639999998</c:v>
                </c:pt>
                <c:pt idx="32">
                  <c:v>2.8511190399999999</c:v>
                </c:pt>
                <c:pt idx="33">
                  <c:v>2.9287363910000002</c:v>
                </c:pt>
                <c:pt idx="34">
                  <c:v>2.8621743560000001</c:v>
                </c:pt>
                <c:pt idx="35">
                  <c:v>2.7617675309999998</c:v>
                </c:pt>
                <c:pt idx="36">
                  <c:v>2.7885010270000001</c:v>
                </c:pt>
                <c:pt idx="37">
                  <c:v>3.0007227169999999</c:v>
                </c:pt>
                <c:pt idx="38">
                  <c:v>3.005466577</c:v>
                </c:pt>
                <c:pt idx="39">
                  <c:v>2.9990979250000001</c:v>
                </c:pt>
                <c:pt idx="40">
                  <c:v>3.131930809</c:v>
                </c:pt>
                <c:pt idx="41">
                  <c:v>3.520246626</c:v>
                </c:pt>
                <c:pt idx="42">
                  <c:v>3.4597104189999999</c:v>
                </c:pt>
                <c:pt idx="43">
                  <c:v>3.091422004</c:v>
                </c:pt>
                <c:pt idx="44">
                  <c:v>3.2654532020000002</c:v>
                </c:pt>
                <c:pt idx="45">
                  <c:v>3.4816513759999999</c:v>
                </c:pt>
                <c:pt idx="46">
                  <c:v>3.3811194649999998</c:v>
                </c:pt>
                <c:pt idx="47">
                  <c:v>3.5352587839999998</c:v>
                </c:pt>
                <c:pt idx="48">
                  <c:v>3.4052863439999999</c:v>
                </c:pt>
                <c:pt idx="49">
                  <c:v>3.0151804790000001</c:v>
                </c:pt>
                <c:pt idx="50">
                  <c:v>2.7016590389999999</c:v>
                </c:pt>
                <c:pt idx="51">
                  <c:v>2.7014191369999998</c:v>
                </c:pt>
                <c:pt idx="52">
                  <c:v>3.1390599680000002</c:v>
                </c:pt>
                <c:pt idx="53">
                  <c:v>3.2172930210000001</c:v>
                </c:pt>
                <c:pt idx="54">
                  <c:v>3.332128333</c:v>
                </c:pt>
                <c:pt idx="55">
                  <c:v>3.261038573</c:v>
                </c:pt>
                <c:pt idx="56">
                  <c:v>3.1676350329999998</c:v>
                </c:pt>
                <c:pt idx="57">
                  <c:v>3.1832028769999998</c:v>
                </c:pt>
                <c:pt idx="58">
                  <c:v>3.1976789170000002</c:v>
                </c:pt>
                <c:pt idx="59">
                  <c:v>3.2566588240000001</c:v>
                </c:pt>
                <c:pt idx="60">
                  <c:v>3.2357504910000001</c:v>
                </c:pt>
                <c:pt idx="61">
                  <c:v>3.194414375</c:v>
                </c:pt>
                <c:pt idx="62">
                  <c:v>3.3851930299999999</c:v>
                </c:pt>
                <c:pt idx="63">
                  <c:v>3.614208863</c:v>
                </c:pt>
                <c:pt idx="64">
                  <c:v>3.4804797139999999</c:v>
                </c:pt>
                <c:pt idx="65">
                  <c:v>2.9365788300000002</c:v>
                </c:pt>
                <c:pt idx="66">
                  <c:v>2.884075508</c:v>
                </c:pt>
                <c:pt idx="67">
                  <c:v>2.8324146830000001</c:v>
                </c:pt>
                <c:pt idx="68">
                  <c:v>3.2402054009999999</c:v>
                </c:pt>
                <c:pt idx="69">
                  <c:v>3.4791493600000001</c:v>
                </c:pt>
                <c:pt idx="70">
                  <c:v>3.316168056</c:v>
                </c:pt>
                <c:pt idx="71">
                  <c:v>3.0674356700000001</c:v>
                </c:pt>
                <c:pt idx="72">
                  <c:v>2.754353144</c:v>
                </c:pt>
                <c:pt idx="73">
                  <c:v>2.7333141539999999</c:v>
                </c:pt>
                <c:pt idx="74">
                  <c:v>3.0257761479999998</c:v>
                </c:pt>
                <c:pt idx="75">
                  <c:v>3.193511231</c:v>
                </c:pt>
                <c:pt idx="76">
                  <c:v>3.403770835</c:v>
                </c:pt>
                <c:pt idx="77">
                  <c:v>3.1204774340000001</c:v>
                </c:pt>
                <c:pt idx="78">
                  <c:v>3.2487925419999999</c:v>
                </c:pt>
                <c:pt idx="79">
                  <c:v>3.2569707779999999</c:v>
                </c:pt>
                <c:pt idx="80">
                  <c:v>3.2559605079999998</c:v>
                </c:pt>
                <c:pt idx="81">
                  <c:v>3.0580741850000002</c:v>
                </c:pt>
                <c:pt idx="82">
                  <c:v>3.3454211009999999</c:v>
                </c:pt>
                <c:pt idx="83">
                  <c:v>3.1174892700000001</c:v>
                </c:pt>
                <c:pt idx="84">
                  <c:v>3.3100661279999999</c:v>
                </c:pt>
                <c:pt idx="85">
                  <c:v>3.454238433</c:v>
                </c:pt>
                <c:pt idx="86">
                  <c:v>3.6479921489999998</c:v>
                </c:pt>
                <c:pt idx="87">
                  <c:v>3.2133671439999998</c:v>
                </c:pt>
                <c:pt idx="88">
                  <c:v>3.3411188549999999</c:v>
                </c:pt>
                <c:pt idx="89">
                  <c:v>3.1727720069999998</c:v>
                </c:pt>
                <c:pt idx="90">
                  <c:v>2.9743637380000001</c:v>
                </c:pt>
                <c:pt idx="91">
                  <c:v>3.4771128459999998</c:v>
                </c:pt>
                <c:pt idx="92">
                  <c:v>3.1562609410000002</c:v>
                </c:pt>
                <c:pt idx="93">
                  <c:v>2.9087928459999999</c:v>
                </c:pt>
                <c:pt idx="94">
                  <c:v>2.740797546</c:v>
                </c:pt>
                <c:pt idx="95">
                  <c:v>2.8248137240000002</c:v>
                </c:pt>
              </c:numCache>
            </c:numRef>
          </c:xVal>
          <c:yVal>
            <c:numRef>
              <c:f>'K-OtherParams (3)'!$P$4:$P$99</c:f>
              <c:numCache>
                <c:formatCode>General</c:formatCode>
                <c:ptCount val="96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E-409D-BA41-A7D905E7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4.2"/>
          <c:min val="2.2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Coordination number,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0.5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1109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5129629629629"/>
              <c:y val="0.11219189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42063492063491"/>
          <c:y val="0.59877296296296301"/>
          <c:w val="0.16403439153439153"/>
          <c:h val="0.16463925925925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Homogeneous</a:t>
            </a:r>
            <a:endParaRPr lang="ru-R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'K-OtherParams (3)'!$G$4:$G$99</c:f>
              <c:numCache>
                <c:formatCode>0.000</c:formatCode>
                <c:ptCount val="96"/>
                <c:pt idx="0">
                  <c:v>45.233076999999994</c:v>
                </c:pt>
                <c:pt idx="1">
                  <c:v>43.463585999999999</c:v>
                </c:pt>
                <c:pt idx="2">
                  <c:v>44.003405000000001</c:v>
                </c:pt>
                <c:pt idx="3">
                  <c:v>44.064575000000005</c:v>
                </c:pt>
                <c:pt idx="4">
                  <c:v>47.286605999999999</c:v>
                </c:pt>
                <c:pt idx="5">
                  <c:v>45.719199000000003</c:v>
                </c:pt>
                <c:pt idx="6">
                  <c:v>46.742141000000004</c:v>
                </c:pt>
                <c:pt idx="7">
                  <c:v>45.289131000000005</c:v>
                </c:pt>
                <c:pt idx="8">
                  <c:v>44.473262999999996</c:v>
                </c:pt>
                <c:pt idx="9">
                  <c:v>47.191198</c:v>
                </c:pt>
                <c:pt idx="10">
                  <c:v>46.315986000000002</c:v>
                </c:pt>
                <c:pt idx="11">
                  <c:v>45.103684999999999</c:v>
                </c:pt>
                <c:pt idx="12">
                  <c:v>44.182304999999999</c:v>
                </c:pt>
                <c:pt idx="13">
                  <c:v>45.183636999999997</c:v>
                </c:pt>
                <c:pt idx="14">
                  <c:v>48.007888000000001</c:v>
                </c:pt>
                <c:pt idx="15">
                  <c:v>46.878627000000002</c:v>
                </c:pt>
                <c:pt idx="16">
                  <c:v>46.986510000000003</c:v>
                </c:pt>
                <c:pt idx="17">
                  <c:v>45.436306999999999</c:v>
                </c:pt>
                <c:pt idx="18">
                  <c:v>45.500633999999998</c:v>
                </c:pt>
                <c:pt idx="19">
                  <c:v>48.218464000000004</c:v>
                </c:pt>
                <c:pt idx="20">
                  <c:v>48.305610000000001</c:v>
                </c:pt>
                <c:pt idx="21">
                  <c:v>45.627072999999996</c:v>
                </c:pt>
                <c:pt idx="22">
                  <c:v>46.356407000000004</c:v>
                </c:pt>
                <c:pt idx="23">
                  <c:v>45.006018000000005</c:v>
                </c:pt>
                <c:pt idx="24">
                  <c:v>42.340630999999995</c:v>
                </c:pt>
                <c:pt idx="25">
                  <c:v>44.956097</c:v>
                </c:pt>
                <c:pt idx="26">
                  <c:v>43.428477999999998</c:v>
                </c:pt>
                <c:pt idx="27">
                  <c:v>45.039954000000002</c:v>
                </c:pt>
                <c:pt idx="28">
                  <c:v>45.558159000000003</c:v>
                </c:pt>
                <c:pt idx="29">
                  <c:v>42.710273000000001</c:v>
                </c:pt>
                <c:pt idx="30">
                  <c:v>41.719758000000006</c:v>
                </c:pt>
                <c:pt idx="31">
                  <c:v>45.037134999999999</c:v>
                </c:pt>
                <c:pt idx="32">
                  <c:v>44.443000000000005</c:v>
                </c:pt>
                <c:pt idx="33">
                  <c:v>39.961161000000004</c:v>
                </c:pt>
                <c:pt idx="34">
                  <c:v>41.036722999999995</c:v>
                </c:pt>
                <c:pt idx="35">
                  <c:v>41.637281000000002</c:v>
                </c:pt>
                <c:pt idx="36">
                  <c:v>42.833709999999996</c:v>
                </c:pt>
                <c:pt idx="37">
                  <c:v>38.900624000000001</c:v>
                </c:pt>
                <c:pt idx="38">
                  <c:v>40.68347</c:v>
                </c:pt>
                <c:pt idx="39">
                  <c:v>41.303491000000001</c:v>
                </c:pt>
                <c:pt idx="40">
                  <c:v>42.677182999999999</c:v>
                </c:pt>
                <c:pt idx="41">
                  <c:v>43.475368000000003</c:v>
                </c:pt>
                <c:pt idx="42">
                  <c:v>43.228464000000002</c:v>
                </c:pt>
                <c:pt idx="43">
                  <c:v>43.647931999999997</c:v>
                </c:pt>
                <c:pt idx="44">
                  <c:v>43.592246000000003</c:v>
                </c:pt>
                <c:pt idx="45">
                  <c:v>44.903191</c:v>
                </c:pt>
                <c:pt idx="46">
                  <c:v>42.412582999999998</c:v>
                </c:pt>
                <c:pt idx="47">
                  <c:v>43.795850999999999</c:v>
                </c:pt>
                <c:pt idx="48">
                  <c:v>42.948886999999999</c:v>
                </c:pt>
                <c:pt idx="49">
                  <c:v>42.802498999999997</c:v>
                </c:pt>
                <c:pt idx="50">
                  <c:v>43.899147999999997</c:v>
                </c:pt>
                <c:pt idx="51">
                  <c:v>42.100218000000005</c:v>
                </c:pt>
                <c:pt idx="52">
                  <c:v>44.247002999999999</c:v>
                </c:pt>
                <c:pt idx="53">
                  <c:v>43.568311999999999</c:v>
                </c:pt>
                <c:pt idx="54">
                  <c:v>43.281750000000002</c:v>
                </c:pt>
                <c:pt idx="55">
                  <c:v>44.549396999999999</c:v>
                </c:pt>
                <c:pt idx="56">
                  <c:v>44.253003</c:v>
                </c:pt>
                <c:pt idx="57">
                  <c:v>43.424129000000001</c:v>
                </c:pt>
                <c:pt idx="58">
                  <c:v>42.880586000000001</c:v>
                </c:pt>
                <c:pt idx="59">
                  <c:v>43.650499000000003</c:v>
                </c:pt>
                <c:pt idx="60">
                  <c:v>43.574097999999999</c:v>
                </c:pt>
                <c:pt idx="61">
                  <c:v>43.898624999999996</c:v>
                </c:pt>
                <c:pt idx="62">
                  <c:v>44.084875000000004</c:v>
                </c:pt>
                <c:pt idx="63">
                  <c:v>44.532282000000002</c:v>
                </c:pt>
                <c:pt idx="64">
                  <c:v>44.141858999999997</c:v>
                </c:pt>
                <c:pt idx="65">
                  <c:v>42.082028000000001</c:v>
                </c:pt>
                <c:pt idx="66">
                  <c:v>42.312119000000003</c:v>
                </c:pt>
                <c:pt idx="67">
                  <c:v>41.240229000000006</c:v>
                </c:pt>
                <c:pt idx="68">
                  <c:v>43.982790999999999</c:v>
                </c:pt>
                <c:pt idx="69">
                  <c:v>43.834990999999995</c:v>
                </c:pt>
                <c:pt idx="70">
                  <c:v>42.430616999999998</c:v>
                </c:pt>
                <c:pt idx="71">
                  <c:v>44.512318</c:v>
                </c:pt>
                <c:pt idx="72">
                  <c:v>41.640828999999997</c:v>
                </c:pt>
                <c:pt idx="73">
                  <c:v>43.021051999999997</c:v>
                </c:pt>
                <c:pt idx="74">
                  <c:v>44.911988000000001</c:v>
                </c:pt>
                <c:pt idx="75">
                  <c:v>43.105407</c:v>
                </c:pt>
                <c:pt idx="76">
                  <c:v>43.967918000000004</c:v>
                </c:pt>
                <c:pt idx="77">
                  <c:v>46.810065999999999</c:v>
                </c:pt>
                <c:pt idx="78">
                  <c:v>45.371383000000002</c:v>
                </c:pt>
                <c:pt idx="79">
                  <c:v>44.307780999999999</c:v>
                </c:pt>
                <c:pt idx="80">
                  <c:v>43.275556000000002</c:v>
                </c:pt>
                <c:pt idx="81">
                  <c:v>45.720001000000003</c:v>
                </c:pt>
                <c:pt idx="82">
                  <c:v>44.847505000000005</c:v>
                </c:pt>
                <c:pt idx="83">
                  <c:v>44.608283999999998</c:v>
                </c:pt>
                <c:pt idx="84">
                  <c:v>45.087405999999994</c:v>
                </c:pt>
                <c:pt idx="85">
                  <c:v>43.532026000000002</c:v>
                </c:pt>
                <c:pt idx="86">
                  <c:v>44.691420000000001</c:v>
                </c:pt>
                <c:pt idx="87">
                  <c:v>42.697477999999997</c:v>
                </c:pt>
                <c:pt idx="88">
                  <c:v>43.494123000000002</c:v>
                </c:pt>
                <c:pt idx="89">
                  <c:v>41.769944000000002</c:v>
                </c:pt>
                <c:pt idx="90">
                  <c:v>40.869792000000004</c:v>
                </c:pt>
                <c:pt idx="91">
                  <c:v>44.878925000000002</c:v>
                </c:pt>
                <c:pt idx="92">
                  <c:v>46.412581000000003</c:v>
                </c:pt>
                <c:pt idx="93">
                  <c:v>45.824032000000003</c:v>
                </c:pt>
                <c:pt idx="94">
                  <c:v>45.853255000000004</c:v>
                </c:pt>
                <c:pt idx="95">
                  <c:v>45.468917999999995</c:v>
                </c:pt>
              </c:numCache>
            </c:numRef>
          </c:xVal>
          <c:yVal>
            <c:numRef>
              <c:f>'K-OtherParams (3)'!$I$4:$I$99</c:f>
              <c:numCache>
                <c:formatCode>General</c:formatCode>
                <c:ptCount val="96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D98-A88D-17CE10AA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'K-OtherParams (3)'!$N$4:$N$99</c:f>
              <c:numCache>
                <c:formatCode>0.000</c:formatCode>
                <c:ptCount val="96"/>
                <c:pt idx="0">
                  <c:v>59.064791999999997</c:v>
                </c:pt>
                <c:pt idx="1">
                  <c:v>52.934446000000001</c:v>
                </c:pt>
                <c:pt idx="2">
                  <c:v>51.085724999999996</c:v>
                </c:pt>
                <c:pt idx="3">
                  <c:v>49.690764999999999</c:v>
                </c:pt>
                <c:pt idx="4">
                  <c:v>53.134769999999996</c:v>
                </c:pt>
                <c:pt idx="5">
                  <c:v>51.621164</c:v>
                </c:pt>
                <c:pt idx="6">
                  <c:v>52.300815</c:v>
                </c:pt>
                <c:pt idx="7">
                  <c:v>52.510798999999999</c:v>
                </c:pt>
                <c:pt idx="8">
                  <c:v>55.628574</c:v>
                </c:pt>
                <c:pt idx="9">
                  <c:v>53.786459999999998</c:v>
                </c:pt>
                <c:pt idx="10">
                  <c:v>53.729171000000001</c:v>
                </c:pt>
                <c:pt idx="11">
                  <c:v>50.914695000000002</c:v>
                </c:pt>
                <c:pt idx="12">
                  <c:v>50.428280999999998</c:v>
                </c:pt>
                <c:pt idx="14">
                  <c:v>53.432814</c:v>
                </c:pt>
                <c:pt idx="15">
                  <c:v>52.907280999999998</c:v>
                </c:pt>
                <c:pt idx="16">
                  <c:v>52.269999999999996</c:v>
                </c:pt>
                <c:pt idx="17">
                  <c:v>51.270455999999996</c:v>
                </c:pt>
                <c:pt idx="18">
                  <c:v>53.174852000000001</c:v>
                </c:pt>
                <c:pt idx="19">
                  <c:v>55.170366000000001</c:v>
                </c:pt>
                <c:pt idx="20">
                  <c:v>52.888024000000001</c:v>
                </c:pt>
                <c:pt idx="21">
                  <c:v>51.329901999999997</c:v>
                </c:pt>
                <c:pt idx="22">
                  <c:v>51.401125999999998</c:v>
                </c:pt>
                <c:pt idx="23">
                  <c:v>50.063209000000001</c:v>
                </c:pt>
                <c:pt idx="24">
                  <c:v>48.026733</c:v>
                </c:pt>
                <c:pt idx="25">
                  <c:v>50.559717999999997</c:v>
                </c:pt>
                <c:pt idx="26">
                  <c:v>48.878329000000001</c:v>
                </c:pt>
                <c:pt idx="27">
                  <c:v>50.224809</c:v>
                </c:pt>
                <c:pt idx="28">
                  <c:v>54.005389999999998</c:v>
                </c:pt>
                <c:pt idx="29">
                  <c:v>49.624973000000004</c:v>
                </c:pt>
                <c:pt idx="30">
                  <c:v>46.859333000000007</c:v>
                </c:pt>
                <c:pt idx="31">
                  <c:v>50.034219</c:v>
                </c:pt>
                <c:pt idx="32">
                  <c:v>49.888920000000006</c:v>
                </c:pt>
                <c:pt idx="33">
                  <c:v>48.858173999999998</c:v>
                </c:pt>
                <c:pt idx="34">
                  <c:v>49.168753000000002</c:v>
                </c:pt>
                <c:pt idx="35">
                  <c:v>46.882801000000001</c:v>
                </c:pt>
                <c:pt idx="36">
                  <c:v>48.238975000000003</c:v>
                </c:pt>
                <c:pt idx="37">
                  <c:v>42.909381000000003</c:v>
                </c:pt>
                <c:pt idx="38">
                  <c:v>43.936954</c:v>
                </c:pt>
                <c:pt idx="39">
                  <c:v>44.857049000000004</c:v>
                </c:pt>
                <c:pt idx="40">
                  <c:v>45.773873999999999</c:v>
                </c:pt>
                <c:pt idx="41">
                  <c:v>46.936516999999995</c:v>
                </c:pt>
                <c:pt idx="42">
                  <c:v>46.482507999999996</c:v>
                </c:pt>
                <c:pt idx="43">
                  <c:v>46.807749000000001</c:v>
                </c:pt>
                <c:pt idx="44">
                  <c:v>47.162249000000003</c:v>
                </c:pt>
                <c:pt idx="45">
                  <c:v>48.549652999999999</c:v>
                </c:pt>
                <c:pt idx="46">
                  <c:v>46.682774000000002</c:v>
                </c:pt>
                <c:pt idx="47">
                  <c:v>47.438992999999996</c:v>
                </c:pt>
                <c:pt idx="48">
                  <c:v>46.210329999999999</c:v>
                </c:pt>
                <c:pt idx="49">
                  <c:v>46.598379000000001</c:v>
                </c:pt>
                <c:pt idx="50">
                  <c:v>44.485331000000002</c:v>
                </c:pt>
                <c:pt idx="51">
                  <c:v>44.059750000000001</c:v>
                </c:pt>
                <c:pt idx="52">
                  <c:v>47.377425000000002</c:v>
                </c:pt>
                <c:pt idx="53">
                  <c:v>46.474077999999999</c:v>
                </c:pt>
                <c:pt idx="54">
                  <c:v>46.457946</c:v>
                </c:pt>
                <c:pt idx="55">
                  <c:v>48.283133999999997</c:v>
                </c:pt>
                <c:pt idx="56">
                  <c:v>47.617255999999998</c:v>
                </c:pt>
                <c:pt idx="57">
                  <c:v>46.538751000000005</c:v>
                </c:pt>
                <c:pt idx="58">
                  <c:v>46.650500000000001</c:v>
                </c:pt>
                <c:pt idx="59">
                  <c:v>47.143999000000001</c:v>
                </c:pt>
                <c:pt idx="60">
                  <c:v>47.162165000000002</c:v>
                </c:pt>
                <c:pt idx="61">
                  <c:v>47.185353999999997</c:v>
                </c:pt>
                <c:pt idx="62">
                  <c:v>48.190950000000001</c:v>
                </c:pt>
                <c:pt idx="63">
                  <c:v>48.529501000000003</c:v>
                </c:pt>
                <c:pt idx="64">
                  <c:v>48.262384999999995</c:v>
                </c:pt>
                <c:pt idx="65">
                  <c:v>49.32</c:v>
                </c:pt>
                <c:pt idx="66">
                  <c:v>45.240414999999999</c:v>
                </c:pt>
                <c:pt idx="67">
                  <c:v>44.416170000000001</c:v>
                </c:pt>
                <c:pt idx="68">
                  <c:v>47.190555000000003</c:v>
                </c:pt>
                <c:pt idx="69">
                  <c:v>47.228068</c:v>
                </c:pt>
                <c:pt idx="70">
                  <c:v>45.952356999999999</c:v>
                </c:pt>
                <c:pt idx="71">
                  <c:v>47.429949000000001</c:v>
                </c:pt>
                <c:pt idx="72">
                  <c:v>44.076270000000001</c:v>
                </c:pt>
                <c:pt idx="73">
                  <c:v>44.861713999999999</c:v>
                </c:pt>
                <c:pt idx="74">
                  <c:v>47.666094000000001</c:v>
                </c:pt>
                <c:pt idx="75">
                  <c:v>46.325149000000003</c:v>
                </c:pt>
                <c:pt idx="76">
                  <c:v>48.055823999999994</c:v>
                </c:pt>
                <c:pt idx="77">
                  <c:v>50.114356000000001</c:v>
                </c:pt>
                <c:pt idx="78">
                  <c:v>50.617443000000002</c:v>
                </c:pt>
                <c:pt idx="79">
                  <c:v>48.684043000000003</c:v>
                </c:pt>
                <c:pt idx="80">
                  <c:v>49.474865999999999</c:v>
                </c:pt>
                <c:pt idx="81">
                  <c:v>49.983446999999998</c:v>
                </c:pt>
                <c:pt idx="82">
                  <c:v>58.861151999999997</c:v>
                </c:pt>
                <c:pt idx="83">
                  <c:v>50.881943999999997</c:v>
                </c:pt>
                <c:pt idx="84">
                  <c:v>53.773294999999997</c:v>
                </c:pt>
                <c:pt idx="85">
                  <c:v>48.405964000000004</c:v>
                </c:pt>
                <c:pt idx="86">
                  <c:v>48.613332</c:v>
                </c:pt>
                <c:pt idx="87">
                  <c:v>46.129128999999999</c:v>
                </c:pt>
                <c:pt idx="88">
                  <c:v>47.403472000000001</c:v>
                </c:pt>
                <c:pt idx="89">
                  <c:v>45.402206999999997</c:v>
                </c:pt>
                <c:pt idx="90">
                  <c:v>43.661622999999999</c:v>
                </c:pt>
                <c:pt idx="91">
                  <c:v>49.891952000000003</c:v>
                </c:pt>
                <c:pt idx="92">
                  <c:v>50.569404999999996</c:v>
                </c:pt>
                <c:pt idx="93">
                  <c:v>49.540485000000004</c:v>
                </c:pt>
                <c:pt idx="94">
                  <c:v>48.339880999999998</c:v>
                </c:pt>
                <c:pt idx="95">
                  <c:v>47.787998999999999</c:v>
                </c:pt>
              </c:numCache>
            </c:numRef>
          </c:xVal>
          <c:yVal>
            <c:numRef>
              <c:f>'K-OtherParams (3)'!$P$4:$P$99</c:f>
              <c:numCache>
                <c:formatCode>General</c:formatCode>
                <c:ptCount val="96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D98-A88D-17CE10AA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9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Throat radius [</a:t>
                </a:r>
                <a:r>
                  <a:rPr lang="ru-RU"/>
                  <a:t>𝜇</a:t>
                </a:r>
                <a:r>
                  <a:rPr lang="en-US"/>
                  <a:t>m]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30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1109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ru-RU" sz="2400" b="0" i="0" u="none" strike="noStrike" baseline="0">
                    <a:effectLst/>
                  </a:rPr>
                  <a:t>𝜇</a:t>
                </a:r>
                <a:r>
                  <a:rPr lang="en-US" sz="2400" b="0" i="1" u="none" strike="noStrike" baseline="0">
                    <a:effectLst/>
                  </a:rPr>
                  <a:t>m</a:t>
                </a:r>
                <a:r>
                  <a:rPr lang="en-US" sz="24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5129629629629"/>
              <c:y val="0.11219189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99603174603178"/>
          <c:y val="0.60856592592592584"/>
          <c:w val="0.16403439153439153"/>
          <c:h val="0.16463925925925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Before (Fit.)</c:nam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3900438034188035"/>
                  <c:y val="-4.23324074074074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5E-16x</a:t>
                    </a:r>
                    <a:r>
                      <a:rPr lang="en-US" sz="2500" baseline="30000"/>
                      <a:t>8,</a:t>
                    </a:r>
                    <a:r>
                      <a:rPr lang="ru-RU" sz="2500" baseline="30000"/>
                      <a:t>4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0,1551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(3)'!$D$152:$D$207</c:f>
              <c:numCache>
                <c:formatCode>0.000</c:formatCode>
                <c:ptCount val="56"/>
                <c:pt idx="0">
                  <c:v>54.320700000000002</c:v>
                </c:pt>
                <c:pt idx="1">
                  <c:v>55.264599999999994</c:v>
                </c:pt>
                <c:pt idx="2">
                  <c:v>56.008200000000002</c:v>
                </c:pt>
                <c:pt idx="3">
                  <c:v>58.962699999999998</c:v>
                </c:pt>
                <c:pt idx="4">
                  <c:v>60.603299999999997</c:v>
                </c:pt>
                <c:pt idx="5">
                  <c:v>65.508700000000005</c:v>
                </c:pt>
                <c:pt idx="6">
                  <c:v>70.201399999999992</c:v>
                </c:pt>
                <c:pt idx="7">
                  <c:v>67.434600000000003</c:v>
                </c:pt>
                <c:pt idx="8">
                  <c:v>69.529800000000009</c:v>
                </c:pt>
                <c:pt idx="9">
                  <c:v>53.932899999999997</c:v>
                </c:pt>
                <c:pt idx="10">
                  <c:v>55.264599999999994</c:v>
                </c:pt>
                <c:pt idx="11">
                  <c:v>57.896900000000002</c:v>
                </c:pt>
                <c:pt idx="12">
                  <c:v>67.281099999999995</c:v>
                </c:pt>
                <c:pt idx="13">
                  <c:v>52.754899999999999</c:v>
                </c:pt>
                <c:pt idx="14">
                  <c:v>50.837499999999999</c:v>
                </c:pt>
                <c:pt idx="15">
                  <c:v>53.658700000000003</c:v>
                </c:pt>
                <c:pt idx="16">
                  <c:v>52.436099999999996</c:v>
                </c:pt>
                <c:pt idx="17">
                  <c:v>55.428699999999999</c:v>
                </c:pt>
                <c:pt idx="18">
                  <c:v>57.925400000000003</c:v>
                </c:pt>
                <c:pt idx="19">
                  <c:v>60.350099999999998</c:v>
                </c:pt>
                <c:pt idx="20">
                  <c:v>48.810199999999995</c:v>
                </c:pt>
                <c:pt idx="21">
                  <c:v>48.9634</c:v>
                </c:pt>
                <c:pt idx="22">
                  <c:v>49.678399999999996</c:v>
                </c:pt>
                <c:pt idx="23">
                  <c:v>66.927499999999995</c:v>
                </c:pt>
                <c:pt idx="24">
                  <c:v>60.494</c:v>
                </c:pt>
                <c:pt idx="25">
                  <c:v>56.317</c:v>
                </c:pt>
                <c:pt idx="26">
                  <c:v>63.630699999999997</c:v>
                </c:pt>
                <c:pt idx="27">
                  <c:v>53.1631</c:v>
                </c:pt>
                <c:pt idx="28">
                  <c:v>53.781199999999998</c:v>
                </c:pt>
                <c:pt idx="29">
                  <c:v>56.513300000000001</c:v>
                </c:pt>
                <c:pt idx="30">
                  <c:v>80.5672</c:v>
                </c:pt>
                <c:pt idx="31">
                  <c:v>57.7301</c:v>
                </c:pt>
                <c:pt idx="32">
                  <c:v>59.782000000000004</c:v>
                </c:pt>
                <c:pt idx="33">
                  <c:v>70.150300000000001</c:v>
                </c:pt>
                <c:pt idx="34">
                  <c:v>68.934700000000007</c:v>
                </c:pt>
                <c:pt idx="35">
                  <c:v>49.5822</c:v>
                </c:pt>
                <c:pt idx="36">
                  <c:v>48.927999999999997</c:v>
                </c:pt>
                <c:pt idx="37">
                  <c:v>50.967500000000001</c:v>
                </c:pt>
                <c:pt idx="38">
                  <c:v>65.311700000000002</c:v>
                </c:pt>
                <c:pt idx="39">
                  <c:v>62.186900000000001</c:v>
                </c:pt>
                <c:pt idx="40">
                  <c:v>61.0045</c:v>
                </c:pt>
                <c:pt idx="41">
                  <c:v>61.419899999999998</c:v>
                </c:pt>
                <c:pt idx="42">
                  <c:v>65.300899999999999</c:v>
                </c:pt>
                <c:pt idx="43">
                  <c:v>58.905799999999999</c:v>
                </c:pt>
                <c:pt idx="44">
                  <c:v>64.441000000000003</c:v>
                </c:pt>
                <c:pt idx="45">
                  <c:v>67.508700000000005</c:v>
                </c:pt>
                <c:pt idx="46">
                  <c:v>66.242899999999992</c:v>
                </c:pt>
                <c:pt idx="47">
                  <c:v>55.512799999999999</c:v>
                </c:pt>
                <c:pt idx="48">
                  <c:v>54.2395</c:v>
                </c:pt>
                <c:pt idx="49">
                  <c:v>54.296700000000001</c:v>
                </c:pt>
                <c:pt idx="50">
                  <c:v>67.742399999999989</c:v>
                </c:pt>
                <c:pt idx="51">
                  <c:v>71.325700000000012</c:v>
                </c:pt>
                <c:pt idx="52">
                  <c:v>62.510100000000001</c:v>
                </c:pt>
                <c:pt idx="53">
                  <c:v>67.875399999999999</c:v>
                </c:pt>
                <c:pt idx="54">
                  <c:v>71.324299999999994</c:v>
                </c:pt>
                <c:pt idx="55">
                  <c:v>69.041799999999995</c:v>
                </c:pt>
              </c:numCache>
            </c:numRef>
          </c:xVal>
          <c:yVal>
            <c:numRef>
              <c:f>'K-OtherParams (3)'!$I$152:$I$207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1-475E-BCD4-6458FFA3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After (Fit.)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896613247863247"/>
                  <c:y val="2.97395061728395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7E-18x</a:t>
                    </a:r>
                    <a:r>
                      <a:rPr lang="en-US" sz="2500" baseline="30000"/>
                      <a:t>9,4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0,2237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(3)'!$K$152:$K$207</c:f>
              <c:numCache>
                <c:formatCode>0.000</c:formatCode>
                <c:ptCount val="56"/>
                <c:pt idx="0">
                  <c:v>67.306299999999993</c:v>
                </c:pt>
                <c:pt idx="1">
                  <c:v>70.255499999999998</c:v>
                </c:pt>
                <c:pt idx="2">
                  <c:v>75.488</c:v>
                </c:pt>
                <c:pt idx="3">
                  <c:v>75.247200000000007</c:v>
                </c:pt>
                <c:pt idx="4">
                  <c:v>82.103800000000007</c:v>
                </c:pt>
                <c:pt idx="5">
                  <c:v>88.734099999999998</c:v>
                </c:pt>
                <c:pt idx="6">
                  <c:v>87.142800000000008</c:v>
                </c:pt>
                <c:pt idx="7">
                  <c:v>84.013000000000005</c:v>
                </c:pt>
                <c:pt idx="8">
                  <c:v>86.046499999999995</c:v>
                </c:pt>
                <c:pt idx="9">
                  <c:v>74.834000000000003</c:v>
                </c:pt>
                <c:pt idx="10">
                  <c:v>70.255499999999998</c:v>
                </c:pt>
                <c:pt idx="11">
                  <c:v>71.665700000000001</c:v>
                </c:pt>
                <c:pt idx="12">
                  <c:v>84.778500000000008</c:v>
                </c:pt>
                <c:pt idx="13">
                  <c:v>68.27239999999999</c:v>
                </c:pt>
                <c:pt idx="14">
                  <c:v>69.664199999999994</c:v>
                </c:pt>
                <c:pt idx="15">
                  <c:v>71.708299999999994</c:v>
                </c:pt>
                <c:pt idx="16">
                  <c:v>70.069299999999998</c:v>
                </c:pt>
                <c:pt idx="17">
                  <c:v>71.555400000000006</c:v>
                </c:pt>
                <c:pt idx="18">
                  <c:v>74.241900000000001</c:v>
                </c:pt>
                <c:pt idx="19">
                  <c:v>79.054400000000001</c:v>
                </c:pt>
                <c:pt idx="20">
                  <c:v>63.750600000000006</c:v>
                </c:pt>
                <c:pt idx="21">
                  <c:v>66.741400000000013</c:v>
                </c:pt>
                <c:pt idx="22">
                  <c:v>69.504899999999992</c:v>
                </c:pt>
                <c:pt idx="23">
                  <c:v>82.420099999999991</c:v>
                </c:pt>
                <c:pt idx="24">
                  <c:v>76.297199999999989</c:v>
                </c:pt>
                <c:pt idx="25">
                  <c:v>75.156400000000005</c:v>
                </c:pt>
                <c:pt idx="26">
                  <c:v>80.656900000000007</c:v>
                </c:pt>
                <c:pt idx="27">
                  <c:v>70.914000000000001</c:v>
                </c:pt>
                <c:pt idx="28">
                  <c:v>72.390300000000011</c:v>
                </c:pt>
                <c:pt idx="29">
                  <c:v>74.203500000000005</c:v>
                </c:pt>
                <c:pt idx="30">
                  <c:v>80.5672</c:v>
                </c:pt>
                <c:pt idx="31">
                  <c:v>76.626899999999992</c:v>
                </c:pt>
                <c:pt idx="32">
                  <c:v>77.769900000000007</c:v>
                </c:pt>
                <c:pt idx="33">
                  <c:v>88.852800000000002</c:v>
                </c:pt>
                <c:pt idx="34">
                  <c:v>85.847999999999999</c:v>
                </c:pt>
                <c:pt idx="35">
                  <c:v>65.863599999999991</c:v>
                </c:pt>
                <c:pt idx="36">
                  <c:v>65.589799999999997</c:v>
                </c:pt>
                <c:pt idx="37">
                  <c:v>67.954999999999998</c:v>
                </c:pt>
                <c:pt idx="38">
                  <c:v>80.913700000000006</c:v>
                </c:pt>
                <c:pt idx="39">
                  <c:v>77.426199999999994</c:v>
                </c:pt>
                <c:pt idx="40">
                  <c:v>80.406000000000006</c:v>
                </c:pt>
                <c:pt idx="41">
                  <c:v>78.132999999999996</c:v>
                </c:pt>
                <c:pt idx="42">
                  <c:v>80.381200000000007</c:v>
                </c:pt>
                <c:pt idx="43">
                  <c:v>74.175000000000011</c:v>
                </c:pt>
                <c:pt idx="44">
                  <c:v>81.278400000000005</c:v>
                </c:pt>
                <c:pt idx="45">
                  <c:v>84.030199999999994</c:v>
                </c:pt>
                <c:pt idx="46">
                  <c:v>83.929400000000001</c:v>
                </c:pt>
                <c:pt idx="47">
                  <c:v>74.190399999999997</c:v>
                </c:pt>
                <c:pt idx="48">
                  <c:v>73.0762</c:v>
                </c:pt>
                <c:pt idx="49">
                  <c:v>71.079799999999992</c:v>
                </c:pt>
                <c:pt idx="50">
                  <c:v>83.738699999999994</c:v>
                </c:pt>
                <c:pt idx="51">
                  <c:v>87.557399999999987</c:v>
                </c:pt>
                <c:pt idx="52">
                  <c:v>80.794299999999993</c:v>
                </c:pt>
                <c:pt idx="53">
                  <c:v>86.632000000000005</c:v>
                </c:pt>
                <c:pt idx="54">
                  <c:v>93.869399999999999</c:v>
                </c:pt>
                <c:pt idx="55">
                  <c:v>85.075699999999998</c:v>
                </c:pt>
              </c:numCache>
            </c:numRef>
          </c:xVal>
          <c:yVal>
            <c:numRef>
              <c:f>'K-OtherParams (3)'!$P$152:$P$207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75E-BCD4-6458FFA3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14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Pore radius [</a:t>
                </a:r>
                <a:r>
                  <a:rPr lang="ru-RU"/>
                  <a:t>𝜇</a:t>
                </a:r>
                <a:r>
                  <a:rPr lang="en-US"/>
                  <a:t>m]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50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34820987654320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525224358974358"/>
              <c:y val="9.80807098765432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26025641025656"/>
          <c:y val="0.49999521604938274"/>
          <c:w val="0.21391431623931623"/>
          <c:h val="0.272824382716049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Before (Fit.)</c:nam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3146912393162394"/>
                  <c:y val="9.729938271604938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2E-33x</a:t>
                    </a:r>
                    <a:r>
                      <a:rPr lang="en-US" sz="2500" baseline="30000"/>
                      <a:t>17,7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0,6854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(3)'!$D$100:$D$151</c:f>
              <c:numCache>
                <c:formatCode>0.000</c:formatCode>
                <c:ptCount val="52"/>
                <c:pt idx="0">
                  <c:v>68.041540699999999</c:v>
                </c:pt>
                <c:pt idx="1">
                  <c:v>65.611526399999988</c:v>
                </c:pt>
                <c:pt idx="2">
                  <c:v>74.0147829</c:v>
                </c:pt>
                <c:pt idx="3">
                  <c:v>77.933080500000003</c:v>
                </c:pt>
                <c:pt idx="4">
                  <c:v>61.869062500000005</c:v>
                </c:pt>
                <c:pt idx="5">
                  <c:v>60.344297399999995</c:v>
                </c:pt>
                <c:pt idx="6">
                  <c:v>51.673140400000001</c:v>
                </c:pt>
                <c:pt idx="7">
                  <c:v>53.3814505</c:v>
                </c:pt>
                <c:pt idx="8">
                  <c:v>63.761681299999999</c:v>
                </c:pt>
                <c:pt idx="9">
                  <c:v>58.968655800000001</c:v>
                </c:pt>
                <c:pt idx="10">
                  <c:v>52.228581200000001</c:v>
                </c:pt>
                <c:pt idx="11">
                  <c:v>52.577901599999997</c:v>
                </c:pt>
                <c:pt idx="12">
                  <c:v>70.360116700000006</c:v>
                </c:pt>
                <c:pt idx="13">
                  <c:v>81.052631099999999</c:v>
                </c:pt>
                <c:pt idx="14">
                  <c:v>66.911675000000002</c:v>
                </c:pt>
                <c:pt idx="15">
                  <c:v>57.842200000000005</c:v>
                </c:pt>
                <c:pt idx="16">
                  <c:v>60.047600000000003</c:v>
                </c:pt>
                <c:pt idx="17">
                  <c:v>73.321399999999997</c:v>
                </c:pt>
                <c:pt idx="18">
                  <c:v>78.464000000000013</c:v>
                </c:pt>
                <c:pt idx="19">
                  <c:v>62.790899999999993</c:v>
                </c:pt>
                <c:pt idx="20">
                  <c:v>65.131200000000007</c:v>
                </c:pt>
                <c:pt idx="21">
                  <c:v>65.572099999999992</c:v>
                </c:pt>
                <c:pt idx="22">
                  <c:v>61.826799999999999</c:v>
                </c:pt>
                <c:pt idx="23">
                  <c:v>64.019099999999995</c:v>
                </c:pt>
                <c:pt idx="24">
                  <c:v>71.95559999999999</c:v>
                </c:pt>
                <c:pt idx="25">
                  <c:v>58.563700000000004</c:v>
                </c:pt>
                <c:pt idx="26">
                  <c:v>60.437600000000003</c:v>
                </c:pt>
                <c:pt idx="27">
                  <c:v>66.808800000000005</c:v>
                </c:pt>
                <c:pt idx="28">
                  <c:v>63.955100000000002</c:v>
                </c:pt>
                <c:pt idx="29">
                  <c:v>65.049599999999998</c:v>
                </c:pt>
                <c:pt idx="30">
                  <c:v>70.091799999999992</c:v>
                </c:pt>
                <c:pt idx="31">
                  <c:v>68.437100000000001</c:v>
                </c:pt>
                <c:pt idx="32">
                  <c:v>56.445399999999999</c:v>
                </c:pt>
                <c:pt idx="33">
                  <c:v>59.721700000000006</c:v>
                </c:pt>
                <c:pt idx="34">
                  <c:v>74.017899999999997</c:v>
                </c:pt>
                <c:pt idx="35">
                  <c:v>67.828700000000012</c:v>
                </c:pt>
                <c:pt idx="36">
                  <c:v>54.1053</c:v>
                </c:pt>
                <c:pt idx="37">
                  <c:v>54.0107</c:v>
                </c:pt>
                <c:pt idx="38">
                  <c:v>62.400400000000005</c:v>
                </c:pt>
                <c:pt idx="39">
                  <c:v>62.622199999999999</c:v>
                </c:pt>
                <c:pt idx="40">
                  <c:v>70.050399999999996</c:v>
                </c:pt>
                <c:pt idx="41">
                  <c:v>69.756799999999998</c:v>
                </c:pt>
                <c:pt idx="42">
                  <c:v>70.087099999999992</c:v>
                </c:pt>
                <c:pt idx="43">
                  <c:v>70.872500000000002</c:v>
                </c:pt>
                <c:pt idx="44">
                  <c:v>69.59790000000001</c:v>
                </c:pt>
                <c:pt idx="45">
                  <c:v>58.235199999999999</c:v>
                </c:pt>
                <c:pt idx="46">
                  <c:v>60.307399999999994</c:v>
                </c:pt>
                <c:pt idx="47">
                  <c:v>68.734799999999993</c:v>
                </c:pt>
                <c:pt idx="48">
                  <c:v>67.009600000000006</c:v>
                </c:pt>
                <c:pt idx="49">
                  <c:v>61.718200000000003</c:v>
                </c:pt>
                <c:pt idx="50">
                  <c:v>63.853099999999998</c:v>
                </c:pt>
                <c:pt idx="51">
                  <c:v>63.868700000000004</c:v>
                </c:pt>
              </c:numCache>
            </c:numRef>
          </c:xVal>
          <c:yVal>
            <c:numRef>
              <c:f>'K-OtherParams (3)'!$I$100:$I$151</c:f>
              <c:numCache>
                <c:formatCode>General</c:formatCode>
                <c:ptCount val="52"/>
                <c:pt idx="0">
                  <c:v>1.0678989147018869</c:v>
                </c:pt>
                <c:pt idx="1">
                  <c:v>0.26263100768551567</c:v>
                </c:pt>
                <c:pt idx="2">
                  <c:v>2.5315074880326738</c:v>
                </c:pt>
                <c:pt idx="3">
                  <c:v>3.6830176754553632</c:v>
                </c:pt>
                <c:pt idx="4">
                  <c:v>8.1756768835423127E-2</c:v>
                </c:pt>
                <c:pt idx="5">
                  <c:v>2.736196217834198E-2</c:v>
                </c:pt>
                <c:pt idx="6">
                  <c:v>2.4149795365936651E-2</c:v>
                </c:pt>
                <c:pt idx="7">
                  <c:v>0.18309027312664622</c:v>
                </c:pt>
                <c:pt idx="8">
                  <c:v>0.72883309238945859</c:v>
                </c:pt>
                <c:pt idx="9">
                  <c:v>9.2759358494124228E-2</c:v>
                </c:pt>
                <c:pt idx="10">
                  <c:v>3.3555099314577834E-2</c:v>
                </c:pt>
                <c:pt idx="11">
                  <c:v>2.3580882491802124E-4</c:v>
                </c:pt>
                <c:pt idx="12">
                  <c:v>0.74956872901419591</c:v>
                </c:pt>
                <c:pt idx="13">
                  <c:v>4.3709842464720854</c:v>
                </c:pt>
                <c:pt idx="14">
                  <c:v>0.29099820656073877</c:v>
                </c:pt>
                <c:pt idx="15">
                  <c:v>2.2460585729093393E-3</c:v>
                </c:pt>
                <c:pt idx="16">
                  <c:v>5.3580894345062486E-3</c:v>
                </c:pt>
                <c:pt idx="17">
                  <c:v>2.3344486479641167</c:v>
                </c:pt>
                <c:pt idx="18">
                  <c:v>4.1544845651261237</c:v>
                </c:pt>
                <c:pt idx="19">
                  <c:v>4.0635356552599575E-2</c:v>
                </c:pt>
                <c:pt idx="20">
                  <c:v>0.19222027428180941</c:v>
                </c:pt>
                <c:pt idx="21">
                  <c:v>0.1846456741222455</c:v>
                </c:pt>
                <c:pt idx="22">
                  <c:v>1.8370421984994226E-2</c:v>
                </c:pt>
                <c:pt idx="23">
                  <c:v>9.8908209994300528E-2</c:v>
                </c:pt>
                <c:pt idx="24">
                  <c:v>3.4635348112246831</c:v>
                </c:pt>
                <c:pt idx="25">
                  <c:v>4.0534517365471163E-3</c:v>
                </c:pt>
                <c:pt idx="26">
                  <c:v>1.9392905511350169E-2</c:v>
                </c:pt>
                <c:pt idx="27">
                  <c:v>0.67657471900444455</c:v>
                </c:pt>
                <c:pt idx="28">
                  <c:v>0.24609970792444469</c:v>
                </c:pt>
                <c:pt idx="29">
                  <c:v>0.28846592933966536</c:v>
                </c:pt>
                <c:pt idx="30">
                  <c:v>0.57822909850611492</c:v>
                </c:pt>
                <c:pt idx="31">
                  <c:v>0.5530432230443354</c:v>
                </c:pt>
                <c:pt idx="32">
                  <c:v>2.1261537050025329E-3</c:v>
                </c:pt>
                <c:pt idx="33">
                  <c:v>2.7717816699421877E-2</c:v>
                </c:pt>
                <c:pt idx="34">
                  <c:v>2.2929875156145445</c:v>
                </c:pt>
                <c:pt idx="35">
                  <c:v>2.4137224515866507</c:v>
                </c:pt>
                <c:pt idx="36">
                  <c:v>5.6896352163685084E-2</c:v>
                </c:pt>
                <c:pt idx="37">
                  <c:v>2.5819733873133192E-2</c:v>
                </c:pt>
                <c:pt idx="38">
                  <c:v>6.3860608162293071E-3</c:v>
                </c:pt>
                <c:pt idx="39">
                  <c:v>3.213717305942939E-2</c:v>
                </c:pt>
                <c:pt idx="40">
                  <c:v>0.72754746588996466</c:v>
                </c:pt>
                <c:pt idx="41">
                  <c:v>0.58545985122247146</c:v>
                </c:pt>
                <c:pt idx="42">
                  <c:v>0.6944334665026004</c:v>
                </c:pt>
                <c:pt idx="43">
                  <c:v>0.78453527114365229</c:v>
                </c:pt>
                <c:pt idx="44">
                  <c:v>0.6434546422167865</c:v>
                </c:pt>
                <c:pt idx="45">
                  <c:v>4.1888756991317576E-3</c:v>
                </c:pt>
                <c:pt idx="46">
                  <c:v>2.2904836810908234E-2</c:v>
                </c:pt>
                <c:pt idx="47">
                  <c:v>1.0447381398725293</c:v>
                </c:pt>
                <c:pt idx="48">
                  <c:v>0.23615952322337924</c:v>
                </c:pt>
                <c:pt idx="49">
                  <c:v>2.4225534720860066E-2</c:v>
                </c:pt>
                <c:pt idx="50">
                  <c:v>6.9785675988332602E-2</c:v>
                </c:pt>
                <c:pt idx="51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D-4522-95E3-DFC565E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After (Fit.)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23059829059829"/>
                  <c:y val="-2.51712962962962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5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5E-32x</a:t>
                    </a:r>
                    <a:r>
                      <a:rPr lang="en-US" sz="2500" baseline="30000"/>
                      <a:t>16,</a:t>
                    </a:r>
                    <a:r>
                      <a:rPr lang="ru-RU" sz="2500" baseline="30000"/>
                      <a:t>6</a:t>
                    </a:r>
                    <a:br>
                      <a:rPr lang="en-US" sz="2500" baseline="0"/>
                    </a:br>
                    <a:r>
                      <a:rPr lang="en-US" sz="2500" baseline="0"/>
                      <a:t>R² = 0,5115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'K-OtherParams (3)'!$K$100:$K$151</c:f>
              <c:numCache>
                <c:formatCode>0.000</c:formatCode>
                <c:ptCount val="52"/>
                <c:pt idx="0">
                  <c:v>78.149363399999999</c:v>
                </c:pt>
                <c:pt idx="1">
                  <c:v>78.416906300000008</c:v>
                </c:pt>
                <c:pt idx="2">
                  <c:v>84.72151310000001</c:v>
                </c:pt>
                <c:pt idx="3">
                  <c:v>89.175514899999996</c:v>
                </c:pt>
                <c:pt idx="4">
                  <c:v>81.889450600000004</c:v>
                </c:pt>
                <c:pt idx="5">
                  <c:v>80.650784099999996</c:v>
                </c:pt>
                <c:pt idx="6">
                  <c:v>66.45850089999999</c:v>
                </c:pt>
                <c:pt idx="7">
                  <c:v>69.6315989</c:v>
                </c:pt>
                <c:pt idx="8">
                  <c:v>79.128898700000008</c:v>
                </c:pt>
                <c:pt idx="9">
                  <c:v>76.964296400000009</c:v>
                </c:pt>
                <c:pt idx="10">
                  <c:v>64.519122199999998</c:v>
                </c:pt>
                <c:pt idx="11">
                  <c:v>67.236147800000012</c:v>
                </c:pt>
                <c:pt idx="12">
                  <c:v>80.826193099999998</c:v>
                </c:pt>
                <c:pt idx="13">
                  <c:v>89.16121720000001</c:v>
                </c:pt>
                <c:pt idx="14">
                  <c:v>82.266144499999996</c:v>
                </c:pt>
                <c:pt idx="15">
                  <c:v>79.634999999999991</c:v>
                </c:pt>
                <c:pt idx="16">
                  <c:v>81.718000000000004</c:v>
                </c:pt>
                <c:pt idx="17">
                  <c:v>86.826999999999998</c:v>
                </c:pt>
                <c:pt idx="18">
                  <c:v>88.285799999999995</c:v>
                </c:pt>
                <c:pt idx="19">
                  <c:v>78.235500000000002</c:v>
                </c:pt>
                <c:pt idx="20">
                  <c:v>79.673099999999991</c:v>
                </c:pt>
                <c:pt idx="21">
                  <c:v>79.089399999999998</c:v>
                </c:pt>
                <c:pt idx="22">
                  <c:v>78.6999</c:v>
                </c:pt>
                <c:pt idx="23">
                  <c:v>81.431299999999993</c:v>
                </c:pt>
                <c:pt idx="24">
                  <c:v>85.684899999999999</c:v>
                </c:pt>
                <c:pt idx="25">
                  <c:v>73.582400000000007</c:v>
                </c:pt>
                <c:pt idx="26">
                  <c:v>81.327300000000008</c:v>
                </c:pt>
                <c:pt idx="27">
                  <c:v>82.1374</c:v>
                </c:pt>
                <c:pt idx="28">
                  <c:v>79.960799999999992</c:v>
                </c:pt>
                <c:pt idx="29">
                  <c:v>80.560299999999998</c:v>
                </c:pt>
                <c:pt idx="30">
                  <c:v>83.401499999999999</c:v>
                </c:pt>
                <c:pt idx="31">
                  <c:v>81.708399999999997</c:v>
                </c:pt>
                <c:pt idx="32">
                  <c:v>78.272099999999995</c:v>
                </c:pt>
                <c:pt idx="33">
                  <c:v>81.36699999999999</c:v>
                </c:pt>
                <c:pt idx="34">
                  <c:v>96.384100000000004</c:v>
                </c:pt>
                <c:pt idx="35">
                  <c:v>87.915099999999995</c:v>
                </c:pt>
                <c:pt idx="36">
                  <c:v>77.126200000000011</c:v>
                </c:pt>
                <c:pt idx="37">
                  <c:v>74.953800000000001</c:v>
                </c:pt>
                <c:pt idx="38">
                  <c:v>81.8339</c:v>
                </c:pt>
                <c:pt idx="39">
                  <c:v>81.430300000000003</c:v>
                </c:pt>
                <c:pt idx="40">
                  <c:v>83.2911</c:v>
                </c:pt>
                <c:pt idx="41">
                  <c:v>84.370700000000014</c:v>
                </c:pt>
                <c:pt idx="42">
                  <c:v>83.334900000000005</c:v>
                </c:pt>
                <c:pt idx="43">
                  <c:v>81.924499999999995</c:v>
                </c:pt>
                <c:pt idx="44">
                  <c:v>80.633200000000002</c:v>
                </c:pt>
                <c:pt idx="45">
                  <c:v>79.4589</c:v>
                </c:pt>
                <c:pt idx="46">
                  <c:v>81.462199999999996</c:v>
                </c:pt>
                <c:pt idx="47">
                  <c:v>83.528500000000008</c:v>
                </c:pt>
                <c:pt idx="48">
                  <c:v>82.509500000000003</c:v>
                </c:pt>
                <c:pt idx="49">
                  <c:v>77.791399999999996</c:v>
                </c:pt>
                <c:pt idx="50">
                  <c:v>80.372</c:v>
                </c:pt>
                <c:pt idx="51">
                  <c:v>79.882800000000003</c:v>
                </c:pt>
              </c:numCache>
            </c:numRef>
          </c:xVal>
          <c:yVal>
            <c:numRef>
              <c:f>'K-OtherParams (3)'!$P$100:$P$151</c:f>
              <c:numCache>
                <c:formatCode>General</c:formatCode>
                <c:ptCount val="52"/>
                <c:pt idx="0">
                  <c:v>1.3754842161721661</c:v>
                </c:pt>
                <c:pt idx="1">
                  <c:v>0.74005809852971927</c:v>
                </c:pt>
                <c:pt idx="2">
                  <c:v>2.8006397118115518</c:v>
                </c:pt>
                <c:pt idx="3">
                  <c:v>3.7854112749281277</c:v>
                </c:pt>
                <c:pt idx="4">
                  <c:v>0.6007425604576242</c:v>
                </c:pt>
                <c:pt idx="5">
                  <c:v>1.6885718392961582</c:v>
                </c:pt>
                <c:pt idx="6">
                  <c:v>1.3275656792686722E-2</c:v>
                </c:pt>
                <c:pt idx="7">
                  <c:v>0.27928210883859633</c:v>
                </c:pt>
                <c:pt idx="8">
                  <c:v>1.472604929676627</c:v>
                </c:pt>
                <c:pt idx="9">
                  <c:v>2.5036117867056098</c:v>
                </c:pt>
                <c:pt idx="10">
                  <c:v>5.3288414648661228E-2</c:v>
                </c:pt>
                <c:pt idx="11">
                  <c:v>0.10781904141779093</c:v>
                </c:pt>
                <c:pt idx="12">
                  <c:v>0.88201526803009911</c:v>
                </c:pt>
                <c:pt idx="13">
                  <c:v>6.6770247593797416</c:v>
                </c:pt>
                <c:pt idx="14">
                  <c:v>1.350477125393643</c:v>
                </c:pt>
                <c:pt idx="15">
                  <c:v>0.82925594694925653</c:v>
                </c:pt>
                <c:pt idx="16">
                  <c:v>2.0073599603008274</c:v>
                </c:pt>
                <c:pt idx="17">
                  <c:v>3.4560789679086406</c:v>
                </c:pt>
                <c:pt idx="18">
                  <c:v>5.2508553177429729</c:v>
                </c:pt>
                <c:pt idx="19">
                  <c:v>0.46680567913776072</c:v>
                </c:pt>
                <c:pt idx="20">
                  <c:v>2.2775069290376875</c:v>
                </c:pt>
                <c:pt idx="21">
                  <c:v>1.0675740017249289</c:v>
                </c:pt>
                <c:pt idx="22">
                  <c:v>0.5367137955279605</c:v>
                </c:pt>
                <c:pt idx="23">
                  <c:v>1.9713018275030256</c:v>
                </c:pt>
                <c:pt idx="24">
                  <c:v>4.2526296241151185</c:v>
                </c:pt>
                <c:pt idx="25">
                  <c:v>0.24285924202760506</c:v>
                </c:pt>
                <c:pt idx="26">
                  <c:v>1.3750328404317029</c:v>
                </c:pt>
                <c:pt idx="27">
                  <c:v>1.694979685294054</c:v>
                </c:pt>
                <c:pt idx="28">
                  <c:v>1.5109359103892259</c:v>
                </c:pt>
                <c:pt idx="29">
                  <c:v>0.68989129639913682</c:v>
                </c:pt>
                <c:pt idx="30">
                  <c:v>3.1241939437760697</c:v>
                </c:pt>
                <c:pt idx="31">
                  <c:v>3.7080981726138602</c:v>
                </c:pt>
                <c:pt idx="32">
                  <c:v>0.37099444115668229</c:v>
                </c:pt>
                <c:pt idx="33">
                  <c:v>0.68610514651263332</c:v>
                </c:pt>
                <c:pt idx="34">
                  <c:v>136.49196861606097</c:v>
                </c:pt>
                <c:pt idx="35">
                  <c:v>24.004702151189939</c:v>
                </c:pt>
                <c:pt idx="36">
                  <c:v>3.9659152553974657</c:v>
                </c:pt>
                <c:pt idx="37">
                  <c:v>13.444897356610001</c:v>
                </c:pt>
                <c:pt idx="38">
                  <c:v>1.570927192926816</c:v>
                </c:pt>
                <c:pt idx="39">
                  <c:v>0.68243029893727047</c:v>
                </c:pt>
                <c:pt idx="40">
                  <c:v>2.0084244038079326</c:v>
                </c:pt>
                <c:pt idx="41">
                  <c:v>33.352614280101363</c:v>
                </c:pt>
                <c:pt idx="42">
                  <c:v>1.057094588515848</c:v>
                </c:pt>
                <c:pt idx="43">
                  <c:v>1.4060753425746884</c:v>
                </c:pt>
                <c:pt idx="44">
                  <c:v>0.86228657164823275</c:v>
                </c:pt>
                <c:pt idx="45">
                  <c:v>3.0670853240803315</c:v>
                </c:pt>
                <c:pt idx="46">
                  <c:v>6.2508628754984263</c:v>
                </c:pt>
                <c:pt idx="47">
                  <c:v>1.8658034761407016</c:v>
                </c:pt>
                <c:pt idx="48">
                  <c:v>2.7395439897392553</c:v>
                </c:pt>
                <c:pt idx="49">
                  <c:v>0.36723010999419109</c:v>
                </c:pt>
                <c:pt idx="50">
                  <c:v>27.65204936272966</c:v>
                </c:pt>
                <c:pt idx="51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D-4522-95E3-DFC565E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6928"/>
        <c:axId val="329745680"/>
      </c:scatterChart>
      <c:valAx>
        <c:axId val="1216586016"/>
        <c:scaling>
          <c:orientation val="minMax"/>
          <c:max val="14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Pore radius [</a:t>
                </a:r>
                <a:r>
                  <a:rPr lang="ru-RU"/>
                  <a:t>𝜇</a:t>
                </a:r>
                <a:r>
                  <a:rPr lang="en-US"/>
                  <a:t>m]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44518518518514"/>
              <c:y val="0.94093912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50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34820987654320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329745680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(after),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24209401709403"/>
              <c:y val="0.1004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746928"/>
        <c:crosses val="max"/>
        <c:crossBetween val="midCat"/>
        <c:majorUnit val="100"/>
      </c:valAx>
      <c:valAx>
        <c:axId val="3297469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297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51581196581212"/>
          <c:y val="0.47490879629629629"/>
          <c:w val="0.21229903846153847"/>
          <c:h val="0.290855246913580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978023504273505"/>
          <c:y val="3.465597222222222E-2"/>
          <c:w val="0.70179636752136743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(3)'!$C$152:$C$207</c:f>
              <c:numCache>
                <c:formatCode>General</c:formatCode>
                <c:ptCount val="56"/>
                <c:pt idx="0">
                  <c:v>2.53681927E-2</c:v>
                </c:pt>
                <c:pt idx="1">
                  <c:v>2.7547475800000002E-2</c:v>
                </c:pt>
                <c:pt idx="2">
                  <c:v>3.0217340499999999E-2</c:v>
                </c:pt>
                <c:pt idx="3">
                  <c:v>2.6951244400000001E-2</c:v>
                </c:pt>
                <c:pt idx="4">
                  <c:v>2.7250618000000001E-2</c:v>
                </c:pt>
                <c:pt idx="5">
                  <c:v>2.6330209700000003E-2</c:v>
                </c:pt>
                <c:pt idx="6">
                  <c:v>2.23774643E-2</c:v>
                </c:pt>
                <c:pt idx="7">
                  <c:v>2.2292520499999999E-2</c:v>
                </c:pt>
                <c:pt idx="8">
                  <c:v>2.0958627699999999E-2</c:v>
                </c:pt>
                <c:pt idx="9">
                  <c:v>3.0743480699999999E-2</c:v>
                </c:pt>
                <c:pt idx="10">
                  <c:v>2.7547477228746418E-2</c:v>
                </c:pt>
                <c:pt idx="11">
                  <c:v>2.22289848332347E-2</c:v>
                </c:pt>
                <c:pt idx="12">
                  <c:v>2.1452187556082674E-2</c:v>
                </c:pt>
                <c:pt idx="13">
                  <c:v>2.8715842042051905E-2</c:v>
                </c:pt>
                <c:pt idx="14">
                  <c:v>3.3157603764853993E-2</c:v>
                </c:pt>
                <c:pt idx="15">
                  <c:v>2.9193925216083209E-2</c:v>
                </c:pt>
                <c:pt idx="16">
                  <c:v>3.1331268206082286E-2</c:v>
                </c:pt>
                <c:pt idx="17">
                  <c:v>2.8745982148436388E-2</c:v>
                </c:pt>
                <c:pt idx="18">
                  <c:v>2.6864614507375349E-2</c:v>
                </c:pt>
                <c:pt idx="19">
                  <c:v>2.6836241442229087E-2</c:v>
                </c:pt>
                <c:pt idx="20">
                  <c:v>3.4808700599999999E-2</c:v>
                </c:pt>
                <c:pt idx="21">
                  <c:v>3.43620605E-2</c:v>
                </c:pt>
                <c:pt idx="22">
                  <c:v>3.2277133900000005E-2</c:v>
                </c:pt>
                <c:pt idx="23">
                  <c:v>2.2845123300000002E-2</c:v>
                </c:pt>
                <c:pt idx="24">
                  <c:v>2.30807362E-2</c:v>
                </c:pt>
                <c:pt idx="25">
                  <c:v>2.7790765799999999E-2</c:v>
                </c:pt>
                <c:pt idx="26">
                  <c:v>2.56624794E-2</c:v>
                </c:pt>
                <c:pt idx="27">
                  <c:v>3.0333328199999999E-2</c:v>
                </c:pt>
                <c:pt idx="28">
                  <c:v>3.1656696300000002E-2</c:v>
                </c:pt>
                <c:pt idx="29">
                  <c:v>3.0012760199999999E-2</c:v>
                </c:pt>
                <c:pt idx="30">
                  <c:v>2.62545452E-2</c:v>
                </c:pt>
                <c:pt idx="31">
                  <c:v>2.6913198499999999E-2</c:v>
                </c:pt>
                <c:pt idx="32">
                  <c:v>2.5278631199999999E-2</c:v>
                </c:pt>
                <c:pt idx="33">
                  <c:v>2.06794701E-2</c:v>
                </c:pt>
                <c:pt idx="34">
                  <c:v>2.3110097900000001E-2</c:v>
                </c:pt>
                <c:pt idx="35">
                  <c:v>3.1124479300000001E-2</c:v>
                </c:pt>
                <c:pt idx="36">
                  <c:v>3.11634483E-2</c:v>
                </c:pt>
                <c:pt idx="37">
                  <c:v>2.9938482299999999E-2</c:v>
                </c:pt>
                <c:pt idx="38">
                  <c:v>2.4001062399999998E-2</c:v>
                </c:pt>
                <c:pt idx="39">
                  <c:v>2.4897355999999999E-2</c:v>
                </c:pt>
                <c:pt idx="40">
                  <c:v>2.6122758900000001E-2</c:v>
                </c:pt>
                <c:pt idx="41">
                  <c:v>2.6302652400000001E-2</c:v>
                </c:pt>
                <c:pt idx="42">
                  <c:v>2.5498540899999998E-2</c:v>
                </c:pt>
                <c:pt idx="43">
                  <c:v>2.68881321E-2</c:v>
                </c:pt>
                <c:pt idx="44">
                  <c:v>2.6009979200000002E-2</c:v>
                </c:pt>
                <c:pt idx="45">
                  <c:v>2.47343311E-2</c:v>
                </c:pt>
                <c:pt idx="46">
                  <c:v>2.5617229500000002E-2</c:v>
                </c:pt>
                <c:pt idx="47">
                  <c:v>2.81620827E-2</c:v>
                </c:pt>
                <c:pt idx="48">
                  <c:v>2.85240917E-2</c:v>
                </c:pt>
                <c:pt idx="49">
                  <c:v>2.7298278799999999E-2</c:v>
                </c:pt>
                <c:pt idx="50">
                  <c:v>2.18059177E-2</c:v>
                </c:pt>
                <c:pt idx="51">
                  <c:v>2.2347276699999998E-2</c:v>
                </c:pt>
                <c:pt idx="52">
                  <c:v>2.4151723900000002E-2</c:v>
                </c:pt>
                <c:pt idx="53">
                  <c:v>2.26732922E-2</c:v>
                </c:pt>
                <c:pt idx="54">
                  <c:v>2.0726396600000002E-2</c:v>
                </c:pt>
                <c:pt idx="55">
                  <c:v>2.4340467499999997E-2</c:v>
                </c:pt>
              </c:numCache>
            </c:numRef>
          </c:xVal>
          <c:yVal>
            <c:numRef>
              <c:f>'K-OtherParams (3)'!$I$152:$I$207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2-45ED-8215-0AAAA524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(3)'!$J$152:$J$207</c:f>
              <c:numCache>
                <c:formatCode>General</c:formatCode>
                <c:ptCount val="56"/>
                <c:pt idx="0">
                  <c:v>2.2036643999999998E-2</c:v>
                </c:pt>
                <c:pt idx="1">
                  <c:v>2.3544574699999998E-2</c:v>
                </c:pt>
                <c:pt idx="2">
                  <c:v>2.48485279E-2</c:v>
                </c:pt>
                <c:pt idx="3">
                  <c:v>2.3132408099999998E-2</c:v>
                </c:pt>
                <c:pt idx="4">
                  <c:v>1.4477111799999999E-2</c:v>
                </c:pt>
                <c:pt idx="5">
                  <c:v>1.6319789899999999E-2</c:v>
                </c:pt>
                <c:pt idx="6">
                  <c:v>1.8617599500000002E-2</c:v>
                </c:pt>
                <c:pt idx="7">
                  <c:v>1.9500007600000001E-2</c:v>
                </c:pt>
                <c:pt idx="8">
                  <c:v>1.85055389E-2</c:v>
                </c:pt>
                <c:pt idx="9">
                  <c:v>2.3401411100000002E-2</c:v>
                </c:pt>
                <c:pt idx="10">
                  <c:v>2.3544573936532316E-2</c:v>
                </c:pt>
                <c:pt idx="11">
                  <c:v>1.2350316779004295E-2</c:v>
                </c:pt>
                <c:pt idx="12">
                  <c:v>1.8918503262256518E-2</c:v>
                </c:pt>
                <c:pt idx="13">
                  <c:v>1.6270105804207863E-2</c:v>
                </c:pt>
                <c:pt idx="14">
                  <c:v>2.2950614223268644E-2</c:v>
                </c:pt>
                <c:pt idx="15">
                  <c:v>2.3781530709436449E-2</c:v>
                </c:pt>
                <c:pt idx="16">
                  <c:v>2.6148685946817209E-2</c:v>
                </c:pt>
                <c:pt idx="17">
                  <c:v>2.4047121647960541E-2</c:v>
                </c:pt>
                <c:pt idx="18">
                  <c:v>2.0102450808268033E-2</c:v>
                </c:pt>
                <c:pt idx="19">
                  <c:v>2.2761216142879043E-2</c:v>
                </c:pt>
                <c:pt idx="20">
                  <c:v>2.6659933100000002E-2</c:v>
                </c:pt>
                <c:pt idx="21">
                  <c:v>2.53979511E-2</c:v>
                </c:pt>
                <c:pt idx="22">
                  <c:v>2.5481123000000001E-2</c:v>
                </c:pt>
                <c:pt idx="23">
                  <c:v>2.0260940600000003E-2</c:v>
                </c:pt>
                <c:pt idx="24">
                  <c:v>2.0448514899999999E-2</c:v>
                </c:pt>
                <c:pt idx="25">
                  <c:v>2.0554643599999999E-2</c:v>
                </c:pt>
                <c:pt idx="26">
                  <c:v>2.11136398E-2</c:v>
                </c:pt>
                <c:pt idx="27">
                  <c:v>2.4211423900000001E-2</c:v>
                </c:pt>
                <c:pt idx="28">
                  <c:v>2.4443651200000003E-2</c:v>
                </c:pt>
                <c:pt idx="29">
                  <c:v>2.4817134899999999E-2</c:v>
                </c:pt>
                <c:pt idx="30">
                  <c:v>2.1634155299999999E-2</c:v>
                </c:pt>
                <c:pt idx="31">
                  <c:v>1.48641863E-2</c:v>
                </c:pt>
                <c:pt idx="32">
                  <c:v>2.0913778300000001E-2</c:v>
                </c:pt>
                <c:pt idx="33">
                  <c:v>1.5199275999999999E-2</c:v>
                </c:pt>
                <c:pt idx="34">
                  <c:v>1.8180566800000002E-2</c:v>
                </c:pt>
                <c:pt idx="35">
                  <c:v>2.1294959999999998E-2</c:v>
                </c:pt>
                <c:pt idx="36">
                  <c:v>2.4983953499999999E-2</c:v>
                </c:pt>
                <c:pt idx="37">
                  <c:v>2.5064599999999999E-2</c:v>
                </c:pt>
                <c:pt idx="38">
                  <c:v>2.1154718400000001E-2</c:v>
                </c:pt>
                <c:pt idx="39">
                  <c:v>2.1665800099999997E-2</c:v>
                </c:pt>
                <c:pt idx="40">
                  <c:v>1.9889009499999999E-2</c:v>
                </c:pt>
                <c:pt idx="41">
                  <c:v>2.0329298000000003E-2</c:v>
                </c:pt>
                <c:pt idx="42">
                  <c:v>2.11895733E-2</c:v>
                </c:pt>
                <c:pt idx="43">
                  <c:v>2.3391321199999999E-2</c:v>
                </c:pt>
                <c:pt idx="44">
                  <c:v>1.74385624E-2</c:v>
                </c:pt>
                <c:pt idx="45">
                  <c:v>1.78951836E-2</c:v>
                </c:pt>
                <c:pt idx="46">
                  <c:v>2.1738039000000001E-2</c:v>
                </c:pt>
                <c:pt idx="47">
                  <c:v>1.28494101E-2</c:v>
                </c:pt>
                <c:pt idx="48">
                  <c:v>2.17552261E-2</c:v>
                </c:pt>
                <c:pt idx="49">
                  <c:v>2.3412260100000002E-2</c:v>
                </c:pt>
                <c:pt idx="50">
                  <c:v>1.8272914899999999E-2</c:v>
                </c:pt>
                <c:pt idx="51">
                  <c:v>1.8336307499999999E-2</c:v>
                </c:pt>
                <c:pt idx="52">
                  <c:v>2.01281128E-2</c:v>
                </c:pt>
                <c:pt idx="53">
                  <c:v>1.8805112799999999E-2</c:v>
                </c:pt>
                <c:pt idx="54">
                  <c:v>1.51205444E-2</c:v>
                </c:pt>
                <c:pt idx="55">
                  <c:v>2.0049982100000002E-2</c:v>
                </c:pt>
              </c:numCache>
            </c:numRef>
          </c:xVal>
          <c:yVal>
            <c:numRef>
              <c:f>'K-OtherParams (3)'!$P$152:$P$207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2-45ED-8215-0AAAA524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62991"/>
        <c:axId val="1427961327"/>
      </c:scatterChart>
      <c:valAx>
        <c:axId val="1216586016"/>
        <c:scaling>
          <c:orientation val="minMax"/>
          <c:max val="5.000000000000001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surface area, 1/</a:t>
                </a:r>
                <a:r>
                  <a:rPr lang="ru-RU"/>
                  <a:t>𝜇</a:t>
                </a: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129615384615382"/>
              <c:y val="0.9223496913580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2.5000000000000005E-2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60251543209876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1427961327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022188271604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62991"/>
        <c:crosses val="max"/>
        <c:crossBetween val="midCat"/>
        <c:majorUnit val="100"/>
      </c:valAx>
      <c:valAx>
        <c:axId val="142796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96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5405982905984"/>
          <c:y val="0.58230999999999988"/>
          <c:w val="0.19524166666666665"/>
          <c:h val="0.22813930555555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978023504273505"/>
          <c:y val="3.465597222222222E-2"/>
          <c:w val="0.70722371794871797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(3)'!$H$152:$H$207</c:f>
              <c:numCache>
                <c:formatCode>0.000</c:formatCode>
                <c:ptCount val="56"/>
                <c:pt idx="0">
                  <c:v>1.4103056089999999</c:v>
                </c:pt>
                <c:pt idx="1">
                  <c:v>2.5</c:v>
                </c:pt>
                <c:pt idx="2">
                  <c:v>1.8207203430000001</c:v>
                </c:pt>
                <c:pt idx="3">
                  <c:v>1.7754490220000001</c:v>
                </c:pt>
                <c:pt idx="4">
                  <c:v>1.6707202379999999</c:v>
                </c:pt>
                <c:pt idx="5">
                  <c:v>1.8820589919999999</c:v>
                </c:pt>
                <c:pt idx="6">
                  <c:v>1.777702347</c:v>
                </c:pt>
                <c:pt idx="7">
                  <c:v>1.803919144</c:v>
                </c:pt>
                <c:pt idx="8">
                  <c:v>1.9624656359999999</c:v>
                </c:pt>
                <c:pt idx="9">
                  <c:v>1.575153713</c:v>
                </c:pt>
                <c:pt idx="10">
                  <c:v>2.4500000000000002</c:v>
                </c:pt>
                <c:pt idx="11">
                  <c:v>1.9713450770000001</c:v>
                </c:pt>
                <c:pt idx="12">
                  <c:v>1.915093275</c:v>
                </c:pt>
                <c:pt idx="13">
                  <c:v>1.867802607</c:v>
                </c:pt>
                <c:pt idx="14">
                  <c:v>1.9385912590000001</c:v>
                </c:pt>
                <c:pt idx="15">
                  <c:v>1.428841356</c:v>
                </c:pt>
                <c:pt idx="16">
                  <c:v>1.5117907260000001</c:v>
                </c:pt>
                <c:pt idx="17">
                  <c:v>1.4986635580000001</c:v>
                </c:pt>
                <c:pt idx="18">
                  <c:v>1.7466760349999999</c:v>
                </c:pt>
                <c:pt idx="19">
                  <c:v>1.6380718379999999</c:v>
                </c:pt>
                <c:pt idx="20">
                  <c:v>1.637100673</c:v>
                </c:pt>
                <c:pt idx="21">
                  <c:v>1.619617383</c:v>
                </c:pt>
                <c:pt idx="22">
                  <c:v>1.678150604</c:v>
                </c:pt>
                <c:pt idx="23">
                  <c:v>1.950506168</c:v>
                </c:pt>
                <c:pt idx="24">
                  <c:v>1.8482910800000001</c:v>
                </c:pt>
                <c:pt idx="25">
                  <c:v>1.856278493</c:v>
                </c:pt>
                <c:pt idx="26">
                  <c:v>1.749459887</c:v>
                </c:pt>
                <c:pt idx="27">
                  <c:v>1.428388489</c:v>
                </c:pt>
                <c:pt idx="28">
                  <c:v>1.457275358</c:v>
                </c:pt>
                <c:pt idx="29">
                  <c:v>1.652968236</c:v>
                </c:pt>
                <c:pt idx="30">
                  <c:v>1.7974472029999999</c:v>
                </c:pt>
                <c:pt idx="31">
                  <c:v>1.9516926400000001</c:v>
                </c:pt>
                <c:pt idx="32">
                  <c:v>1.875908098</c:v>
                </c:pt>
                <c:pt idx="33">
                  <c:v>2.0179010659999999</c:v>
                </c:pt>
                <c:pt idx="34">
                  <c:v>1.595541863</c:v>
                </c:pt>
                <c:pt idx="35">
                  <c:v>1.808253337</c:v>
                </c:pt>
                <c:pt idx="36">
                  <c:v>1.9215449040000001</c:v>
                </c:pt>
                <c:pt idx="37">
                  <c:v>1.949085441</c:v>
                </c:pt>
                <c:pt idx="38">
                  <c:v>1.8257482190000001</c:v>
                </c:pt>
                <c:pt idx="39">
                  <c:v>1.7666766350000001</c:v>
                </c:pt>
                <c:pt idx="40">
                  <c:v>1.812517682</c:v>
                </c:pt>
                <c:pt idx="41">
                  <c:v>1.49535193</c:v>
                </c:pt>
                <c:pt idx="42">
                  <c:v>1.486633353</c:v>
                </c:pt>
                <c:pt idx="43">
                  <c:v>1.607627825</c:v>
                </c:pt>
                <c:pt idx="44">
                  <c:v>1.502476476</c:v>
                </c:pt>
                <c:pt idx="45">
                  <c:v>1.67148849</c:v>
                </c:pt>
                <c:pt idx="46">
                  <c:v>1.9071978220000001</c:v>
                </c:pt>
                <c:pt idx="47">
                  <c:v>1.8305241050000001</c:v>
                </c:pt>
                <c:pt idx="48">
                  <c:v>1.9889720740000001</c:v>
                </c:pt>
                <c:pt idx="49">
                  <c:v>1.8236457770000001</c:v>
                </c:pt>
                <c:pt idx="50">
                  <c:v>2.0623959780000001</c:v>
                </c:pt>
                <c:pt idx="51">
                  <c:v>1.573792495</c:v>
                </c:pt>
                <c:pt idx="52">
                  <c:v>1.815080418</c:v>
                </c:pt>
                <c:pt idx="53">
                  <c:v>1.964521062</c:v>
                </c:pt>
                <c:pt idx="54">
                  <c:v>1.942824967</c:v>
                </c:pt>
                <c:pt idx="55">
                  <c:v>1.6614023</c:v>
                </c:pt>
              </c:numCache>
            </c:numRef>
          </c:xVal>
          <c:yVal>
            <c:numRef>
              <c:f>'K-OtherParams (3)'!$I$152:$I$207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1-4A7B-988D-5AC9C2CA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(3)'!$O$152:$O$207</c:f>
              <c:numCache>
                <c:formatCode>0.000</c:formatCode>
                <c:ptCount val="56"/>
                <c:pt idx="0">
                  <c:v>1.7307407189999999</c:v>
                </c:pt>
                <c:pt idx="1">
                  <c:v>2.058211601</c:v>
                </c:pt>
                <c:pt idx="2">
                  <c:v>1.828861469</c:v>
                </c:pt>
                <c:pt idx="3">
                  <c:v>1.784294598</c:v>
                </c:pt>
                <c:pt idx="4">
                  <c:v>1.631191654</c:v>
                </c:pt>
                <c:pt idx="5">
                  <c:v>1.7940184669999999</c:v>
                </c:pt>
                <c:pt idx="6">
                  <c:v>1.804757103</c:v>
                </c:pt>
                <c:pt idx="7">
                  <c:v>1.860768357</c:v>
                </c:pt>
                <c:pt idx="8">
                  <c:v>1.9281278120000001</c:v>
                </c:pt>
                <c:pt idx="9">
                  <c:v>1.83263906</c:v>
                </c:pt>
                <c:pt idx="10">
                  <c:v>2.058211601</c:v>
                </c:pt>
                <c:pt idx="11">
                  <c:v>1.996067053</c:v>
                </c:pt>
                <c:pt idx="12">
                  <c:v>1.8986490949999999</c:v>
                </c:pt>
                <c:pt idx="13">
                  <c:v>1.6281630060000001</c:v>
                </c:pt>
                <c:pt idx="14">
                  <c:v>1.8817876739999999</c:v>
                </c:pt>
                <c:pt idx="15">
                  <c:v>1.4526491290000001</c:v>
                </c:pt>
                <c:pt idx="16">
                  <c:v>1.6170604909999999</c:v>
                </c:pt>
                <c:pt idx="17">
                  <c:v>1.617166144</c:v>
                </c:pt>
                <c:pt idx="18">
                  <c:v>1.831789339</c:v>
                </c:pt>
                <c:pt idx="19">
                  <c:v>1.792351808</c:v>
                </c:pt>
                <c:pt idx="20">
                  <c:v>1.724196015</c:v>
                </c:pt>
                <c:pt idx="21">
                  <c:v>1.7360389350000001</c:v>
                </c:pt>
                <c:pt idx="22">
                  <c:v>1.7580674549999999</c:v>
                </c:pt>
                <c:pt idx="23">
                  <c:v>1.9185729810000001</c:v>
                </c:pt>
                <c:pt idx="24">
                  <c:v>1.892925384</c:v>
                </c:pt>
                <c:pt idx="25">
                  <c:v>1.8804187139999999</c:v>
                </c:pt>
                <c:pt idx="26">
                  <c:v>1.7760724649999999</c:v>
                </c:pt>
                <c:pt idx="27">
                  <c:v>1.4653562179999999</c:v>
                </c:pt>
                <c:pt idx="28">
                  <c:v>1.5560221139999999</c:v>
                </c:pt>
                <c:pt idx="29">
                  <c:v>1.68939547</c:v>
                </c:pt>
                <c:pt idx="30">
                  <c:v>1.7768561970000001</c:v>
                </c:pt>
                <c:pt idx="31">
                  <c:v>1.9266377859999999</c:v>
                </c:pt>
                <c:pt idx="32">
                  <c:v>1.8182392780000001</c:v>
                </c:pt>
                <c:pt idx="33">
                  <c:v>1.9795992570000001</c:v>
                </c:pt>
                <c:pt idx="34">
                  <c:v>1.6293700099999999</c:v>
                </c:pt>
                <c:pt idx="35">
                  <c:v>1.8139967779999999</c:v>
                </c:pt>
                <c:pt idx="36">
                  <c:v>1.906329956</c:v>
                </c:pt>
                <c:pt idx="37">
                  <c:v>1.8634844859999999</c:v>
                </c:pt>
                <c:pt idx="38">
                  <c:v>1.879765283</c:v>
                </c:pt>
                <c:pt idx="39">
                  <c:v>1.7646690119999999</c:v>
                </c:pt>
                <c:pt idx="40">
                  <c:v>1.764853963</c:v>
                </c:pt>
                <c:pt idx="41">
                  <c:v>1.539325788</c:v>
                </c:pt>
                <c:pt idx="42">
                  <c:v>1.529461044</c:v>
                </c:pt>
                <c:pt idx="43">
                  <c:v>1.6705000830000001</c:v>
                </c:pt>
                <c:pt idx="44">
                  <c:v>1.572973532</c:v>
                </c:pt>
                <c:pt idx="45">
                  <c:v>1.6964783080000001</c:v>
                </c:pt>
                <c:pt idx="46">
                  <c:v>1.896436477</c:v>
                </c:pt>
                <c:pt idx="47">
                  <c:v>1.848528978</c:v>
                </c:pt>
                <c:pt idx="48">
                  <c:v>1.936346787</c:v>
                </c:pt>
                <c:pt idx="49">
                  <c:v>1.8622617699999999</c:v>
                </c:pt>
                <c:pt idx="50">
                  <c:v>1.95411424</c:v>
                </c:pt>
                <c:pt idx="51">
                  <c:v>1.6166307529999999</c:v>
                </c:pt>
                <c:pt idx="52">
                  <c:v>1.8571625199999999</c:v>
                </c:pt>
                <c:pt idx="53">
                  <c:v>1.8883136519999999</c:v>
                </c:pt>
                <c:pt idx="54">
                  <c:v>1.946335862</c:v>
                </c:pt>
                <c:pt idx="55">
                  <c:v>1.699488798</c:v>
                </c:pt>
              </c:numCache>
            </c:numRef>
          </c:xVal>
          <c:yVal>
            <c:numRef>
              <c:f>'K-OtherParams (3)'!$P$152:$P$207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1-4A7B-988D-5AC9C2CA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7263"/>
        <c:axId val="1054055599"/>
      </c:scatterChart>
      <c:valAx>
        <c:axId val="1216586016"/>
        <c:scaling>
          <c:orientation val="minMax"/>
          <c:max val="2.6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Tortuosity,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065651709401711"/>
              <c:y val="0.9223496913580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0.70000000000000007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7.89393518518518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1054055599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120182098765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57263"/>
        <c:crosses val="max"/>
        <c:crossBetween val="midCat"/>
        <c:majorUnit val="100"/>
      </c:valAx>
      <c:valAx>
        <c:axId val="1054057263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5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39850427350431"/>
          <c:y val="0.58936555555555559"/>
          <c:w val="0.20881004273504275"/>
          <c:h val="0.221083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69908269230769216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'K-Rp&amp;Poro'!$O$152:$O$207</c:f>
              <c:numCache>
                <c:formatCode>General</c:formatCode>
                <c:ptCount val="56"/>
                <c:pt idx="0">
                  <c:v>237.31369416356273</c:v>
                </c:pt>
                <c:pt idx="1">
                  <c:v>284.91630158680846</c:v>
                </c:pt>
                <c:pt idx="2">
                  <c:v>271.26731409136829</c:v>
                </c:pt>
                <c:pt idx="3">
                  <c:v>336.62017475637833</c:v>
                </c:pt>
                <c:pt idx="4">
                  <c:v>394.12638097126603</c:v>
                </c:pt>
                <c:pt idx="5">
                  <c:v>593.32943430701107</c:v>
                </c:pt>
                <c:pt idx="6">
                  <c:v>845.76682821328563</c:v>
                </c:pt>
                <c:pt idx="7">
                  <c:v>657.72501759040927</c:v>
                </c:pt>
                <c:pt idx="8">
                  <c:v>692.40652532730667</c:v>
                </c:pt>
                <c:pt idx="9">
                  <c:v>259.99868708277563</c:v>
                </c:pt>
                <c:pt idx="10">
                  <c:v>284.91630158680846</c:v>
                </c:pt>
                <c:pt idx="11">
                  <c:v>392.81730681456156</c:v>
                </c:pt>
                <c:pt idx="12">
                  <c:v>659.74908126851813</c:v>
                </c:pt>
                <c:pt idx="13">
                  <c:v>268.04548850887636</c:v>
                </c:pt>
                <c:pt idx="14">
                  <c:v>199.48004727204716</c:v>
                </c:pt>
                <c:pt idx="15">
                  <c:v>211.25971349667728</c:v>
                </c:pt>
                <c:pt idx="16">
                  <c:v>224.24427487796336</c:v>
                </c:pt>
                <c:pt idx="17">
                  <c:v>296.92101134717984</c:v>
                </c:pt>
                <c:pt idx="18">
                  <c:v>339.92145688499176</c:v>
                </c:pt>
                <c:pt idx="19">
                  <c:v>266.21320182021918</c:v>
                </c:pt>
                <c:pt idx="20">
                  <c:v>196.27650598552322</c:v>
                </c:pt>
                <c:pt idx="21">
                  <c:v>218.5806026001375</c:v>
                </c:pt>
                <c:pt idx="22">
                  <c:v>228.01057375301664</c:v>
                </c:pt>
                <c:pt idx="23">
                  <c:v>600.10543166636569</c:v>
                </c:pt>
                <c:pt idx="24">
                  <c:v>399.67581417512883</c:v>
                </c:pt>
                <c:pt idx="25">
                  <c:v>214.16327628333195</c:v>
                </c:pt>
                <c:pt idx="26">
                  <c:v>498.9510593162704</c:v>
                </c:pt>
                <c:pt idx="27">
                  <c:v>240.29011283418052</c:v>
                </c:pt>
                <c:pt idx="28">
                  <c:v>258.83538248875215</c:v>
                </c:pt>
                <c:pt idx="29">
                  <c:v>357.32165172809397</c:v>
                </c:pt>
                <c:pt idx="30">
                  <c:v>983.46877117124325</c:v>
                </c:pt>
                <c:pt idx="31">
                  <c:v>370.4932718624292</c:v>
                </c:pt>
                <c:pt idx="32">
                  <c:v>368.11126913111826</c:v>
                </c:pt>
                <c:pt idx="33">
                  <c:v>653.73376169504297</c:v>
                </c:pt>
                <c:pt idx="34">
                  <c:v>545.16105733373024</c:v>
                </c:pt>
                <c:pt idx="35">
                  <c:v>195.61909609084267</c:v>
                </c:pt>
                <c:pt idx="36">
                  <c:v>185.26449958807518</c:v>
                </c:pt>
                <c:pt idx="37">
                  <c:v>231.31409833867792</c:v>
                </c:pt>
                <c:pt idx="38">
                  <c:v>471.83372549912286</c:v>
                </c:pt>
                <c:pt idx="39">
                  <c:v>339.08360643126326</c:v>
                </c:pt>
                <c:pt idx="40">
                  <c:v>330.41587270993517</c:v>
                </c:pt>
                <c:pt idx="41">
                  <c:v>378.06492333421158</c:v>
                </c:pt>
                <c:pt idx="42">
                  <c:v>411.93679238357174</c:v>
                </c:pt>
                <c:pt idx="43">
                  <c:v>312.60601716073825</c:v>
                </c:pt>
                <c:pt idx="44">
                  <c:v>452.86254719737781</c:v>
                </c:pt>
                <c:pt idx="45">
                  <c:v>559.98419746010404</c:v>
                </c:pt>
                <c:pt idx="46">
                  <c:v>391.27467056618985</c:v>
                </c:pt>
                <c:pt idx="47">
                  <c:v>329.3000032473517</c:v>
                </c:pt>
                <c:pt idx="48">
                  <c:v>288.17337294260278</c:v>
                </c:pt>
                <c:pt idx="49">
                  <c:v>262.45341546685381</c:v>
                </c:pt>
                <c:pt idx="50">
                  <c:v>518.76863987919944</c:v>
                </c:pt>
                <c:pt idx="51">
                  <c:v>540.61693141322462</c:v>
                </c:pt>
                <c:pt idx="52">
                  <c:v>386.09390491794335</c:v>
                </c:pt>
                <c:pt idx="53">
                  <c:v>495.38812574810896</c:v>
                </c:pt>
                <c:pt idx="54">
                  <c:v>672.09484982450863</c:v>
                </c:pt>
                <c:pt idx="55">
                  <c:v>553.10751690055952</c:v>
                </c:pt>
              </c:numCache>
            </c:numRef>
          </c:xVal>
          <c:yVal>
            <c:numRef>
              <c:f>'K-Rp&amp;Poro'!$H$152:$H$207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B-4718-9A9D-A9DBC47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'K-Rp&amp;Poro'!$P$152:$P$207</c:f>
              <c:numCache>
                <c:formatCode>General</c:formatCode>
                <c:ptCount val="56"/>
                <c:pt idx="0">
                  <c:v>464.34616420201741</c:v>
                </c:pt>
                <c:pt idx="1">
                  <c:v>615.59788947964921</c:v>
                </c:pt>
                <c:pt idx="2">
                  <c:v>789.81171541401284</c:v>
                </c:pt>
                <c:pt idx="3">
                  <c:v>798.08525531519331</c:v>
                </c:pt>
                <c:pt idx="4">
                  <c:v>1551.202665318008</c:v>
                </c:pt>
                <c:pt idx="5">
                  <c:v>1916.0085725698873</c:v>
                </c:pt>
                <c:pt idx="6">
                  <c:v>1668.7064755956449</c:v>
                </c:pt>
                <c:pt idx="7">
                  <c:v>1300.1943310899271</c:v>
                </c:pt>
                <c:pt idx="8">
                  <c:v>1274.9033617700154</c:v>
                </c:pt>
                <c:pt idx="9">
                  <c:v>811.11339180414416</c:v>
                </c:pt>
                <c:pt idx="10">
                  <c:v>615.59788947964921</c:v>
                </c:pt>
                <c:pt idx="11">
                  <c:v>1064.361428668625</c:v>
                </c:pt>
                <c:pt idx="12">
                  <c:v>1265.5439482262229</c:v>
                </c:pt>
                <c:pt idx="13">
                  <c:v>845.59673717847113</c:v>
                </c:pt>
                <c:pt idx="14">
                  <c:v>678.844221938224</c:v>
                </c:pt>
                <c:pt idx="15">
                  <c:v>599.64839275029135</c:v>
                </c:pt>
                <c:pt idx="16">
                  <c:v>606.57476918251325</c:v>
                </c:pt>
                <c:pt idx="17">
                  <c:v>698.47201185551023</c:v>
                </c:pt>
                <c:pt idx="18">
                  <c:v>803.86114071136819</c:v>
                </c:pt>
                <c:pt idx="19">
                  <c:v>683.85757889015224</c:v>
                </c:pt>
                <c:pt idx="20">
                  <c:v>477.88903478130732</c:v>
                </c:pt>
                <c:pt idx="21">
                  <c:v>655.03476219202946</c:v>
                </c:pt>
                <c:pt idx="22">
                  <c:v>695.41124061169808</c:v>
                </c:pt>
                <c:pt idx="23">
                  <c:v>1162.0322317732894</c:v>
                </c:pt>
                <c:pt idx="24">
                  <c:v>797.2722495727071</c:v>
                </c:pt>
                <c:pt idx="25">
                  <c:v>678.08620109074832</c:v>
                </c:pt>
                <c:pt idx="26">
                  <c:v>1047.9494843601183</c:v>
                </c:pt>
                <c:pt idx="27">
                  <c:v>595.47839007441473</c:v>
                </c:pt>
                <c:pt idx="28">
                  <c:v>712.07087630330284</c:v>
                </c:pt>
                <c:pt idx="29">
                  <c:v>854.49008160847018</c:v>
                </c:pt>
                <c:pt idx="30">
                  <c:v>1298.8387300843037</c:v>
                </c:pt>
                <c:pt idx="31">
                  <c:v>1292.2366017320871</c:v>
                </c:pt>
                <c:pt idx="32">
                  <c:v>860.83084808948968</c:v>
                </c:pt>
                <c:pt idx="33">
                  <c:v>1577.050119707874</c:v>
                </c:pt>
                <c:pt idx="34">
                  <c:v>1204.9826697120159</c:v>
                </c:pt>
                <c:pt idx="35">
                  <c:v>610.7264709987395</c:v>
                </c:pt>
                <c:pt idx="36">
                  <c:v>540.68214316905562</c:v>
                </c:pt>
                <c:pt idx="37">
                  <c:v>602.32981689348537</c:v>
                </c:pt>
                <c:pt idx="38">
                  <c:v>969.04720604383886</c:v>
                </c:pt>
                <c:pt idx="39">
                  <c:v>703.36055539551865</c:v>
                </c:pt>
                <c:pt idx="40">
                  <c:v>971.62009147828678</c:v>
                </c:pt>
                <c:pt idx="41">
                  <c:v>880.18484232556386</c:v>
                </c:pt>
                <c:pt idx="42">
                  <c:v>919.86076063505595</c:v>
                </c:pt>
                <c:pt idx="43">
                  <c:v>683.02984886903266</c:v>
                </c:pt>
                <c:pt idx="44">
                  <c:v>1217.183609747656</c:v>
                </c:pt>
                <c:pt idx="45">
                  <c:v>1284.212866364586</c:v>
                </c:pt>
                <c:pt idx="46">
                  <c:v>958.03672359477082</c:v>
                </c:pt>
                <c:pt idx="47">
                  <c:v>1398.9859382729476</c:v>
                </c:pt>
                <c:pt idx="48">
                  <c:v>849.63153103399918</c:v>
                </c:pt>
                <c:pt idx="49">
                  <c:v>632.33929779049981</c:v>
                </c:pt>
                <c:pt idx="50">
                  <c:v>1097.1692504252198</c:v>
                </c:pt>
                <c:pt idx="51">
                  <c:v>1147.0296956178033</c:v>
                </c:pt>
                <c:pt idx="52">
                  <c:v>957.78596765506722</c:v>
                </c:pt>
                <c:pt idx="53">
                  <c:v>1172.451872535886</c:v>
                </c:pt>
                <c:pt idx="54">
                  <c:v>1838.8719830273149</c:v>
                </c:pt>
                <c:pt idx="55">
                  <c:v>1153.4495464810736</c:v>
                </c:pt>
              </c:numCache>
            </c:numRef>
          </c:xVal>
          <c:yVal>
            <c:numRef>
              <c:f>'K-Rp&amp;Poro'!$N$152:$N$207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B-4718-9A9D-A9DBC47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</c:scatterChart>
      <c:valAx>
        <c:axId val="864741392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964255050505056"/>
              <c:y val="0.93298251633986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800"/>
      </c:valAx>
      <c:valAx>
        <c:axId val="103386956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7.23066358024691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9.46722222222222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49583333333338"/>
          <c:y val="0.4194775"/>
          <c:w val="0.19375010683760682"/>
          <c:h val="0.226015432098765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'K-Tot_Poro_Fc'!$C$2:$C$149</c:f>
              <c:numCache>
                <c:formatCode>0.000</c:formatCode>
                <c:ptCount val="148"/>
                <c:pt idx="0">
                  <c:v>0.11194057</c:v>
                </c:pt>
                <c:pt idx="1">
                  <c:v>0.10871177899999999</c:v>
                </c:pt>
                <c:pt idx="2">
                  <c:v>0.10042820099999999</c:v>
                </c:pt>
                <c:pt idx="3">
                  <c:v>0.13972595300000001</c:v>
                </c:pt>
                <c:pt idx="4">
                  <c:v>9.1022364800000005E-2</c:v>
                </c:pt>
                <c:pt idx="5">
                  <c:v>0.133405626</c:v>
                </c:pt>
                <c:pt idx="6">
                  <c:v>0.14052975200000001</c:v>
                </c:pt>
                <c:pt idx="7">
                  <c:v>0.132473484</c:v>
                </c:pt>
                <c:pt idx="8">
                  <c:v>0.12441281999999999</c:v>
                </c:pt>
                <c:pt idx="9">
                  <c:v>0.15168736899999999</c:v>
                </c:pt>
                <c:pt idx="10">
                  <c:v>0.13737307500000001</c:v>
                </c:pt>
                <c:pt idx="11">
                  <c:v>0.14690460299999999</c:v>
                </c:pt>
                <c:pt idx="12">
                  <c:v>0.131514192</c:v>
                </c:pt>
                <c:pt idx="13">
                  <c:v>0.13587132099999999</c:v>
                </c:pt>
                <c:pt idx="14">
                  <c:v>0.13496227599999999</c:v>
                </c:pt>
                <c:pt idx="15">
                  <c:v>0.129873931</c:v>
                </c:pt>
                <c:pt idx="16">
                  <c:v>0.151094019</c:v>
                </c:pt>
                <c:pt idx="17">
                  <c:v>0.13206771</c:v>
                </c:pt>
                <c:pt idx="18">
                  <c:v>0.13834063699999999</c:v>
                </c:pt>
                <c:pt idx="19">
                  <c:v>0.160215527</c:v>
                </c:pt>
                <c:pt idx="20">
                  <c:v>0.14361162499999999</c:v>
                </c:pt>
                <c:pt idx="21">
                  <c:v>0.134048373</c:v>
                </c:pt>
                <c:pt idx="22">
                  <c:v>0.13492496300000001</c:v>
                </c:pt>
                <c:pt idx="23">
                  <c:v>0.125559166</c:v>
                </c:pt>
                <c:pt idx="24">
                  <c:v>0.10504932</c:v>
                </c:pt>
                <c:pt idx="25">
                  <c:v>0.100928105</c:v>
                </c:pt>
                <c:pt idx="26">
                  <c:v>0.137802124</c:v>
                </c:pt>
                <c:pt idx="27">
                  <c:v>0.142307088</c:v>
                </c:pt>
                <c:pt idx="28">
                  <c:v>0.14597734800000001</c:v>
                </c:pt>
                <c:pt idx="29">
                  <c:v>0.127062231</c:v>
                </c:pt>
                <c:pt idx="30">
                  <c:v>0.123622395</c:v>
                </c:pt>
                <c:pt idx="31">
                  <c:v>0.12656061399999999</c:v>
                </c:pt>
                <c:pt idx="32">
                  <c:v>0.11390676299999999</c:v>
                </c:pt>
                <c:pt idx="33">
                  <c:v>0.110422544</c:v>
                </c:pt>
         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             </c:pt>
                <c:pt idx="37">
                  <c:v>0.12770999999999999</c:v>
                </c:pt>
                <c:pt idx="38">
                  <c:v>0.124892</c:v>
                </c:pt>
                <c:pt idx="39">
                  <c:v>0.12285699999999999</c:v>
                </c:pt>
                <c:pt idx="40">
                  <c:v>0.13539000000000001</c:v>
                </c:pt>
                <c:pt idx="41">
                  <c:v>0.162109</c:v>
                </c:pt>
                <c:pt idx="42">
                  <c:v>0.16767399999999999</c:v>
                </c:pt>
                <c:pt idx="43">
                  <c:v>0.131547</c:v>
                </c:pt>
                <c:pt idx="44">
                  <c:v>0.145035</c:v>
                </c:pt>
                <c:pt idx="45">
                  <c:v>0.156663</c:v>
                </c:pt>
                <c:pt idx="46">
                  <c:v>0.15482299999999999</c:v>
                </c:pt>
                <c:pt idx="47">
                  <c:v>0.16713500000000001</c:v>
                </c:pt>
                <c:pt idx="48">
                  <c:v>0.163657</c:v>
                </c:pt>
                <c:pt idx="49">
                  <c:v>0.11984400000000001</c:v>
                </c:pt>
                <c:pt idx="50">
                  <c:v>9.6176200000000003E-2</c:v>
                </c:pt>
                <c:pt idx="51">
                  <c:v>9.9482799999999996E-2</c:v>
                </c:pt>
                <c:pt idx="52">
                  <c:v>0.127583</c:v>
                </c:pt>
                <c:pt idx="53">
                  <c:v>0.14094200000000001</c:v>
                </c:pt>
                <c:pt idx="54">
                  <c:v>0.152251</c:v>
                </c:pt>
                <c:pt idx="55">
                  <c:v>0.14168800000000001</c:v>
                </c:pt>
                <c:pt idx="56">
                  <c:v>0.13109399999999999</c:v>
                </c:pt>
                <c:pt idx="57">
                  <c:v>0.12805</c:v>
                </c:pt>
                <c:pt idx="58">
                  <c:v>0.137486</c:v>
                </c:pt>
                <c:pt idx="59">
                  <c:v>0.13802400000000001</c:v>
                </c:pt>
                <c:pt idx="60">
                  <c:v>0.12764500000000001</c:v>
                </c:pt>
                <c:pt idx="61">
                  <c:v>0.124253</c:v>
                </c:pt>
                <c:pt idx="62">
                  <c:v>0.14075099999999999</c:v>
                </c:pt>
                <c:pt idx="63">
                  <c:v>0.16542399999999999</c:v>
                </c:pt>
                <c:pt idx="64">
                  <c:v>0.16714200000000001</c:v>
                </c:pt>
                <c:pt idx="65">
                  <c:v>0.11613800000000001</c:v>
                </c:pt>
                <c:pt idx="66">
                  <c:v>0.111041</c:v>
                </c:pt>
                <c:pt idx="67">
                  <c:v>0.110495</c:v>
                </c:pt>
                <c:pt idx="68">
                  <c:v>0.141458</c:v>
                </c:pt>
                <c:pt idx="69">
                  <c:v>0.16403200000000001</c:v>
                </c:pt>
                <c:pt idx="70">
                  <c:v>0.15768199999999999</c:v>
                </c:pt>
                <c:pt idx="71">
                  <c:v>0.128049</c:v>
                </c:pt>
                <c:pt idx="72">
                  <c:v>9.5788200000000004E-2</c:v>
                </c:pt>
                <c:pt idx="73">
                  <c:v>0.1004</c:v>
                </c:pt>
                <c:pt idx="74">
                  <c:v>0.12411700000000001</c:v>
                </c:pt>
                <c:pt idx="75">
                  <c:v>0.139297</c:v>
                </c:pt>
                <c:pt idx="76">
                  <c:v>0.15718199999999999</c:v>
                </c:pt>
                <c:pt idx="77">
                  <c:v>0.129996</c:v>
                </c:pt>
                <c:pt idx="78">
                  <c:v>0.13700300000000001</c:v>
                </c:pt>
                <c:pt idx="79">
                  <c:v>0.13258200000000001</c:v>
                </c:pt>
                <c:pt idx="80">
                  <c:v>0.132466</c:v>
                </c:pt>
                <c:pt idx="81">
                  <c:v>0.120432</c:v>
                </c:pt>
                <c:pt idx="82">
                  <c:v>0.12446500000000001</c:v>
                </c:pt>
                <c:pt idx="83">
                  <c:v>0.115746</c:v>
                </c:pt>
                <c:pt idx="84">
                  <c:v>0.130714</c:v>
                </c:pt>
                <c:pt idx="85">
                  <c:v>0.16855716700000001</c:v>
                </c:pt>
                <c:pt idx="86">
                  <c:v>0.17416389299999999</c:v>
                </c:pt>
                <c:pt idx="87">
                  <c:v>0.143286094</c:v>
                </c:pt>
                <c:pt idx="88">
                  <c:v>0.14107857600000001</c:v>
                </c:pt>
                <c:pt idx="89">
                  <c:v>0.132060871</c:v>
                </c:pt>
                <c:pt idx="90">
                  <c:v>0.12842187299999999</c:v>
                </c:pt>
                <c:pt idx="91">
                  <c:v>0.15697704300000001</c:v>
                </c:pt>
                <c:pt idx="92">
                  <c:v>0.13704980899999999</c:v>
                </c:pt>
                <c:pt idx="93">
                  <c:v>0.11136919300000001</c:v>
                </c:pt>
                <c:pt idx="94">
                  <c:v>8.8061161299999996E-2</c:v>
                </c:pt>
                <c:pt idx="95">
                  <c:v>0.104621597</c:v>
                </c:pt>
                <c:pt idx="96">
                  <c:v>0.14460100000000001</c:v>
                </c:pt>
                <c:pt idx="97">
                  <c:v>0.14044799999999999</c:v>
                </c:pt>
                <c:pt idx="98">
                  <c:v>0.18540499999999999</c:v>
                </c:pt>
                <c:pt idx="99">
                  <c:v>0.20131399999999999</c:v>
                </c:pt>
                <c:pt idx="100">
                  <c:v>0.12812399999999999</c:v>
                </c:pt>
                <c:pt idx="101">
                  <c:v>0.11088000000000001</c:v>
                </c:pt>
                <c:pt idx="102">
                  <c:v>9.4318700000000005E-2</c:v>
                </c:pt>
                <c:pt idx="103">
                  <c:v>0.10785400000000001</c:v>
                </c:pt>
                <c:pt idx="104">
                  <c:v>0.154033</c:v>
                </c:pt>
                <c:pt idx="105">
                  <c:v>0.115692</c:v>
                </c:pt>
                <c:pt idx="106">
                  <c:v>9.2470399999999994E-2</c:v>
                </c:pt>
                <c:pt idx="107">
                  <c:v>9.7478099999999998E-2</c:v>
                </c:pt>
                <c:pt idx="108">
                  <c:v>0.17325099999999999</c:v>
                </c:pt>
                <c:pt idx="109">
                  <c:v>0.21485499999999999</c:v>
                </c:pt>
                <c:pt idx="110">
                  <c:v>0.145315</c:v>
                </c:pt>
                <c:pt idx="111">
                  <c:v>0.10336585299999999</c:v>
                </c:pt>
                <c:pt idx="112">
                  <c:v>0.11173290800000001</c:v>
                </c:pt>
                <c:pt idx="113">
                  <c:v>0.184377924</c:v>
                </c:pt>
                <c:pt idx="114">
                  <c:v>0.196113333</c:v>
                </c:pt>
                <c:pt idx="115">
                  <c:v>0.13418981399999999</c:v>
                </c:pt>
                <c:pt idx="116">
                  <c:v>0.127546296</c:v>
                </c:pt>
                <c:pt idx="117">
                  <c:v>0.126322299</c:v>
                </c:pt>
                <c:pt idx="118">
                  <c:v>0.115221292</c:v>
                </c:pt>
                <c:pt idx="119">
                  <c:v>0.13638399500000001</c:v>
                </c:pt>
                <c:pt idx="120">
                  <c:v>0.20157460899999999</c:v>
                </c:pt>
                <c:pt idx="121">
                  <c:v>0.129819661</c:v>
                </c:pt>
                <c:pt idx="122">
                  <c:v>0.113356754</c:v>
                </c:pt>
                <c:pt idx="123">
                  <c:v>0.15212304900000001</c:v>
                </c:pt>
                <c:pt idx="124">
                  <c:v>0.12796606099999999</c:v>
                </c:pt>
                <c:pt idx="125">
                  <c:v>0.129016995</c:v>
                </c:pt>
                <c:pt idx="126">
                  <c:v>0.147272825</c:v>
                </c:pt>
                <c:pt idx="127">
                  <c:v>0.13452462900000001</c:v>
                </c:pt>
                <c:pt idx="128">
                  <c:v>0.100815922</c:v>
                </c:pt>
                <c:pt idx="129">
                  <c:v>0.11601581399999999</c:v>
                </c:pt>
                <c:pt idx="130">
                  <c:v>0.18939246200000001</c:v>
                </c:pt>
                <c:pt idx="131">
                  <c:v>0.18027845000000001</c:v>
                </c:pt>
                <c:pt idx="132">
                  <c:v>0.106815539</c:v>
                </c:pt>
                <c:pt idx="133">
                  <c:v>0.103700392</c:v>
                </c:pt>
                <c:pt idx="134">
                  <c:v>0.114033096</c:v>
                </c:pt>
                <c:pt idx="135">
                  <c:v>0.119830541</c:v>
                </c:pt>
                <c:pt idx="136">
                  <c:v>0.15363138900000001</c:v>
                </c:pt>
                <c:pt idx="137">
                  <c:v>0.14566163700000001</c:v>
                </c:pt>
                <c:pt idx="138">
                  <c:v>0.141508684</c:v>
                </c:pt>
                <c:pt idx="139">
                  <c:v>0.14912420500000001</c:v>
                </c:pt>
                <c:pt idx="140">
                  <c:v>0.138337657</c:v>
                </c:pt>
                <c:pt idx="141">
                  <c:v>0.10035667600000001</c:v>
                </c:pt>
                <c:pt idx="142">
                  <c:v>0.11137472800000001</c:v>
                </c:pt>
                <c:pt idx="143">
                  <c:v>0.15685547899999999</c:v>
                </c:pt>
                <c:pt idx="144">
                  <c:v>0.14569449400000001</c:v>
                </c:pt>
                <c:pt idx="145">
                  <c:v>0.114279009</c:v>
                </c:pt>
                <c:pt idx="146">
                  <c:v>0.12794966999999999</c:v>
                </c:pt>
                <c:pt idx="147">
                  <c:v>0.123832688</c:v>
                </c:pt>
              </c:numCache>
            </c:numRef>
          </c:xVal>
          <c:yVal>
            <c:numRef>
              <c:f>'K-Tot_Poro_Fc'!$F$2:$F$149</c:f>
              <c:numCache>
                <c:formatCode>0.00000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'K-Tot_Poro_Fc'!$G$2:$G$149</c:f>
              <c:numCache>
                <c:formatCode>0.000</c:formatCode>
                <c:ptCount val="148"/>
                <c:pt idx="0">
                  <c:v>0.20514067999999999</c:v>
                </c:pt>
                <c:pt idx="1">
                  <c:v>0.15412110100000001</c:v>
                </c:pt>
                <c:pt idx="2">
                  <c:v>0.13798880599999999</c:v>
                </c:pt>
                <c:pt idx="3">
                  <c:v>0.162415057</c:v>
                </c:pt>
                <c:pt idx="4">
                  <c:v>0.103098683</c:v>
                </c:pt>
                <c:pt idx="5">
                  <c:v>0.14544913200000001</c:v>
                </c:pt>
                <c:pt idx="6">
                  <c:v>0.15747259599999999</c:v>
                </c:pt>
                <c:pt idx="7">
                  <c:v>0.15822172200000001</c:v>
                </c:pt>
                <c:pt idx="8">
                  <c:v>0.170367718</c:v>
                </c:pt>
                <c:pt idx="9">
                  <c:v>0.18554557899999999</c:v>
                </c:pt>
                <c:pt idx="10">
                  <c:v>0.157621399</c:v>
                </c:pt>
                <c:pt idx="11">
                  <c:v>0.167707831</c:v>
                </c:pt>
                <c:pt idx="12">
                  <c:v>0.153090015</c:v>
                </c:pt>
                <c:pt idx="13">
                  <c:v>0.15179869500000001</c:v>
                </c:pt>
                <c:pt idx="14">
                  <c:v>0.157931656</c:v>
                </c:pt>
                <c:pt idx="15">
                  <c:v>0.13506437800000001</c:v>
                </c:pt>
                <c:pt idx="16">
                  <c:v>0.16722095000000001</c:v>
                </c:pt>
                <c:pt idx="17">
                  <c:v>0.14966015499999999</c:v>
                </c:pt>
                <c:pt idx="18">
                  <c:v>0.16864934600000001</c:v>
                </c:pt>
                <c:pt idx="19">
                  <c:v>0.199846834</c:v>
                </c:pt>
                <c:pt idx="20">
                  <c:v>0.18515163700000001</c:v>
                </c:pt>
                <c:pt idx="21">
                  <c:v>0.15473890300000001</c:v>
                </c:pt>
                <c:pt idx="22">
                  <c:v>0.15569458899999999</c:v>
                </c:pt>
                <c:pt idx="23">
                  <c:v>0.14364044400000001</c:v>
                </c:pt>
                <c:pt idx="24">
                  <c:v>0.114669144</c:v>
                </c:pt>
                <c:pt idx="25">
                  <c:v>0.109165475</c:v>
                </c:pt>
                <c:pt idx="26">
                  <c:v>0.15671236799999999</c:v>
                </c:pt>
                <c:pt idx="27">
                  <c:v>0.16417905699999999</c:v>
                </c:pt>
                <c:pt idx="28">
                  <c:v>0.20251567700000001</c:v>
                </c:pt>
                <c:pt idx="29">
                  <c:v>0.156137317</c:v>
                </c:pt>
                <c:pt idx="30">
                  <c:v>0.146431908</c:v>
                </c:pt>
                <c:pt idx="31">
                  <c:v>0.15044318100000001</c:v>
                </c:pt>
                <c:pt idx="32">
                  <c:v>0.12972129900000001</c:v>
                </c:pt>
                <c:pt idx="33">
                  <c:v>0.125447541</c:v>
                </c:pt>
                <c:pt idx="34">
                  <c:v>0.13796624499999999</c:v>
                </c:pt>
                <c:pt idx="35">
                  <c:v>9.6801146899999996E-2</c:v>
                </c:pt>
                <c:pt idx="36">
                  <c:v>8.5606597399999998E-2</c:v>
                </c:pt>
                <c:pt idx="37">
                  <c:v>0.16242899999999999</c:v>
                </c:pt>
                <c:pt idx="38">
                  <c:v>0.15893599999999999</c:v>
                </c:pt>
                <c:pt idx="39">
                  <c:v>0.15615200000000001</c:v>
                </c:pt>
                <c:pt idx="40">
                  <c:v>0.170179</c:v>
                </c:pt>
                <c:pt idx="41">
                  <c:v>0.196938</c:v>
                </c:pt>
                <c:pt idx="42">
                  <c:v>0.19647600000000001</c:v>
                </c:pt>
                <c:pt idx="43">
                  <c:v>0.16387399999999999</c:v>
                </c:pt>
                <c:pt idx="44">
                  <c:v>0.180844</c:v>
                </c:pt>
                <c:pt idx="45">
                  <c:v>0.192604</c:v>
                </c:pt>
                <c:pt idx="46">
                  <c:v>0.19292300000000001</c:v>
                </c:pt>
                <c:pt idx="47">
                  <c:v>0.20311599999999999</c:v>
                </c:pt>
                <c:pt idx="48">
                  <c:v>0.19037599999999999</c:v>
                </c:pt>
                <c:pt idx="49">
                  <c:v>0.15088599999999999</c:v>
                </c:pt>
                <c:pt idx="50">
                  <c:v>0.12485300000000001</c:v>
                </c:pt>
                <c:pt idx="51">
                  <c:v>0.123529</c:v>
                </c:pt>
                <c:pt idx="52">
                  <c:v>0.16025600000000001</c:v>
                </c:pt>
                <c:pt idx="53">
                  <c:v>0.17041200000000001</c:v>
                </c:pt>
                <c:pt idx="54">
                  <c:v>0.17993400000000001</c:v>
                </c:pt>
                <c:pt idx="55">
                  <c:v>0.17693400000000001</c:v>
                </c:pt>
                <c:pt idx="56">
                  <c:v>0.16272</c:v>
                </c:pt>
                <c:pt idx="57">
                  <c:v>0.15834899999999999</c:v>
                </c:pt>
                <c:pt idx="58">
                  <c:v>0.171596</c:v>
                </c:pt>
                <c:pt idx="59">
                  <c:v>0.17652200000000001</c:v>
                </c:pt>
                <c:pt idx="60">
                  <c:v>0.166412</c:v>
                </c:pt>
                <c:pt idx="61">
                  <c:v>0.15728</c:v>
                </c:pt>
                <c:pt idx="62">
                  <c:v>0.180261</c:v>
                </c:pt>
                <c:pt idx="63">
                  <c:v>0.20321500000000001</c:v>
                </c:pt>
                <c:pt idx="64">
                  <c:v>0.198406</c:v>
                </c:pt>
                <c:pt idx="65">
                  <c:v>0.14793100000000001</c:v>
                </c:pt>
                <c:pt idx="66">
                  <c:v>0.14160300000000001</c:v>
                </c:pt>
                <c:pt idx="67">
                  <c:v>0.138654</c:v>
                </c:pt>
                <c:pt idx="68">
                  <c:v>0.17590900000000001</c:v>
                </c:pt>
                <c:pt idx="69">
                  <c:v>0.19692999999999999</c:v>
                </c:pt>
                <c:pt idx="70">
                  <c:v>0.186972</c:v>
                </c:pt>
                <c:pt idx="71">
                  <c:v>0.15887200000000001</c:v>
                </c:pt>
                <c:pt idx="72">
                  <c:v>0.12499200000000001</c:v>
                </c:pt>
                <c:pt idx="73">
                  <c:v>0.124805</c:v>
                </c:pt>
                <c:pt idx="74">
                  <c:v>0.154421</c:v>
                </c:pt>
                <c:pt idx="75">
                  <c:v>0.168375</c:v>
                </c:pt>
                <c:pt idx="76">
                  <c:v>0.19009300000000001</c:v>
                </c:pt>
                <c:pt idx="77">
                  <c:v>0.157225</c:v>
                </c:pt>
                <c:pt idx="78">
                  <c:v>0.172876</c:v>
                </c:pt>
                <c:pt idx="79">
                  <c:v>0.16484499999999999</c:v>
                </c:pt>
                <c:pt idx="80">
                  <c:v>0.183559</c:v>
                </c:pt>
                <c:pt idx="81">
                  <c:v>0.15399099999999999</c:v>
                </c:pt>
                <c:pt idx="82">
                  <c:v>0.204761</c:v>
                </c:pt>
                <c:pt idx="83">
                  <c:v>0.15818399999999999</c:v>
                </c:pt>
                <c:pt idx="84">
                  <c:v>0.195133</c:v>
                </c:pt>
                <c:pt idx="85">
                  <c:v>0.209001929</c:v>
                </c:pt>
                <c:pt idx="86">
                  <c:v>0.210601598</c:v>
                </c:pt>
                <c:pt idx="87">
                  <c:v>0.17650859099999999</c:v>
                </c:pt>
                <c:pt idx="88">
                  <c:v>0.17660670000000001</c:v>
                </c:pt>
                <c:pt idx="89">
                  <c:v>0.17134149400000001</c:v>
                </c:pt>
                <c:pt idx="90">
                  <c:v>0.16138260099999999</c:v>
                </c:pt>
                <c:pt idx="91">
                  <c:v>0.19884824800000001</c:v>
                </c:pt>
                <c:pt idx="92">
                  <c:v>0.168761775</c:v>
                </c:pt>
                <c:pt idx="93">
                  <c:v>0.13571794300000001</c:v>
                </c:pt>
                <c:pt idx="94">
                  <c:v>0.116612114</c:v>
                </c:pt>
                <c:pt idx="95">
                  <c:v>0.127974063</c:v>
                </c:pt>
                <c:pt idx="96">
                  <c:v>0.16266600000000001</c:v>
                </c:pt>
                <c:pt idx="97">
                  <c:v>0.160498</c:v>
                </c:pt>
                <c:pt idx="98">
                  <c:v>0.19181400000000001</c:v>
                </c:pt>
                <c:pt idx="99">
                  <c:v>0.200045</c:v>
                </c:pt>
                <c:pt idx="100">
                  <c:v>0.165793</c:v>
                </c:pt>
                <c:pt idx="101">
                  <c:v>0.16184499999999999</c:v>
                </c:pt>
                <c:pt idx="102">
                  <c:v>0.13147900000000001</c:v>
                </c:pt>
                <c:pt idx="103">
                  <c:v>0.143174</c:v>
                </c:pt>
                <c:pt idx="104">
                  <c:v>0.17880499999999999</c:v>
                </c:pt>
                <c:pt idx="105">
                  <c:v>0.173232</c:v>
                </c:pt>
                <c:pt idx="106">
                  <c:v>0.123602</c:v>
                </c:pt>
                <c:pt idx="107">
                  <c:v>0.13269300000000001</c:v>
                </c:pt>
                <c:pt idx="108">
                  <c:v>0.174097</c:v>
                </c:pt>
                <c:pt idx="109">
                  <c:v>0.21456</c:v>
                </c:pt>
                <c:pt idx="110">
                  <c:v>0.17164399999999999</c:v>
                </c:pt>
                <c:pt idx="111">
                  <c:v>0.20148922499999999</c:v>
                </c:pt>
                <c:pt idx="112">
                  <c:v>0.17406085099999999</c:v>
                </c:pt>
                <c:pt idx="113">
                  <c:v>0.19499008400000001</c:v>
                </c:pt>
                <c:pt idx="114">
                  <c:v>0.200793743</c:v>
                </c:pt>
                <c:pt idx="115">
                  <c:v>0.160583541</c:v>
                </c:pt>
                <c:pt idx="116">
                  <c:v>0.15845562499999999</c:v>
                </c:pt>
                <c:pt idx="117">
                  <c:v>0.15611304300000001</c:v>
                </c:pt>
                <c:pt idx="118">
                  <c:v>0.147624701</c:v>
                </c:pt>
                <c:pt idx="119">
                  <c:v>0.211988658</c:v>
                </c:pt>
                <c:pt idx="120">
                  <c:v>0.22210608400000001</c:v>
                </c:pt>
                <c:pt idx="121">
                  <c:v>0.15643726299999999</c:v>
                </c:pt>
                <c:pt idx="122">
                  <c:v>0.16526263999999999</c:v>
                </c:pt>
                <c:pt idx="123">
                  <c:v>0.177084818</c:v>
                </c:pt>
                <c:pt idx="124">
                  <c:v>0.163354322</c:v>
                </c:pt>
                <c:pt idx="125">
                  <c:v>0.156470895</c:v>
                </c:pt>
                <c:pt idx="126">
                  <c:v>0.183040127</c:v>
                </c:pt>
                <c:pt idx="127">
                  <c:v>0.17047558700000001</c:v>
                </c:pt>
                <c:pt idx="128">
                  <c:v>0.14654658700000001</c:v>
                </c:pt>
                <c:pt idx="129">
                  <c:v>0.17657667399999999</c:v>
                </c:pt>
                <c:pt idx="130">
                  <c:v>0.32768490900000002</c:v>
                </c:pt>
                <c:pt idx="131">
                  <c:v>0.27563652399999999</c:v>
                </c:pt>
                <c:pt idx="132">
                  <c:v>0.199975342</c:v>
                </c:pt>
                <c:pt idx="133">
                  <c:v>0.18466901799999999</c:v>
                </c:pt>
                <c:pt idx="134">
                  <c:v>0.164578795</c:v>
                </c:pt>
                <c:pt idx="135">
                  <c:v>0.157564968</c:v>
                </c:pt>
                <c:pt idx="136">
                  <c:v>0.18188315599999999</c:v>
                </c:pt>
                <c:pt idx="137">
                  <c:v>0.195837602</c:v>
                </c:pt>
                <c:pt idx="138">
                  <c:v>0.163452968</c:v>
                </c:pt>
                <c:pt idx="139">
                  <c:v>0.16298095900000001</c:v>
                </c:pt>
                <c:pt idx="140">
                  <c:v>0.15262857099999999</c:v>
                </c:pt>
                <c:pt idx="141">
                  <c:v>0.16486309499999999</c:v>
                </c:pt>
                <c:pt idx="142">
                  <c:v>0.17005078500000001</c:v>
                </c:pt>
                <c:pt idx="143">
                  <c:v>0.17630732099999999</c:v>
                </c:pt>
                <c:pt idx="144">
                  <c:v>0.180935085</c:v>
                </c:pt>
                <c:pt idx="145">
                  <c:v>0.14951445199999999</c:v>
                </c:pt>
                <c:pt idx="146">
                  <c:v>0.188804939</c:v>
                </c:pt>
                <c:pt idx="147">
                  <c:v>0.18215861899999999</c:v>
                </c:pt>
              </c:numCache>
            </c:numRef>
          </c:xVal>
          <c:yVal>
            <c:numRef>
              <c:f>'K-Tot_Poro_Fc'!$J$2:$J$149</c:f>
              <c:numCache>
                <c:formatCode>0.00000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</c:valAx>
      <c:valAx>
        <c:axId val="1033869568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4508547008532"/>
          <c:y val="0.4795119444444445"/>
          <c:w val="0.19734561965811964"/>
          <c:h val="0.20913486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'K-Tot_Poro_Fc'!$C$150:$C$205</c:f>
              <c:numCache>
                <c:formatCode>0.000</c:formatCode>
                <c:ptCount val="56"/>
                <c:pt idx="0">
                  <c:v>8.04251879E-2</c:v>
                </c:pt>
                <c:pt idx="1">
                  <c:v>9.3287453100000001E-2</c:v>
                </c:pt>
                <c:pt idx="2">
                  <c:v>8.6475729900000006E-2</c:v>
                </c:pt>
                <c:pt idx="3">
                  <c:v>9.6824534200000006E-2</c:v>
                </c:pt>
                <c:pt idx="4">
                  <c:v>0.107310683</c:v>
                </c:pt>
                <c:pt idx="5">
                  <c:v>0.13826043900000001</c:v>
                </c:pt>
                <c:pt idx="6">
                  <c:v>0.17161652399999999</c:v>
                </c:pt>
                <c:pt idx="7">
                  <c:v>0.14463679500000001</c:v>
                </c:pt>
                <c:pt idx="8">
                  <c:v>0.14322511900000001</c:v>
                </c:pt>
                <c:pt idx="9">
                  <c:v>8.9384786800000005E-2</c:v>
                </c:pt>
                <c:pt idx="10">
                  <c:v>9.3287453100000001E-2</c:v>
                </c:pt>
                <c:pt idx="11">
                  <c:v>0.11718715</c:v>
                </c:pt>
                <c:pt idx="12">
                  <c:v>0.145744652</c:v>
                </c:pt>
                <c:pt idx="13">
                  <c:v>9.6312552699999998E-2</c:v>
                </c:pt>
                <c:pt idx="14">
                  <c:v>7.7184677100000001E-2</c:v>
                </c:pt>
                <c:pt idx="15">
                  <c:v>7.33730197E-2</c:v>
                </c:pt>
                <c:pt idx="16">
                  <c:v>8.1556878999999999E-2</c:v>
                </c:pt>
                <c:pt idx="17">
                  <c:v>9.6643254200000001E-2</c:v>
                </c:pt>
                <c:pt idx="18">
                  <c:v>0.10130724300000001</c:v>
                </c:pt>
                <c:pt idx="19">
                  <c:v>7.3092632000000005E-2</c:v>
                </c:pt>
                <c:pt idx="20">
                  <c:v>8.2384809899999994E-2</c:v>
                </c:pt>
                <c:pt idx="21">
                  <c:v>9.1173470000000006E-2</c:v>
                </c:pt>
                <c:pt idx="22">
                  <c:v>9.2388898100000005E-2</c:v>
                </c:pt>
                <c:pt idx="23">
                  <c:v>0.13397333</c:v>
                </c:pt>
                <c:pt idx="24">
                  <c:v>0.109215245</c:v>
                </c:pt>
                <c:pt idx="25">
                  <c:v>6.7525215400000005E-2</c:v>
                </c:pt>
                <c:pt idx="26">
                  <c:v>0.123232298</c:v>
                </c:pt>
                <c:pt idx="27">
                  <c:v>8.5018865799999996E-2</c:v>
                </c:pt>
                <c:pt idx="28">
                  <c:v>8.9487560100000002E-2</c:v>
                </c:pt>
                <c:pt idx="29">
                  <c:v>0.11188142700000001</c:v>
                </c:pt>
                <c:pt idx="30">
                  <c:v>0.151510954</c:v>
                </c:pt>
                <c:pt idx="31">
                  <c:v>0.111166954</c:v>
                </c:pt>
                <c:pt idx="32">
                  <c:v>0.10300023899999999</c:v>
                </c:pt>
                <c:pt idx="33">
                  <c:v>0.13284397100000001</c:v>
                </c:pt>
                <c:pt idx="34">
                  <c:v>0.114722617</c:v>
                </c:pt>
                <c:pt idx="35">
                  <c:v>7.9571887899999999E-2</c:v>
                </c:pt>
                <c:pt idx="36">
                  <c:v>7.7388651700000005E-2</c:v>
                </c:pt>
                <c:pt idx="37">
                  <c:v>8.9046210099999995E-2</c:v>
                </c:pt>
                <c:pt idx="38">
                  <c:v>0.110613212</c:v>
                </c:pt>
                <c:pt idx="39">
                  <c:v>8.7681703299999997E-2</c:v>
                </c:pt>
                <c:pt idx="40">
                  <c:v>8.8784501000000002E-2</c:v>
                </c:pt>
                <c:pt idx="41">
                  <c:v>0.100218564</c:v>
                </c:pt>
                <c:pt idx="42">
                  <c:v>9.6603363799999994E-2</c:v>
                </c:pt>
                <c:pt idx="43">
                  <c:v>9.0090960299999995E-2</c:v>
                </c:pt>
                <c:pt idx="44">
                  <c:v>0.10905406600000001</c:v>
                </c:pt>
                <c:pt idx="45">
                  <c:v>0.122872949</c:v>
                </c:pt>
                <c:pt idx="46">
                  <c:v>8.9166775300000001E-2</c:v>
                </c:pt>
                <c:pt idx="47">
                  <c:v>0.106857613</c:v>
                </c:pt>
                <c:pt idx="48">
                  <c:v>9.7954072099999998E-2</c:v>
                </c:pt>
                <c:pt idx="49">
                  <c:v>8.9023642200000003E-2</c:v>
                </c:pt>
                <c:pt idx="50">
                  <c:v>0.113045312</c:v>
                </c:pt>
                <c:pt idx="51">
                  <c:v>0.106266789</c:v>
                </c:pt>
                <c:pt idx="52">
                  <c:v>9.8808102300000006E-2</c:v>
                </c:pt>
                <c:pt idx="53">
                  <c:v>0.107527807</c:v>
                </c:pt>
                <c:pt idx="54">
                  <c:v>0.13211603499999999</c:v>
                </c:pt>
                <c:pt idx="55">
                  <c:v>0.116034023</c:v>
                </c:pt>
              </c:numCache>
            </c:numRef>
          </c:xVal>
          <c:yVal>
            <c:numRef>
              <c:f>'K-Tot_Poro_Fc'!$F$150:$F$205</c:f>
              <c:numCache>
                <c:formatCode>0.00000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'K-Tot_Poro_Fc'!$G$150:$G$205</c:f>
              <c:numCache>
                <c:formatCode>0.000</c:formatCode>
                <c:ptCount val="56"/>
                <c:pt idx="0">
                  <c:v>0.102501549</c:v>
                </c:pt>
                <c:pt idx="1">
                  <c:v>0.124720104</c:v>
                </c:pt>
                <c:pt idx="2">
                  <c:v>0.13860143699999999</c:v>
                </c:pt>
                <c:pt idx="3">
                  <c:v>0.140951142</c:v>
                </c:pt>
                <c:pt idx="4">
                  <c:v>0.23011346199999999</c:v>
                </c:pt>
                <c:pt idx="5">
                  <c:v>0.24334159499999999</c:v>
                </c:pt>
                <c:pt idx="6">
                  <c:v>0.21974395199999999</c:v>
                </c:pt>
                <c:pt idx="7">
                  <c:v>0.18421088199999999</c:v>
                </c:pt>
                <c:pt idx="8">
                  <c:v>0.17219115800000001</c:v>
                </c:pt>
                <c:pt idx="9">
                  <c:v>0.14483837799999999</c:v>
                </c:pt>
                <c:pt idx="10">
                  <c:v>0.124720104</c:v>
                </c:pt>
                <c:pt idx="11">
                  <c:v>0.207236588</c:v>
                </c:pt>
                <c:pt idx="12">
                  <c:v>0.17607827500000001</c:v>
                </c:pt>
                <c:pt idx="13">
                  <c:v>0.18141490199999999</c:v>
                </c:pt>
                <c:pt idx="14">
                  <c:v>0.13987845199999999</c:v>
                </c:pt>
                <c:pt idx="15">
                  <c:v>0.116615914</c:v>
                </c:pt>
                <c:pt idx="16">
                  <c:v>0.123546027</c:v>
                </c:pt>
                <c:pt idx="17">
                  <c:v>0.136415645</c:v>
                </c:pt>
                <c:pt idx="18">
                  <c:v>0.14584209000000001</c:v>
                </c:pt>
                <c:pt idx="19">
                  <c:v>0.109424248</c:v>
                </c:pt>
                <c:pt idx="20">
                  <c:v>0.117586784</c:v>
                </c:pt>
                <c:pt idx="21">
                  <c:v>0.14705294399999999</c:v>
                </c:pt>
                <c:pt idx="22">
                  <c:v>0.143949732</c:v>
                </c:pt>
                <c:pt idx="23">
                  <c:v>0.171061352</c:v>
                </c:pt>
                <c:pt idx="24">
                  <c:v>0.13695864399999999</c:v>
                </c:pt>
                <c:pt idx="25">
                  <c:v>0.120047458</c:v>
                </c:pt>
                <c:pt idx="26">
                  <c:v>0.16108581399999999</c:v>
                </c:pt>
                <c:pt idx="27">
                  <c:v>0.118413724</c:v>
                </c:pt>
                <c:pt idx="28">
                  <c:v>0.135882169</c:v>
                </c:pt>
                <c:pt idx="29">
                  <c:v>0.155188039</c:v>
                </c:pt>
                <c:pt idx="30">
                  <c:v>0.20009613000000001</c:v>
                </c:pt>
                <c:pt idx="31">
                  <c:v>0.220079467</c:v>
                </c:pt>
                <c:pt idx="32">
                  <c:v>0.14232944</c:v>
                </c:pt>
                <c:pt idx="33">
                  <c:v>0.19975757599999999</c:v>
                </c:pt>
                <c:pt idx="34">
                  <c:v>0.163501009</c:v>
                </c:pt>
                <c:pt idx="35">
                  <c:v>0.14078481500000001</c:v>
                </c:pt>
                <c:pt idx="36">
                  <c:v>0.12568093799999999</c:v>
                </c:pt>
                <c:pt idx="37">
                  <c:v>0.13043421499999999</c:v>
                </c:pt>
                <c:pt idx="38">
                  <c:v>0.148013324</c:v>
                </c:pt>
                <c:pt idx="39">
                  <c:v>0.11732812200000001</c:v>
                </c:pt>
                <c:pt idx="40">
                  <c:v>0.15028636200000001</c:v>
                </c:pt>
                <c:pt idx="41">
                  <c:v>0.144179955</c:v>
                </c:pt>
                <c:pt idx="42">
                  <c:v>0.14236824200000001</c:v>
                </c:pt>
                <c:pt idx="43">
                  <c:v>0.124143668</c:v>
                </c:pt>
                <c:pt idx="44">
                  <c:v>0.18424928199999999</c:v>
                </c:pt>
                <c:pt idx="45">
                  <c:v>0.18187215900000001</c:v>
                </c:pt>
                <c:pt idx="46">
                  <c:v>0.13600470100000001</c:v>
                </c:pt>
                <c:pt idx="47">
                  <c:v>0.254166275</c:v>
                </c:pt>
                <c:pt idx="48">
                  <c:v>0.15910312500000001</c:v>
                </c:pt>
                <c:pt idx="49">
                  <c:v>0.12515775900000001</c:v>
                </c:pt>
                <c:pt idx="50">
                  <c:v>0.15646643900000001</c:v>
                </c:pt>
                <c:pt idx="51">
                  <c:v>0.14961975799999999</c:v>
                </c:pt>
                <c:pt idx="52">
                  <c:v>0.146725982</c:v>
                </c:pt>
                <c:pt idx="53">
                  <c:v>0.15622061500000001</c:v>
                </c:pt>
                <c:pt idx="54">
                  <c:v>0.20869085200000001</c:v>
                </c:pt>
                <c:pt idx="55">
                  <c:v>0.159363016</c:v>
                </c:pt>
              </c:numCache>
            </c:numRef>
          </c:xVal>
          <c:yVal>
            <c:numRef>
              <c:f>'K-Tot_Poro_Fc'!$J$150:$J$205</c:f>
              <c:numCache>
                <c:formatCode>0.00000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  <c:max val="0.36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  <c:minorUnit val="7.0000000000000007E-2"/>
      </c:valAx>
      <c:valAx>
        <c:axId val="103386956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01559829059828"/>
          <c:y val="0.47774805555555561"/>
          <c:w val="0.19734561965811964"/>
          <c:h val="0.210898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'K-Tot_Poro_Fc'!$D$2:$D$149</c:f>
              <c:numCache>
                <c:formatCode>0.000</c:formatCode>
                <c:ptCount val="148"/>
                <c:pt idx="0">
                  <c:v>8.0143660300000003E-2</c:v>
                </c:pt>
                <c:pt idx="1">
                  <c:v>7.8721448799999996E-2</c:v>
                </c:pt>
                <c:pt idx="2">
                  <c:v>6.68101683E-2</c:v>
                </c:pt>
                <c:pt idx="3">
                  <c:v>0.12264841</c:v>
                </c:pt>
                <c:pt idx="4">
                  <c:v>5.1764402500000001E-2</c:v>
                </c:pt>
                <c:pt idx="5">
                  <c:v>0.11173628300000001</c:v>
                </c:pt>
                <c:pt idx="6">
                  <c:v>0.122391731</c:v>
                </c:pt>
                <c:pt idx="7">
                  <c:v>0.113302082</c:v>
                </c:pt>
                <c:pt idx="8">
                  <c:v>0.10172455</c:v>
                </c:pt>
                <c:pt idx="9">
                  <c:v>0.137141868</c:v>
                </c:pt>
                <c:pt idx="10">
                  <c:v>0.11879187099999999</c:v>
                </c:pt>
                <c:pt idx="11">
                  <c:v>0.12942694099999999</c:v>
                </c:pt>
                <c:pt idx="12">
                  <c:v>0.10983102</c:v>
                </c:pt>
                <c:pt idx="13">
                  <c:v>0.11900168699999999</c:v>
                </c:pt>
                <c:pt idx="14">
                  <c:v>0.121873677</c:v>
                </c:pt>
                <c:pt idx="15">
                  <c:v>0.10830815100000001</c:v>
                </c:pt>
                <c:pt idx="16">
                  <c:v>0.13553398799999999</c:v>
                </c:pt>
                <c:pt idx="17">
                  <c:v>0.111232214</c:v>
                </c:pt>
                <c:pt idx="18">
                  <c:v>0.121340752</c:v>
                </c:pt>
                <c:pt idx="19">
                  <c:v>0.14991942</c:v>
                </c:pt>
                <c:pt idx="20">
                  <c:v>0.12913428199999999</c:v>
                </c:pt>
                <c:pt idx="21">
                  <c:v>0.11207880100000001</c:v>
                </c:pt>
                <c:pt idx="22">
                  <c:v>0.114571571</c:v>
                </c:pt>
                <c:pt idx="23">
                  <c:v>0.10085021700000001</c:v>
                </c:pt>
                <c:pt idx="24">
                  <c:v>6.7372515800000005E-2</c:v>
                </c:pt>
                <c:pt idx="25">
                  <c:v>7.2656758099999996E-2</c:v>
                </c:pt>
                <c:pt idx="26">
                  <c:v>0.120174155</c:v>
                </c:pt>
                <c:pt idx="27">
                  <c:v>0.12562653400000001</c:v>
                </c:pt>
                <c:pt idx="28">
                  <c:v>0.128114015</c:v>
                </c:pt>
                <c:pt idx="29">
                  <c:v>9.9583827E-2</c:v>
                </c:pt>
                <c:pt idx="30">
                  <c:v>9.7970545300000003E-2</c:v>
                </c:pt>
                <c:pt idx="31">
                  <c:v>0.101616763</c:v>
                </c:pt>
                <c:pt idx="32">
                  <c:v>8.0627784100000002E-2</c:v>
                </c:pt>
                <c:pt idx="33">
                  <c:v>6.92761764E-2</c:v>
                </c:pt>
                <c:pt idx="34">
                  <c:v>8.2147784500000001E-2</c:v>
                </c:pt>
                <c:pt idx="35">
                  <c:v>3.7742573799999998E-2</c:v>
                </c:pt>
                <c:pt idx="36">
                  <c:v>3.4659638999999999E-2</c:v>
                </c:pt>
                <c:pt idx="37">
                  <c:v>0.107642</c:v>
                </c:pt>
                <c:pt idx="38">
                  <c:v>0.10236000000000001</c:v>
                </c:pt>
                <c:pt idx="39">
                  <c:v>9.8412200000000005E-2</c:v>
                </c:pt>
                <c:pt idx="40">
                  <c:v>0.11687</c:v>
                </c:pt>
                <c:pt idx="41">
                  <c:v>0.15209600000000001</c:v>
                </c:pt>
                <c:pt idx="42">
                  <c:v>0.15849099999999999</c:v>
                </c:pt>
                <c:pt idx="43">
                  <c:v>0.113889</c:v>
                </c:pt>
                <c:pt idx="44">
                  <c:v>0.12908700000000001</c:v>
                </c:pt>
                <c:pt idx="45">
                  <c:v>0.14500099999999999</c:v>
                </c:pt>
                <c:pt idx="46">
                  <c:v>0.14346600000000001</c:v>
                </c:pt>
                <c:pt idx="47">
                  <c:v>0.15614500000000001</c:v>
                </c:pt>
                <c:pt idx="48">
                  <c:v>0.15390599999999999</c:v>
                </c:pt>
                <c:pt idx="49">
                  <c:v>0.100553</c:v>
                </c:pt>
                <c:pt idx="50">
                  <c:v>4.47824E-2</c:v>
                </c:pt>
                <c:pt idx="51">
                  <c:v>5.6533399999999998E-2</c:v>
                </c:pt>
                <c:pt idx="52">
                  <c:v>0.108269</c:v>
                </c:pt>
                <c:pt idx="53">
                  <c:v>0.12252200000000001</c:v>
                </c:pt>
                <c:pt idx="54">
                  <c:v>0.13669300000000001</c:v>
                </c:pt>
                <c:pt idx="55">
                  <c:v>0.12653600000000001</c:v>
                </c:pt>
                <c:pt idx="56">
                  <c:v>0.111819</c:v>
                </c:pt>
                <c:pt idx="57">
                  <c:v>0.108128</c:v>
                </c:pt>
                <c:pt idx="58">
                  <c:v>0.123158</c:v>
                </c:pt>
                <c:pt idx="59">
                  <c:v>0.12127400000000001</c:v>
                </c:pt>
                <c:pt idx="60">
                  <c:v>0.10534499999999999</c:v>
                </c:pt>
                <c:pt idx="61">
                  <c:v>0.102062</c:v>
                </c:pt>
                <c:pt idx="62">
                  <c:v>0.123722</c:v>
                </c:pt>
                <c:pt idx="63">
                  <c:v>0.155165</c:v>
                </c:pt>
                <c:pt idx="64">
                  <c:v>0.15819900000000001</c:v>
                </c:pt>
                <c:pt idx="65">
                  <c:v>8.7809600000000002E-2</c:v>
                </c:pt>
                <c:pt idx="66">
                  <c:v>8.3709699999999998E-2</c:v>
                </c:pt>
                <c:pt idx="67">
                  <c:v>7.9896099999999998E-2</c:v>
                </c:pt>
                <c:pt idx="68">
                  <c:v>0.12681500000000001</c:v>
                </c:pt>
                <c:pt idx="69">
                  <c:v>0.15359700000000001</c:v>
                </c:pt>
                <c:pt idx="70">
                  <c:v>0.146427</c:v>
                </c:pt>
                <c:pt idx="71">
                  <c:v>0.10963199999999999</c:v>
                </c:pt>
                <c:pt idx="72">
                  <c:v>4.87041E-2</c:v>
                </c:pt>
                <c:pt idx="73">
                  <c:v>5.7521099999999999E-2</c:v>
                </c:pt>
                <c:pt idx="74">
                  <c:v>0.10710600000000001</c:v>
                </c:pt>
                <c:pt idx="75">
                  <c:v>0.124503</c:v>
                </c:pt>
                <c:pt idx="76">
                  <c:v>0.14683599999999999</c:v>
                </c:pt>
                <c:pt idx="77">
                  <c:v>0.113758</c:v>
                </c:pt>
                <c:pt idx="78">
                  <c:v>0.122443</c:v>
                </c:pt>
                <c:pt idx="79">
                  <c:v>0.116952</c:v>
                </c:pt>
                <c:pt idx="80">
                  <c:v>0.11837399999999999</c:v>
                </c:pt>
                <c:pt idx="81">
                  <c:v>9.73083E-2</c:v>
                </c:pt>
                <c:pt idx="82">
                  <c:v>0.10271</c:v>
                </c:pt>
                <c:pt idx="83">
                  <c:v>9.4595600000000002E-2</c:v>
                </c:pt>
                <c:pt idx="84">
                  <c:v>0.11444500000000001</c:v>
                </c:pt>
                <c:pt idx="85">
                  <c:v>0.15881258200000001</c:v>
                </c:pt>
                <c:pt idx="86">
                  <c:v>0.166162699</c:v>
                </c:pt>
                <c:pt idx="87">
                  <c:v>0.128952071</c:v>
                </c:pt>
                <c:pt idx="88">
                  <c:v>0.12571065100000001</c:v>
                </c:pt>
                <c:pt idx="89">
                  <c:v>0.112369515</c:v>
                </c:pt>
                <c:pt idx="90">
                  <c:v>0.104449242</c:v>
                </c:pt>
                <c:pt idx="91">
                  <c:v>0.14540927100000001</c:v>
                </c:pt>
                <c:pt idx="92">
                  <c:v>0.12303159399999999</c:v>
                </c:pt>
                <c:pt idx="93">
                  <c:v>8.5786722600000004E-2</c:v>
                </c:pt>
                <c:pt idx="94">
                  <c:v>4.2917087700000002E-2</c:v>
                </c:pt>
                <c:pt idx="95">
                  <c:v>7.4192419600000004E-2</c:v>
                </c:pt>
                <c:pt idx="96">
                  <c:v>0.124366</c:v>
                </c:pt>
                <c:pt idx="97">
                  <c:v>0.115964</c:v>
                </c:pt>
                <c:pt idx="98">
                  <c:v>0.173983</c:v>
                </c:pt>
                <c:pt idx="99">
                  <c:v>0.192661</c:v>
                </c:pt>
                <c:pt idx="100">
                  <c:v>0.102704</c:v>
                </c:pt>
                <c:pt idx="101">
                  <c:v>7.0149799999999998E-2</c:v>
                </c:pt>
                <c:pt idx="102">
                  <c:v>3.2393400000000003E-2</c:v>
                </c:pt>
                <c:pt idx="103">
                  <c:v>5.3955099999999999E-2</c:v>
                </c:pt>
                <c:pt idx="104">
                  <c:v>0.13301099999999999</c:v>
                </c:pt>
                <c:pt idx="105">
                  <c:v>8.0273399999999995E-2</c:v>
                </c:pt>
                <c:pt idx="106">
                  <c:v>4.5219000000000002E-2</c:v>
                </c:pt>
                <c:pt idx="107">
                  <c:v>2.0487999999999999E-2</c:v>
                </c:pt>
                <c:pt idx="108">
                  <c:v>0.155336</c:v>
                </c:pt>
                <c:pt idx="109">
                  <c:v>0.20837600000000001</c:v>
                </c:pt>
                <c:pt idx="110">
                  <c:v>0.12701299999999999</c:v>
                </c:pt>
                <c:pt idx="111">
                  <c:v>4.6605478999999998E-2</c:v>
                </c:pt>
                <c:pt idx="112">
                  <c:v>7.2692327200000004E-2</c:v>
                </c:pt>
                <c:pt idx="113">
                  <c:v>0.17226657300000001</c:v>
                </c:pt>
                <c:pt idx="114">
                  <c:v>0.187260285</c:v>
                </c:pt>
                <c:pt idx="115">
                  <c:v>0.104731411</c:v>
                </c:pt>
                <c:pt idx="116">
                  <c:v>9.7183309499999995E-2</c:v>
                </c:pt>
                <c:pt idx="117">
                  <c:v>9.3671783800000005E-2</c:v>
                </c:pt>
                <c:pt idx="118">
                  <c:v>8.8159777199999997E-2</c:v>
                </c:pt>
                <c:pt idx="119">
                  <c:v>0.113522016</c:v>
                </c:pt>
                <c:pt idx="120">
                  <c:v>0.19057861000000001</c:v>
                </c:pt>
                <c:pt idx="121">
                  <c:v>9.8512999700000006E-2</c:v>
                </c:pt>
                <c:pt idx="122">
                  <c:v>7.9847633799999998E-2</c:v>
                </c:pt>
                <c:pt idx="123">
                  <c:v>0.134082913</c:v>
                </c:pt>
                <c:pt idx="124">
                  <c:v>9.7395807500000001E-2</c:v>
                </c:pt>
                <c:pt idx="125">
                  <c:v>9.8073959399999994E-2</c:v>
                </c:pt>
                <c:pt idx="126">
                  <c:v>0.125149444</c:v>
                </c:pt>
                <c:pt idx="127">
                  <c:v>0.107464552</c:v>
                </c:pt>
                <c:pt idx="128">
                  <c:v>4.0549829599999997E-2</c:v>
                </c:pt>
                <c:pt idx="129">
                  <c:v>8.7920136699999998E-2</c:v>
                </c:pt>
                <c:pt idx="130">
                  <c:v>0.17954234799999999</c:v>
                </c:pt>
                <c:pt idx="131">
                  <c:v>0.16529032599999999</c:v>
                </c:pt>
                <c:pt idx="132">
                  <c:v>5.6733887599999998E-2</c:v>
                </c:pt>
                <c:pt idx="133">
                  <c:v>5.8330673700000002E-2</c:v>
                </c:pt>
                <c:pt idx="134">
                  <c:v>6.41118512E-2</c:v>
                </c:pt>
                <c:pt idx="135">
                  <c:v>8.7393514800000002E-2</c:v>
                </c:pt>
                <c:pt idx="136">
                  <c:v>0.134784296</c:v>
                </c:pt>
                <c:pt idx="137">
                  <c:v>0.128449902</c:v>
                </c:pt>
                <c:pt idx="138">
                  <c:v>0.123286091</c:v>
                </c:pt>
                <c:pt idx="139">
                  <c:v>0.13041454599999999</c:v>
                </c:pt>
                <c:pt idx="140">
                  <c:v>0.116374835</c:v>
                </c:pt>
                <c:pt idx="141">
                  <c:v>2.5482520500000001E-2</c:v>
                </c:pt>
                <c:pt idx="142">
                  <c:v>7.4542269100000003E-2</c:v>
                </c:pt>
                <c:pt idx="143">
                  <c:v>0.14110751499999999</c:v>
                </c:pt>
                <c:pt idx="144">
                  <c:v>0.12431886</c:v>
                </c:pt>
                <c:pt idx="145">
                  <c:v>7.7561840399999998E-2</c:v>
                </c:pt>
                <c:pt idx="146">
                  <c:v>9.8576277500000004E-2</c:v>
                </c:pt>
                <c:pt idx="147">
                  <c:v>9.0854004000000002E-2</c:v>
                </c:pt>
              </c:numCache>
            </c:numRef>
          </c:xVal>
          <c:yVal>
            <c:numRef>
              <c:f>'K-Tot_Poro_Fc'!$F$2:$F$149</c:f>
              <c:numCache>
                <c:formatCode>0.00000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'K-Tot_Poro_Fc'!$H$2:$H$149</c:f>
              <c:numCache>
                <c:formatCode>0.000</c:formatCode>
                <c:ptCount val="148"/>
                <c:pt idx="0">
                  <c:v>0.190299839</c:v>
                </c:pt>
                <c:pt idx="1">
                  <c:v>0.13859343499999999</c:v>
                </c:pt>
                <c:pt idx="2">
                  <c:v>0.120114259</c:v>
                </c:pt>
                <c:pt idx="3">
                  <c:v>0.15098141100000001</c:v>
                </c:pt>
                <c:pt idx="4">
                  <c:v>7.7972836800000001E-2</c:v>
                </c:pt>
                <c:pt idx="5">
                  <c:v>0.127987564</c:v>
                </c:pt>
                <c:pt idx="6">
                  <c:v>0.14676456199999999</c:v>
                </c:pt>
                <c:pt idx="7">
                  <c:v>0.145337299</c:v>
                </c:pt>
                <c:pt idx="8">
                  <c:v>0.15604078800000001</c:v>
                </c:pt>
                <c:pt idx="9">
                  <c:v>0.17681495799999999</c:v>
                </c:pt>
                <c:pt idx="10">
                  <c:v>0.143050015</c:v>
                </c:pt>
                <c:pt idx="11">
                  <c:v>0.15786133699999999</c:v>
                </c:pt>
                <c:pt idx="12">
                  <c:v>0.139434114</c:v>
                </c:pt>
                <c:pt idx="13">
                  <c:v>0.13955681</c:v>
                </c:pt>
                <c:pt idx="14">
                  <c:v>0.14741671100000001</c:v>
                </c:pt>
                <c:pt idx="15">
                  <c:v>0.112396576</c:v>
                </c:pt>
                <c:pt idx="16">
                  <c:v>0.15697509100000001</c:v>
                </c:pt>
                <c:pt idx="17">
                  <c:v>0.13678984299999999</c:v>
                </c:pt>
                <c:pt idx="18">
                  <c:v>0.158815026</c:v>
                </c:pt>
                <c:pt idx="19">
                  <c:v>0.19435444499999999</c:v>
                </c:pt>
                <c:pt idx="20">
                  <c:v>0.17872105499999999</c:v>
                </c:pt>
                <c:pt idx="21">
                  <c:v>0.14205656899999999</c:v>
                </c:pt>
                <c:pt idx="22">
                  <c:v>0.14434313800000001</c:v>
                </c:pt>
                <c:pt idx="23">
                  <c:v>0.12977476399999999</c:v>
                </c:pt>
                <c:pt idx="24">
                  <c:v>9.3131192000000002E-2</c:v>
                </c:pt>
                <c:pt idx="25">
                  <c:v>8.4457285699999995E-2</c:v>
                </c:pt>
                <c:pt idx="26">
                  <c:v>0.14688453100000001</c:v>
                </c:pt>
                <c:pt idx="27">
                  <c:v>0.15521964399999999</c:v>
                </c:pt>
                <c:pt idx="28">
                  <c:v>0.193383947</c:v>
                </c:pt>
                <c:pt idx="29">
                  <c:v>0.14258636499999999</c:v>
                </c:pt>
                <c:pt idx="30">
                  <c:v>0.134198442</c:v>
                </c:pt>
                <c:pt idx="31">
                  <c:v>0.137607321</c:v>
                </c:pt>
                <c:pt idx="32">
                  <c:v>0.11051673400000001</c:v>
                </c:pt>
                <c:pt idx="33">
                  <c:v>0.10040578999999999</c:v>
                </c:pt>
                <c:pt idx="34">
                  <c:v>0.117343083</c:v>
                </c:pt>
                <c:pt idx="35">
                  <c:v>6.5067306199999994E-2</c:v>
                </c:pt>
                <c:pt idx="36">
                  <c:v>5.7134855499999998E-2</c:v>
                </c:pt>
                <c:pt idx="37">
                  <c:v>0.15083299999999999</c:v>
                </c:pt>
                <c:pt idx="38">
                  <c:v>0.14659800000000001</c:v>
                </c:pt>
                <c:pt idx="39">
                  <c:v>0.14388999999999999</c:v>
                </c:pt>
                <c:pt idx="40">
                  <c:v>0.16031100000000001</c:v>
                </c:pt>
                <c:pt idx="41">
                  <c:v>0.190687</c:v>
                </c:pt>
                <c:pt idx="42">
                  <c:v>0.190722</c:v>
                </c:pt>
                <c:pt idx="43">
                  <c:v>0.15339900000000001</c:v>
                </c:pt>
                <c:pt idx="44">
                  <c:v>0.17255899999999999</c:v>
                </c:pt>
                <c:pt idx="45">
                  <c:v>0.18579899999999999</c:v>
                </c:pt>
                <c:pt idx="46">
                  <c:v>0.18576400000000001</c:v>
                </c:pt>
                <c:pt idx="47">
                  <c:v>0.195795</c:v>
                </c:pt>
                <c:pt idx="48">
                  <c:v>0.18332699999999999</c:v>
                </c:pt>
                <c:pt idx="49">
                  <c:v>0.13828299999999999</c:v>
                </c:pt>
                <c:pt idx="50">
                  <c:v>0.100755</c:v>
                </c:pt>
                <c:pt idx="51">
                  <c:v>9.8764500000000005E-2</c:v>
                </c:pt>
                <c:pt idx="52">
                  <c:v>0.14779400000000001</c:v>
                </c:pt>
                <c:pt idx="53">
                  <c:v>0.160135</c:v>
                </c:pt>
                <c:pt idx="54">
                  <c:v>0.17024300000000001</c:v>
                </c:pt>
                <c:pt idx="55">
                  <c:v>0.16722500000000001</c:v>
                </c:pt>
                <c:pt idx="56">
                  <c:v>0.15079200000000001</c:v>
                </c:pt>
                <c:pt idx="57">
                  <c:v>0.14604300000000001</c:v>
                </c:pt>
                <c:pt idx="58">
                  <c:v>0.16278799999999999</c:v>
                </c:pt>
                <c:pt idx="59">
                  <c:v>0.16784099999999999</c:v>
                </c:pt>
                <c:pt idx="60">
                  <c:v>0.15382599999999999</c:v>
                </c:pt>
                <c:pt idx="61">
                  <c:v>0.14544000000000001</c:v>
                </c:pt>
                <c:pt idx="62">
                  <c:v>0.170654</c:v>
                </c:pt>
                <c:pt idx="63">
                  <c:v>0.19670699999999999</c:v>
                </c:pt>
                <c:pt idx="64">
                  <c:v>0.19247800000000001</c:v>
                </c:pt>
                <c:pt idx="65">
                  <c:v>0.13231699999999999</c:v>
                </c:pt>
                <c:pt idx="66">
                  <c:v>0.12396500000000001</c:v>
                </c:pt>
                <c:pt idx="67">
                  <c:v>0.121466</c:v>
                </c:pt>
                <c:pt idx="68">
                  <c:v>0.16703599999999999</c:v>
                </c:pt>
                <c:pt idx="69">
                  <c:v>0.190552</c:v>
                </c:pt>
                <c:pt idx="70">
                  <c:v>0.18005299999999999</c:v>
                </c:pt>
                <c:pt idx="71">
                  <c:v>0.14772299999999999</c:v>
                </c:pt>
                <c:pt idx="72">
                  <c:v>9.9913399999999999E-2</c:v>
                </c:pt>
                <c:pt idx="73">
                  <c:v>9.9862900000000004E-2</c:v>
                </c:pt>
                <c:pt idx="74">
                  <c:v>0.142815</c:v>
                </c:pt>
                <c:pt idx="75">
                  <c:v>0.15817300000000001</c:v>
                </c:pt>
                <c:pt idx="76">
                  <c:v>0.18315000000000001</c:v>
                </c:pt>
                <c:pt idx="77">
                  <c:v>0.14763000000000001</c:v>
                </c:pt>
                <c:pt idx="78">
                  <c:v>0.164355</c:v>
                </c:pt>
                <c:pt idx="79">
                  <c:v>0.15495</c:v>
                </c:pt>
                <c:pt idx="80">
                  <c:v>0.175986</c:v>
                </c:pt>
                <c:pt idx="81">
                  <c:v>0.14147899999999999</c:v>
                </c:pt>
                <c:pt idx="82">
                  <c:v>0.193241</c:v>
                </c:pt>
                <c:pt idx="83">
                  <c:v>0.14665400000000001</c:v>
                </c:pt>
                <c:pt idx="84">
                  <c:v>0.18684500000000001</c:v>
                </c:pt>
                <c:pt idx="85">
                  <c:v>0.20265463</c:v>
                </c:pt>
                <c:pt idx="86">
                  <c:v>0.20549620699999999</c:v>
                </c:pt>
                <c:pt idx="87">
                  <c:v>0.16779308000000001</c:v>
                </c:pt>
                <c:pt idx="88">
                  <c:v>0.168226033</c:v>
                </c:pt>
                <c:pt idx="89">
                  <c:v>0.16162495299999999</c:v>
                </c:pt>
                <c:pt idx="90">
                  <c:v>0.149199739</c:v>
                </c:pt>
                <c:pt idx="91">
                  <c:v>0.19190394899999999</c:v>
                </c:pt>
                <c:pt idx="92">
                  <c:v>0.15982849900000001</c:v>
                </c:pt>
                <c:pt idx="93">
                  <c:v>0.117872775</c:v>
                </c:pt>
                <c:pt idx="94">
                  <c:v>9.0974807699999993E-2</c:v>
                </c:pt>
                <c:pt idx="95">
                  <c:v>0.100355372</c:v>
                </c:pt>
                <c:pt idx="96">
                  <c:v>0.147315</c:v>
                </c:pt>
                <c:pt idx="97">
                  <c:v>0.14757799999999999</c:v>
                </c:pt>
                <c:pt idx="98">
                  <c:v>0.18429899999999999</c:v>
                </c:pt>
                <c:pt idx="99">
                  <c:v>0.192607</c:v>
                </c:pt>
                <c:pt idx="100">
                  <c:v>0.154559</c:v>
                </c:pt>
                <c:pt idx="101">
                  <c:v>0.14468</c:v>
                </c:pt>
                <c:pt idx="102">
                  <c:v>0.10312300000000001</c:v>
                </c:pt>
                <c:pt idx="103">
                  <c:v>0.11927599999999999</c:v>
                </c:pt>
                <c:pt idx="104">
                  <c:v>0.16801099999999999</c:v>
                </c:pt>
                <c:pt idx="105">
                  <c:v>0.158746</c:v>
                </c:pt>
                <c:pt idx="106">
                  <c:v>9.2818999999999999E-2</c:v>
                </c:pt>
                <c:pt idx="107">
                  <c:v>0.103672</c:v>
                </c:pt>
                <c:pt idx="108">
                  <c:v>0.16284599999999999</c:v>
                </c:pt>
                <c:pt idx="109">
                  <c:v>0.20880799999999999</c:v>
                </c:pt>
                <c:pt idx="110">
                  <c:v>0.16001799999999999</c:v>
                </c:pt>
                <c:pt idx="111">
                  <c:v>0.187736616</c:v>
                </c:pt>
                <c:pt idx="112">
                  <c:v>0.161214039</c:v>
                </c:pt>
                <c:pt idx="113">
                  <c:v>0.1867733</c:v>
                </c:pt>
                <c:pt idx="114">
                  <c:v>0.19258972999999999</c:v>
                </c:pt>
                <c:pt idx="115">
                  <c:v>0.14602865300000001</c:v>
                </c:pt>
                <c:pt idx="116">
                  <c:v>0.14126460299999999</c:v>
                </c:pt>
                <c:pt idx="117">
                  <c:v>0.139692649</c:v>
                </c:pt>
                <c:pt idx="118">
                  <c:v>0.13161441700000001</c:v>
                </c:pt>
                <c:pt idx="119">
                  <c:v>0.20156559299999999</c:v>
                </c:pt>
                <c:pt idx="120">
                  <c:v>0.216199636</c:v>
                </c:pt>
                <c:pt idx="121">
                  <c:v>0.13935446700000001</c:v>
                </c:pt>
                <c:pt idx="122">
                  <c:v>0.15276263700000001</c:v>
                </c:pt>
                <c:pt idx="123">
                  <c:v>0.16468490699999999</c:v>
                </c:pt>
                <c:pt idx="124">
                  <c:v>0.14919637099999999</c:v>
                </c:pt>
                <c:pt idx="125">
                  <c:v>0.142105013</c:v>
                </c:pt>
                <c:pt idx="126">
                  <c:v>0.17144925899999999</c:v>
                </c:pt>
                <c:pt idx="127">
                  <c:v>0.15435568999999999</c:v>
                </c:pt>
                <c:pt idx="128">
                  <c:v>0.13001421099999999</c:v>
                </c:pt>
                <c:pt idx="129">
                  <c:v>0.161662266</c:v>
                </c:pt>
                <c:pt idx="130">
                  <c:v>0.32341614400000002</c:v>
                </c:pt>
                <c:pt idx="131">
                  <c:v>0.27033895299999999</c:v>
                </c:pt>
                <c:pt idx="132">
                  <c:v>0.184845284</c:v>
                </c:pt>
                <c:pt idx="133">
                  <c:v>0.16536404199999999</c:v>
                </c:pt>
                <c:pt idx="134">
                  <c:v>0.150031358</c:v>
                </c:pt>
                <c:pt idx="135">
                  <c:v>0.14149224799999999</c:v>
                </c:pt>
                <c:pt idx="136">
                  <c:v>0.16996130300000001</c:v>
                </c:pt>
                <c:pt idx="137">
                  <c:v>0.185236663</c:v>
                </c:pt>
                <c:pt idx="138">
                  <c:v>0.15173655699999999</c:v>
                </c:pt>
                <c:pt idx="139">
                  <c:v>0.148876429</c:v>
                </c:pt>
                <c:pt idx="140">
                  <c:v>0.13704259699999999</c:v>
                </c:pt>
                <c:pt idx="141">
                  <c:v>0.148319006</c:v>
                </c:pt>
                <c:pt idx="142">
                  <c:v>0.158050045</c:v>
                </c:pt>
                <c:pt idx="143">
                  <c:v>0.16505926800000001</c:v>
                </c:pt>
                <c:pt idx="144">
                  <c:v>0.16923242799999999</c:v>
                </c:pt>
                <c:pt idx="145">
                  <c:v>0.13413092500000001</c:v>
                </c:pt>
                <c:pt idx="146">
                  <c:v>0.17395028500000001</c:v>
                </c:pt>
                <c:pt idx="147">
                  <c:v>0.16680307699999999</c:v>
                </c:pt>
              </c:numCache>
            </c:numRef>
          </c:xVal>
          <c:yVal>
            <c:numRef>
              <c:f>'K-Tot_Poro_Fc'!$J$2:$J$149</c:f>
              <c:numCache>
                <c:formatCode>0.00000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</c:valAx>
      <c:valAx>
        <c:axId val="1033869568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23141025641027"/>
          <c:y val="0.4795119444444445"/>
          <c:w val="0.19734561965811964"/>
          <c:h val="0.207370972222222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'K-Tot_Poro_Fc'!$D$150:$D$205</c:f>
              <c:numCache>
                <c:formatCode>0.000</c:formatCode>
                <c:ptCount val="56"/>
                <c:pt idx="0">
                  <c:v>5.7450428599999999E-2</c:v>
                </c:pt>
                <c:pt idx="1">
                  <c:v>5.5355112999999997E-2</c:v>
                </c:pt>
                <c:pt idx="2">
                  <c:v>5.0522662699999998E-2</c:v>
                </c:pt>
                <c:pt idx="3">
                  <c:v>5.8792777400000003E-2</c:v>
                </c:pt>
                <c:pt idx="4">
                  <c:v>7.2087965899999995E-2</c:v>
                </c:pt>
                <c:pt idx="5">
                  <c:v>0.115432717</c:v>
                </c:pt>
                <c:pt idx="6">
                  <c:v>0.157609358</c:v>
                </c:pt>
                <c:pt idx="7">
                  <c:v>0.131115064</c:v>
                </c:pt>
                <c:pt idx="8">
                  <c:v>0.132159621</c:v>
                </c:pt>
                <c:pt idx="9">
                  <c:v>4.9826659299999999E-2</c:v>
                </c:pt>
                <c:pt idx="10">
                  <c:v>5.5355112999999997E-2</c:v>
                </c:pt>
                <c:pt idx="11">
                  <c:v>9.5814466500000001E-2</c:v>
                </c:pt>
                <c:pt idx="12">
                  <c:v>0.134615973</c:v>
                </c:pt>
                <c:pt idx="13">
                  <c:v>6.7703664299999994E-2</c:v>
                </c:pt>
                <c:pt idx="14">
                  <c:v>3.7098552999999999E-2</c:v>
                </c:pt>
                <c:pt idx="15">
                  <c:v>3.1245904000000001E-2</c:v>
                </c:pt>
                <c:pt idx="16">
                  <c:v>4.8031020899999999E-2</c:v>
                </c:pt>
                <c:pt idx="17">
                  <c:v>6.4009487599999998E-2</c:v>
                </c:pt>
                <c:pt idx="18">
                  <c:v>6.2154173899999998E-2</c:v>
                </c:pt>
                <c:pt idx="19">
                  <c:v>4.1917011099999998E-2</c:v>
                </c:pt>
                <c:pt idx="20">
                  <c:v>5.0987348000000002E-2</c:v>
                </c:pt>
                <c:pt idx="21">
                  <c:v>5.9124432499999997E-2</c:v>
                </c:pt>
                <c:pt idx="22">
                  <c:v>5.6627351800000003E-2</c:v>
                </c:pt>
                <c:pt idx="23">
                  <c:v>0.119888522</c:v>
                </c:pt>
                <c:pt idx="24">
                  <c:v>9.2216648200000001E-2</c:v>
                </c:pt>
                <c:pt idx="25">
                  <c:v>1.42990863E-2</c:v>
                </c:pt>
                <c:pt idx="26">
                  <c:v>0.108372793</c:v>
                </c:pt>
                <c:pt idx="27">
                  <c:v>5.0713539100000003E-2</c:v>
                </c:pt>
                <c:pt idx="28">
                  <c:v>5.95288426E-2</c:v>
                </c:pt>
                <c:pt idx="29">
                  <c:v>8.32731575E-2</c:v>
                </c:pt>
                <c:pt idx="30">
                  <c:v>0.13629497600000001</c:v>
                </c:pt>
                <c:pt idx="31">
                  <c:v>8.9359313199999998E-2</c:v>
                </c:pt>
                <c:pt idx="32">
                  <c:v>8.1311441999999998E-2</c:v>
                </c:pt>
                <c:pt idx="33">
                  <c:v>0.116422713</c:v>
                </c:pt>
                <c:pt idx="34">
                  <c:v>9.1460771900000001E-2</c:v>
                </c:pt>
                <c:pt idx="35">
                  <c:v>4.9056246900000003E-2</c:v>
                </c:pt>
                <c:pt idx="36">
                  <c:v>4.3100599199999999E-2</c:v>
                </c:pt>
                <c:pt idx="37">
                  <c:v>3.7843096999999999E-2</c:v>
                </c:pt>
                <c:pt idx="38">
                  <c:v>8.8734261699999997E-2</c:v>
                </c:pt>
                <c:pt idx="39">
                  <c:v>4.5394722399999997E-2</c:v>
                </c:pt>
                <c:pt idx="40">
                  <c:v>5.8178499299999999E-2</c:v>
                </c:pt>
                <c:pt idx="41">
                  <c:v>7.4142895599999994E-2</c:v>
                </c:pt>
                <c:pt idx="42">
                  <c:v>6.5164171199999996E-2</c:v>
                </c:pt>
                <c:pt idx="43">
                  <c:v>6.9073393900000002E-2</c:v>
                </c:pt>
                <c:pt idx="44">
                  <c:v>8.2136362800000001E-2</c:v>
                </c:pt>
                <c:pt idx="45">
                  <c:v>0.109448567</c:v>
                </c:pt>
                <c:pt idx="46">
                  <c:v>5.6485168600000003E-2</c:v>
                </c:pt>
                <c:pt idx="47">
                  <c:v>8.4122955799999996E-2</c:v>
                </c:pt>
                <c:pt idx="48">
                  <c:v>7.1461878699999995E-2</c:v>
                </c:pt>
                <c:pt idx="49">
                  <c:v>4.7419723099999998E-2</c:v>
                </c:pt>
                <c:pt idx="50">
                  <c:v>9.3115612900000005E-2</c:v>
                </c:pt>
                <c:pt idx="51">
                  <c:v>8.5812114199999998E-2</c:v>
                </c:pt>
                <c:pt idx="52">
                  <c:v>7.60084018E-2</c:v>
                </c:pt>
                <c:pt idx="53">
                  <c:v>8.6846217500000003E-2</c:v>
                </c:pt>
                <c:pt idx="54">
                  <c:v>0.119382508</c:v>
                </c:pt>
                <c:pt idx="55">
                  <c:v>9.7299106400000002E-2</c:v>
                </c:pt>
              </c:numCache>
            </c:numRef>
          </c:xVal>
          <c:yVal>
            <c:numRef>
              <c:f>'K-Tot_Poro_Fc'!$F$150:$F$205</c:f>
              <c:numCache>
                <c:formatCode>0.00000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'K-Tot_Poro_Fc'!$H$150:$H$205</c:f>
              <c:numCache>
                <c:formatCode>0.000</c:formatCode>
                <c:ptCount val="56"/>
                <c:pt idx="0">
                  <c:v>7.1909390399999995E-2</c:v>
                </c:pt>
                <c:pt idx="1">
                  <c:v>9.45900977E-2</c:v>
                </c:pt>
                <c:pt idx="2">
                  <c:v>0.101323329</c:v>
                </c:pt>
                <c:pt idx="3">
                  <c:v>0.11694067</c:v>
                </c:pt>
                <c:pt idx="4">
                  <c:v>0.21602194</c:v>
                </c:pt>
                <c:pt idx="5">
                  <c:v>0.23446181399999999</c:v>
                </c:pt>
                <c:pt idx="6">
                  <c:v>0.208559826</c:v>
                </c:pt>
                <c:pt idx="7">
                  <c:v>0.17377990500000001</c:v>
                </c:pt>
                <c:pt idx="8">
                  <c:v>0.160854727</c:v>
                </c:pt>
                <c:pt idx="9">
                  <c:v>0.119877189</c:v>
                </c:pt>
                <c:pt idx="10">
                  <c:v>9.45900977E-2</c:v>
                </c:pt>
                <c:pt idx="11">
                  <c:v>0.185661465</c:v>
                </c:pt>
                <c:pt idx="12">
                  <c:v>0.165855736</c:v>
                </c:pt>
                <c:pt idx="13">
                  <c:v>0.1568214</c:v>
                </c:pt>
                <c:pt idx="14">
                  <c:v>0.108612478</c:v>
                </c:pt>
                <c:pt idx="15">
                  <c:v>8.1128157699999995E-2</c:v>
                </c:pt>
                <c:pt idx="16">
                  <c:v>8.4002233999999995E-2</c:v>
                </c:pt>
                <c:pt idx="17">
                  <c:v>0.112009607</c:v>
                </c:pt>
                <c:pt idx="18">
                  <c:v>0.11899705200000001</c:v>
                </c:pt>
                <c:pt idx="19">
                  <c:v>6.7319713500000003E-2</c:v>
                </c:pt>
                <c:pt idx="20">
                  <c:v>8.2577616000000006E-2</c:v>
                </c:pt>
                <c:pt idx="21">
                  <c:v>0.12379496500000001</c:v>
                </c:pt>
                <c:pt idx="22">
                  <c:v>0.115037315</c:v>
                </c:pt>
                <c:pt idx="23">
                  <c:v>0.15923535799999999</c:v>
                </c:pt>
                <c:pt idx="24">
                  <c:v>0.116356626</c:v>
                </c:pt>
                <c:pt idx="25">
                  <c:v>8.2603953800000005E-2</c:v>
                </c:pt>
                <c:pt idx="26">
                  <c:v>0.14752395500000001</c:v>
                </c:pt>
                <c:pt idx="27">
                  <c:v>9.0799361499999995E-2</c:v>
                </c:pt>
                <c:pt idx="28">
                  <c:v>0.108036354</c:v>
                </c:pt>
                <c:pt idx="29">
                  <c:v>0.127552569</c:v>
                </c:pt>
                <c:pt idx="30">
                  <c:v>0.18667155499999999</c:v>
                </c:pt>
                <c:pt idx="31">
                  <c:v>0.20432420100000001</c:v>
                </c:pt>
                <c:pt idx="32">
                  <c:v>0.125731856</c:v>
                </c:pt>
                <c:pt idx="33">
                  <c:v>0.184040546</c:v>
                </c:pt>
                <c:pt idx="34">
                  <c:v>0.13946642000000001</c:v>
                </c:pt>
                <c:pt idx="35">
                  <c:v>0.107516527</c:v>
                </c:pt>
                <c:pt idx="36">
                  <c:v>9.6784427800000003E-2</c:v>
                </c:pt>
                <c:pt idx="37">
                  <c:v>0.102350064</c:v>
                </c:pt>
                <c:pt idx="38">
                  <c:v>0.131065667</c:v>
                </c:pt>
                <c:pt idx="39">
                  <c:v>9.0631544600000002E-2</c:v>
                </c:pt>
                <c:pt idx="40">
                  <c:v>0.13010670199999999</c:v>
                </c:pt>
                <c:pt idx="41">
                  <c:v>0.123047665</c:v>
                </c:pt>
                <c:pt idx="42">
                  <c:v>0.124095179</c:v>
                </c:pt>
                <c:pt idx="43">
                  <c:v>0.10059586199999999</c:v>
                </c:pt>
                <c:pt idx="44">
                  <c:v>0.17189237499999999</c:v>
                </c:pt>
                <c:pt idx="45">
                  <c:v>0.17043074999999999</c:v>
                </c:pt>
                <c:pt idx="46">
                  <c:v>0.115826041</c:v>
                </c:pt>
                <c:pt idx="47">
                  <c:v>0.23540201799999999</c:v>
                </c:pt>
                <c:pt idx="48">
                  <c:v>0.13785642400000001</c:v>
                </c:pt>
                <c:pt idx="49">
                  <c:v>0.101176143</c:v>
                </c:pt>
                <c:pt idx="50">
                  <c:v>0.13567121300000001</c:v>
                </c:pt>
                <c:pt idx="51">
                  <c:v>0.12739735799999999</c:v>
                </c:pt>
                <c:pt idx="52">
                  <c:v>0.12789255399999999</c:v>
                </c:pt>
                <c:pt idx="53">
                  <c:v>0.14163128999999999</c:v>
                </c:pt>
                <c:pt idx="54">
                  <c:v>0.198645815</c:v>
                </c:pt>
                <c:pt idx="55">
                  <c:v>0.143214434</c:v>
                </c:pt>
              </c:numCache>
            </c:numRef>
          </c:xVal>
          <c:yVal>
            <c:numRef>
              <c:f>'K-Tot_Poro_Fc'!$J$150:$J$205</c:f>
              <c:numCache>
                <c:formatCode>0.00000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  <c:max val="0.36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0" i="0" u="none" strike="noStrike" baseline="0">
                    <a:effectLst/>
                  </a:rPr>
                  <a:t>Connected</a:t>
                </a:r>
                <a:r>
                  <a:rPr lang="en-US"/>
                  <a:t>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  <c:minorUnit val="7.0000000000000007E-2"/>
      </c:valAx>
      <c:valAx>
        <c:axId val="103386956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4508547008532"/>
          <c:y val="0.47774805555555561"/>
          <c:w val="0.19734561965811964"/>
          <c:h val="0.20913486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'K-Tot_Poro_Fc'!$E$2:$E$149</c:f>
              <c:numCache>
                <c:formatCode>0.000</c:formatCode>
                <c:ptCount val="148"/>
                <c:pt idx="0">
                  <c:v>3.8940570000000008E-2</c:v>
                </c:pt>
                <c:pt idx="1">
                  <c:v>3.5711778999999999E-2</c:v>
                </c:pt>
                <c:pt idx="2">
                  <c:v>2.7428200999999999E-2</c:v>
                </c:pt>
                <c:pt idx="3">
                  <c:v>6.6725953000000018E-2</c:v>
                </c:pt>
                <c:pt idx="4">
                  <c:v>1.802236480000001E-2</c:v>
                </c:pt>
                <c:pt idx="5">
                  <c:v>6.0405626000000004E-2</c:v>
                </c:pt>
                <c:pt idx="6">
                  <c:v>6.7529752000000012E-2</c:v>
                </c:pt>
                <c:pt idx="7">
                  <c:v>5.9473484000000007E-2</c:v>
                </c:pt>
                <c:pt idx="8">
                  <c:v>5.1412819999999998E-2</c:v>
                </c:pt>
                <c:pt idx="9">
                  <c:v>7.8687368999999993E-2</c:v>
                </c:pt>
                <c:pt idx="10">
                  <c:v>6.4373075000000016E-2</c:v>
                </c:pt>
                <c:pt idx="11">
                  <c:v>7.3904602999999999E-2</c:v>
                </c:pt>
                <c:pt idx="12">
                  <c:v>5.8514192000000007E-2</c:v>
                </c:pt>
                <c:pt idx="13">
                  <c:v>6.2871320999999994E-2</c:v>
                </c:pt>
                <c:pt idx="14">
                  <c:v>6.1962275999999997E-2</c:v>
                </c:pt>
                <c:pt idx="15">
                  <c:v>5.6873931000000003E-2</c:v>
                </c:pt>
                <c:pt idx="16">
                  <c:v>7.8094019000000001E-2</c:v>
                </c:pt>
                <c:pt idx="17">
                  <c:v>5.9067710000000009E-2</c:v>
                </c:pt>
                <c:pt idx="18">
                  <c:v>6.5340636999999993E-2</c:v>
                </c:pt>
                <c:pt idx="19">
                  <c:v>8.7215527000000001E-2</c:v>
                </c:pt>
                <c:pt idx="20">
                  <c:v>7.0611624999999997E-2</c:v>
                </c:pt>
                <c:pt idx="21">
                  <c:v>6.1048373000000003E-2</c:v>
                </c:pt>
                <c:pt idx="22">
                  <c:v>6.1924963000000013E-2</c:v>
                </c:pt>
                <c:pt idx="23">
                  <c:v>5.2559166000000004E-2</c:v>
                </c:pt>
                <c:pt idx="24">
                  <c:v>3.2049320000000006E-2</c:v>
                </c:pt>
                <c:pt idx="25">
                  <c:v>2.7928105000000009E-2</c:v>
                </c:pt>
                <c:pt idx="26">
                  <c:v>6.4802124000000003E-2</c:v>
                </c:pt>
                <c:pt idx="27">
                  <c:v>6.9307088000000003E-2</c:v>
                </c:pt>
                <c:pt idx="28">
                  <c:v>7.2977348000000011E-2</c:v>
                </c:pt>
                <c:pt idx="29">
                  <c:v>5.4062231000000002E-2</c:v>
                </c:pt>
                <c:pt idx="30">
                  <c:v>5.0622395000000001E-2</c:v>
                </c:pt>
                <c:pt idx="31">
                  <c:v>5.3560613999999993E-2</c:v>
                </c:pt>
                <c:pt idx="32">
                  <c:v>4.0906762999999999E-2</c:v>
                </c:pt>
                <c:pt idx="33">
                  <c:v>3.7422544000000002E-2</c:v>
                </c:pt>
                <c:pt idx="34">
                  <c:v>4.4334560000000009E-2</c:v>
                </c:pt>
                <c:pt idx="35">
                  <c:v>2.4729265700000003E-2</c:v>
                </c:pt>
                <c:pt idx="36">
                  <c:v>1.2195154E-2</c:v>
                </c:pt>
                <c:pt idx="37">
                  <c:v>5.4709999999999995E-2</c:v>
                </c:pt>
                <c:pt idx="38">
                  <c:v>5.1892000000000008E-2</c:v>
                </c:pt>
                <c:pt idx="39">
                  <c:v>4.9856999999999999E-2</c:v>
                </c:pt>
                <c:pt idx="40">
                  <c:v>6.2390000000000015E-2</c:v>
                </c:pt>
                <c:pt idx="41">
                  <c:v>8.9109000000000008E-2</c:v>
                </c:pt>
                <c:pt idx="42">
                  <c:v>9.4673999999999994E-2</c:v>
                </c:pt>
                <c:pt idx="43">
                  <c:v>5.8547000000000002E-2</c:v>
                </c:pt>
                <c:pt idx="44">
                  <c:v>7.2035000000000002E-2</c:v>
                </c:pt>
                <c:pt idx="45">
                  <c:v>8.3663000000000001E-2</c:v>
                </c:pt>
                <c:pt idx="46">
                  <c:v>8.1822999999999993E-2</c:v>
                </c:pt>
                <c:pt idx="47">
                  <c:v>9.413500000000001E-2</c:v>
                </c:pt>
                <c:pt idx="48">
                  <c:v>9.0657000000000001E-2</c:v>
                </c:pt>
                <c:pt idx="49">
                  <c:v>4.6844000000000011E-2</c:v>
                </c:pt>
                <c:pt idx="50">
                  <c:v>2.3176200000000008E-2</c:v>
                </c:pt>
                <c:pt idx="51">
                  <c:v>2.6482800000000001E-2</c:v>
                </c:pt>
                <c:pt idx="52">
                  <c:v>5.4583000000000007E-2</c:v>
                </c:pt>
                <c:pt idx="53">
                  <c:v>6.7942000000000016E-2</c:v>
                </c:pt>
                <c:pt idx="54">
                  <c:v>7.9251000000000002E-2</c:v>
                </c:pt>
                <c:pt idx="55">
                  <c:v>6.8688000000000013E-2</c:v>
                </c:pt>
                <c:pt idx="56">
                  <c:v>5.8093999999999993E-2</c:v>
                </c:pt>
                <c:pt idx="57">
                  <c:v>5.5050000000000002E-2</c:v>
                </c:pt>
                <c:pt idx="58">
                  <c:v>6.4486000000000002E-2</c:v>
                </c:pt>
                <c:pt idx="59">
                  <c:v>6.5024000000000012E-2</c:v>
                </c:pt>
                <c:pt idx="60">
                  <c:v>5.4645000000000013E-2</c:v>
                </c:pt>
                <c:pt idx="61">
                  <c:v>5.1253000000000007E-2</c:v>
                </c:pt>
                <c:pt idx="62">
                  <c:v>6.7750999999999992E-2</c:v>
                </c:pt>
                <c:pt idx="63">
                  <c:v>9.2423999999999992E-2</c:v>
                </c:pt>
                <c:pt idx="64">
                  <c:v>9.4142000000000017E-2</c:v>
                </c:pt>
                <c:pt idx="65">
                  <c:v>4.313800000000001E-2</c:v>
                </c:pt>
                <c:pt idx="66">
                  <c:v>3.8041000000000005E-2</c:v>
                </c:pt>
                <c:pt idx="67">
                  <c:v>3.7495000000000001E-2</c:v>
                </c:pt>
                <c:pt idx="68">
                  <c:v>6.8458000000000005E-2</c:v>
                </c:pt>
                <c:pt idx="69">
                  <c:v>9.1032000000000016E-2</c:v>
                </c:pt>
                <c:pt idx="70">
                  <c:v>8.4681999999999993E-2</c:v>
                </c:pt>
                <c:pt idx="71">
                  <c:v>5.5049000000000001E-2</c:v>
                </c:pt>
                <c:pt idx="72">
                  <c:v>2.2788200000000008E-2</c:v>
                </c:pt>
                <c:pt idx="73">
                  <c:v>2.7400000000000008E-2</c:v>
                </c:pt>
                <c:pt idx="74">
                  <c:v>5.111700000000001E-2</c:v>
                </c:pt>
                <c:pt idx="75">
                  <c:v>6.6297000000000009E-2</c:v>
                </c:pt>
                <c:pt idx="76">
                  <c:v>8.4181999999999993E-2</c:v>
                </c:pt>
                <c:pt idx="77">
                  <c:v>5.6996000000000005E-2</c:v>
                </c:pt>
                <c:pt idx="78">
                  <c:v>6.4003000000000018E-2</c:v>
                </c:pt>
                <c:pt idx="79">
                  <c:v>5.958200000000001E-2</c:v>
                </c:pt>
                <c:pt idx="80">
                  <c:v>5.9466000000000005E-2</c:v>
                </c:pt>
                <c:pt idx="81">
                  <c:v>4.7432000000000002E-2</c:v>
                </c:pt>
                <c:pt idx="82">
                  <c:v>5.1465000000000011E-2</c:v>
                </c:pt>
                <c:pt idx="83">
                  <c:v>4.2746000000000006E-2</c:v>
                </c:pt>
                <c:pt idx="84">
                  <c:v>5.7714000000000001E-2</c:v>
                </c:pt>
                <c:pt idx="85">
                  <c:v>9.5557167000000012E-2</c:v>
                </c:pt>
                <c:pt idx="86">
                  <c:v>0.10116389299999999</c:v>
                </c:pt>
                <c:pt idx="87">
                  <c:v>7.0286094000000007E-2</c:v>
                </c:pt>
                <c:pt idx="88">
                  <c:v>6.8078576000000016E-2</c:v>
                </c:pt>
                <c:pt idx="89">
                  <c:v>5.9060871000000001E-2</c:v>
                </c:pt>
                <c:pt idx="90">
                  <c:v>5.5421872999999997E-2</c:v>
                </c:pt>
                <c:pt idx="91">
                  <c:v>8.3977043000000015E-2</c:v>
                </c:pt>
                <c:pt idx="92">
                  <c:v>6.4049808999999999E-2</c:v>
                </c:pt>
                <c:pt idx="93">
                  <c:v>3.836919300000001E-2</c:v>
                </c:pt>
                <c:pt idx="94">
                  <c:v>1.5061161300000001E-2</c:v>
                </c:pt>
                <c:pt idx="95">
                  <c:v>3.1621597000000001E-2</c:v>
                </c:pt>
                <c:pt idx="96">
                  <c:v>7.1601000000000012E-2</c:v>
                </c:pt>
                <c:pt idx="97">
                  <c:v>6.7447999999999994E-2</c:v>
                </c:pt>
                <c:pt idx="98">
                  <c:v>0.11240499999999999</c:v>
                </c:pt>
                <c:pt idx="99">
                  <c:v>0.12831399999999998</c:v>
                </c:pt>
                <c:pt idx="100">
                  <c:v>5.5123999999999992E-2</c:v>
                </c:pt>
                <c:pt idx="101">
                  <c:v>3.7880000000000011E-2</c:v>
                </c:pt>
                <c:pt idx="102">
                  <c:v>2.131870000000001E-2</c:v>
                </c:pt>
                <c:pt idx="103">
                  <c:v>3.485400000000001E-2</c:v>
                </c:pt>
                <c:pt idx="104">
                  <c:v>8.1033000000000008E-2</c:v>
                </c:pt>
                <c:pt idx="105">
                  <c:v>4.2692000000000008E-2</c:v>
                </c:pt>
                <c:pt idx="106">
                  <c:v>1.9470399999999999E-2</c:v>
                </c:pt>
                <c:pt idx="107">
                  <c:v>2.4478100000000003E-2</c:v>
                </c:pt>
                <c:pt idx="108">
                  <c:v>0.10025099999999999</c:v>
                </c:pt>
                <c:pt idx="109">
                  <c:v>0.14185500000000001</c:v>
                </c:pt>
                <c:pt idx="110">
                  <c:v>7.2315000000000004E-2</c:v>
                </c:pt>
                <c:pt idx="111">
                  <c:v>3.0365852999999998E-2</c:v>
                </c:pt>
                <c:pt idx="112">
                  <c:v>3.873290800000001E-2</c:v>
                </c:pt>
                <c:pt idx="113">
                  <c:v>0.111377924</c:v>
                </c:pt>
                <c:pt idx="114">
                  <c:v>0.12311333300000001</c:v>
                </c:pt>
                <c:pt idx="115">
                  <c:v>6.1189813999999995E-2</c:v>
                </c:pt>
                <c:pt idx="116">
                  <c:v>5.4546296000000008E-2</c:v>
                </c:pt>
                <c:pt idx="117">
                  <c:v>5.3322299000000004E-2</c:v>
                </c:pt>
                <c:pt idx="118">
                  <c:v>4.2221292000000007E-2</c:v>
                </c:pt>
                <c:pt idx="119">
                  <c:v>6.3383995000000012E-2</c:v>
                </c:pt>
                <c:pt idx="120">
                  <c:v>0.12857460900000001</c:v>
                </c:pt>
                <c:pt idx="121">
                  <c:v>5.6819661000000007E-2</c:v>
                </c:pt>
                <c:pt idx="122">
                  <c:v>4.0356754000000009E-2</c:v>
                </c:pt>
                <c:pt idx="123">
                  <c:v>7.9123049000000015E-2</c:v>
                </c:pt>
                <c:pt idx="124">
                  <c:v>5.4966060999999997E-2</c:v>
                </c:pt>
                <c:pt idx="125">
                  <c:v>5.6016995E-2</c:v>
                </c:pt>
                <c:pt idx="126">
                  <c:v>7.4272825000000001E-2</c:v>
                </c:pt>
                <c:pt idx="127">
                  <c:v>6.1524629000000011E-2</c:v>
                </c:pt>
                <c:pt idx="128">
                  <c:v>2.7815922000000007E-2</c:v>
                </c:pt>
                <c:pt idx="129">
                  <c:v>4.3015813999999999E-2</c:v>
                </c:pt>
                <c:pt idx="130">
                  <c:v>0.11639246200000002</c:v>
                </c:pt>
                <c:pt idx="131">
                  <c:v>0.10727845000000001</c:v>
                </c:pt>
                <c:pt idx="132">
                  <c:v>3.3815539000000006E-2</c:v>
                </c:pt>
                <c:pt idx="133">
                  <c:v>3.0700392000000007E-2</c:v>
                </c:pt>
                <c:pt idx="134">
                  <c:v>4.1033096000000005E-2</c:v>
                </c:pt>
                <c:pt idx="135">
                  <c:v>4.6830541000000003E-2</c:v>
                </c:pt>
                <c:pt idx="136">
                  <c:v>8.0631389000000012E-2</c:v>
                </c:pt>
                <c:pt idx="137">
                  <c:v>7.2661637000000015E-2</c:v>
                </c:pt>
                <c:pt idx="138">
                  <c:v>6.8508684E-2</c:v>
                </c:pt>
                <c:pt idx="139">
                  <c:v>7.6124205000000014E-2</c:v>
                </c:pt>
                <c:pt idx="140">
                  <c:v>6.5337657000000007E-2</c:v>
                </c:pt>
                <c:pt idx="141">
                  <c:v>2.735667600000001E-2</c:v>
                </c:pt>
                <c:pt idx="142">
                  <c:v>3.8374728000000011E-2</c:v>
                </c:pt>
                <c:pt idx="143">
                  <c:v>8.3855478999999997E-2</c:v>
                </c:pt>
                <c:pt idx="144">
                  <c:v>7.2694494000000012E-2</c:v>
                </c:pt>
                <c:pt idx="145">
                  <c:v>4.1279009000000005E-2</c:v>
                </c:pt>
                <c:pt idx="146">
                  <c:v>5.4949669999999992E-2</c:v>
                </c:pt>
                <c:pt idx="147">
                  <c:v>5.0832688000000001E-2</c:v>
                </c:pt>
              </c:numCache>
            </c:numRef>
          </c:xVal>
          <c:yVal>
            <c:numRef>
              <c:f>'K-Tot_Poro_Fc'!$F$2:$F$149</c:f>
              <c:numCache>
                <c:formatCode>0.00000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'K-Tot_Poro_Fc'!$I$2:$I$149</c:f>
              <c:numCache>
                <c:formatCode>0.000</c:formatCode>
                <c:ptCount val="148"/>
                <c:pt idx="0">
                  <c:v>0.15764067999999998</c:v>
                </c:pt>
                <c:pt idx="1">
                  <c:v>0.10662110100000001</c:v>
                </c:pt>
                <c:pt idx="2">
                  <c:v>9.0488805999999991E-2</c:v>
                </c:pt>
                <c:pt idx="3">
                  <c:v>0.114915057</c:v>
                </c:pt>
                <c:pt idx="4">
                  <c:v>5.5598682999999996E-2</c:v>
                </c:pt>
                <c:pt idx="5">
                  <c:v>9.7949132000000008E-2</c:v>
                </c:pt>
                <c:pt idx="6">
                  <c:v>0.10997259599999999</c:v>
                </c:pt>
                <c:pt idx="7">
                  <c:v>0.11072172200000001</c:v>
                </c:pt>
                <c:pt idx="8">
                  <c:v>0.122867718</c:v>
                </c:pt>
                <c:pt idx="9">
                  <c:v>0.13804557899999997</c:v>
                </c:pt>
                <c:pt idx="10">
                  <c:v>0.11012139899999999</c:v>
                </c:pt>
                <c:pt idx="11">
                  <c:v>0.120207831</c:v>
                </c:pt>
                <c:pt idx="12">
                  <c:v>0.105590015</c:v>
                </c:pt>
                <c:pt idx="13">
                  <c:v>0.10429869500000001</c:v>
                </c:pt>
                <c:pt idx="14">
                  <c:v>0.110431656</c:v>
                </c:pt>
                <c:pt idx="15">
                  <c:v>8.7564378000000012E-2</c:v>
                </c:pt>
                <c:pt idx="16">
                  <c:v>0.11972095000000001</c:v>
                </c:pt>
                <c:pt idx="17">
                  <c:v>0.10216015499999999</c:v>
                </c:pt>
                <c:pt idx="18">
                  <c:v>0.121149346</c:v>
                </c:pt>
                <c:pt idx="19">
                  <c:v>0.15234683399999999</c:v>
                </c:pt>
                <c:pt idx="20">
                  <c:v>0.13765163699999999</c:v>
                </c:pt>
                <c:pt idx="21">
                  <c:v>0.10723890300000001</c:v>
                </c:pt>
                <c:pt idx="22">
                  <c:v>0.10819458899999999</c:v>
                </c:pt>
                <c:pt idx="23">
                  <c:v>9.6140444000000005E-2</c:v>
                </c:pt>
                <c:pt idx="24">
                  <c:v>6.7169144E-2</c:v>
                </c:pt>
                <c:pt idx="25">
                  <c:v>6.1665474999999997E-2</c:v>
                </c:pt>
                <c:pt idx="26">
                  <c:v>0.10921236799999999</c:v>
                </c:pt>
                <c:pt idx="27">
                  <c:v>0.11667905699999999</c:v>
                </c:pt>
                <c:pt idx="28">
                  <c:v>0.15501567700000002</c:v>
                </c:pt>
                <c:pt idx="29">
                  <c:v>0.108637317</c:v>
                </c:pt>
                <c:pt idx="30">
                  <c:v>9.8931907999999999E-2</c:v>
                </c:pt>
                <c:pt idx="31">
                  <c:v>0.10294318100000001</c:v>
                </c:pt>
                <c:pt idx="32">
                  <c:v>8.2221299000000012E-2</c:v>
                </c:pt>
                <c:pt idx="33">
                  <c:v>7.7947540999999995E-2</c:v>
                </c:pt>
                <c:pt idx="34">
                  <c:v>9.0466244999999987E-2</c:v>
                </c:pt>
                <c:pt idx="35">
                  <c:v>4.9301146899999995E-2</c:v>
                </c:pt>
                <c:pt idx="36">
                  <c:v>3.8106597399999997E-2</c:v>
                </c:pt>
                <c:pt idx="37">
                  <c:v>0.11492899999999999</c:v>
                </c:pt>
                <c:pt idx="38">
                  <c:v>0.11143599999999999</c:v>
                </c:pt>
                <c:pt idx="39">
                  <c:v>0.10865200000000001</c:v>
                </c:pt>
                <c:pt idx="40">
                  <c:v>0.122679</c:v>
                </c:pt>
                <c:pt idx="41">
                  <c:v>0.14943800000000002</c:v>
                </c:pt>
                <c:pt idx="42">
                  <c:v>0.148976</c:v>
                </c:pt>
                <c:pt idx="43">
                  <c:v>0.11637399999999999</c:v>
                </c:pt>
                <c:pt idx="44">
                  <c:v>0.13334400000000002</c:v>
                </c:pt>
                <c:pt idx="45">
                  <c:v>0.14510400000000001</c:v>
                </c:pt>
                <c:pt idx="46">
                  <c:v>0.14542300000000002</c:v>
                </c:pt>
                <c:pt idx="47">
                  <c:v>0.15561599999999998</c:v>
                </c:pt>
                <c:pt idx="48">
                  <c:v>0.142876</c:v>
                </c:pt>
                <c:pt idx="49">
                  <c:v>0.10338599999999999</c:v>
                </c:pt>
                <c:pt idx="50">
                  <c:v>7.7353000000000005E-2</c:v>
                </c:pt>
                <c:pt idx="51">
                  <c:v>7.6028999999999999E-2</c:v>
                </c:pt>
                <c:pt idx="52">
                  <c:v>0.11275600000000001</c:v>
                </c:pt>
                <c:pt idx="53">
                  <c:v>0.12291200000000001</c:v>
                </c:pt>
                <c:pt idx="54">
                  <c:v>0.132434</c:v>
                </c:pt>
                <c:pt idx="55">
                  <c:v>0.12943399999999999</c:v>
                </c:pt>
                <c:pt idx="56">
                  <c:v>0.11522</c:v>
                </c:pt>
                <c:pt idx="57">
                  <c:v>0.11084899999999999</c:v>
                </c:pt>
                <c:pt idx="58">
                  <c:v>0.124096</c:v>
                </c:pt>
                <c:pt idx="59">
                  <c:v>0.12902200000000003</c:v>
                </c:pt>
                <c:pt idx="60">
                  <c:v>0.118912</c:v>
                </c:pt>
                <c:pt idx="61">
                  <c:v>0.10978</c:v>
                </c:pt>
                <c:pt idx="62">
                  <c:v>0.13276100000000002</c:v>
                </c:pt>
                <c:pt idx="63">
                  <c:v>0.15571499999999999</c:v>
                </c:pt>
                <c:pt idx="64">
                  <c:v>0.15090599999999998</c:v>
                </c:pt>
                <c:pt idx="65">
                  <c:v>0.10043100000000001</c:v>
                </c:pt>
                <c:pt idx="66">
                  <c:v>9.4103000000000006E-2</c:v>
                </c:pt>
                <c:pt idx="67">
                  <c:v>9.1153999999999999E-2</c:v>
                </c:pt>
                <c:pt idx="68">
                  <c:v>0.128409</c:v>
                </c:pt>
                <c:pt idx="69">
                  <c:v>0.14943000000000001</c:v>
                </c:pt>
                <c:pt idx="70">
                  <c:v>0.13947199999999998</c:v>
                </c:pt>
                <c:pt idx="71">
                  <c:v>0.11137200000000001</c:v>
                </c:pt>
                <c:pt idx="72">
                  <c:v>7.7492000000000005E-2</c:v>
                </c:pt>
                <c:pt idx="73">
                  <c:v>7.7304999999999999E-2</c:v>
                </c:pt>
                <c:pt idx="74">
                  <c:v>0.106921</c:v>
                </c:pt>
                <c:pt idx="75">
                  <c:v>0.120875</c:v>
                </c:pt>
                <c:pt idx="76">
                  <c:v>0.14259300000000003</c:v>
                </c:pt>
                <c:pt idx="77">
                  <c:v>0.109725</c:v>
                </c:pt>
                <c:pt idx="78">
                  <c:v>0.12537599999999999</c:v>
                </c:pt>
                <c:pt idx="79">
                  <c:v>0.11734499999999999</c:v>
                </c:pt>
                <c:pt idx="80">
                  <c:v>0.13605899999999999</c:v>
                </c:pt>
                <c:pt idx="81">
                  <c:v>0.10649099999999999</c:v>
                </c:pt>
                <c:pt idx="82">
                  <c:v>0.15726099999999998</c:v>
                </c:pt>
                <c:pt idx="83">
                  <c:v>0.11068399999999999</c:v>
                </c:pt>
                <c:pt idx="84">
                  <c:v>0.14763300000000001</c:v>
                </c:pt>
                <c:pt idx="85">
                  <c:v>0.16150192899999999</c:v>
                </c:pt>
                <c:pt idx="86">
                  <c:v>0.16310159800000001</c:v>
                </c:pt>
                <c:pt idx="87">
                  <c:v>0.12900859100000001</c:v>
                </c:pt>
                <c:pt idx="88">
                  <c:v>0.12910670000000002</c:v>
                </c:pt>
                <c:pt idx="89">
                  <c:v>0.12384149400000001</c:v>
                </c:pt>
                <c:pt idx="90">
                  <c:v>0.11388260099999999</c:v>
                </c:pt>
                <c:pt idx="91">
                  <c:v>0.15134824800000002</c:v>
                </c:pt>
                <c:pt idx="92">
                  <c:v>0.121261775</c:v>
                </c:pt>
                <c:pt idx="93">
                  <c:v>8.8217943000000007E-2</c:v>
                </c:pt>
                <c:pt idx="94">
                  <c:v>6.9112114000000002E-2</c:v>
                </c:pt>
                <c:pt idx="95">
                  <c:v>8.0474062999999998E-2</c:v>
                </c:pt>
                <c:pt idx="96">
                  <c:v>0.115166</c:v>
                </c:pt>
                <c:pt idx="97">
                  <c:v>0.112998</c:v>
                </c:pt>
                <c:pt idx="98">
                  <c:v>0.144314</c:v>
                </c:pt>
                <c:pt idx="99">
                  <c:v>0.15254499999999999</c:v>
                </c:pt>
                <c:pt idx="100">
                  <c:v>0.118293</c:v>
                </c:pt>
                <c:pt idx="101">
                  <c:v>0.11434499999999999</c:v>
                </c:pt>
                <c:pt idx="102">
                  <c:v>8.3979000000000012E-2</c:v>
                </c:pt>
                <c:pt idx="103">
                  <c:v>9.5673999999999995E-2</c:v>
                </c:pt>
                <c:pt idx="104">
                  <c:v>0.13130500000000001</c:v>
                </c:pt>
                <c:pt idx="105">
                  <c:v>0.12573200000000001</c:v>
                </c:pt>
                <c:pt idx="106">
                  <c:v>7.6102000000000003E-2</c:v>
                </c:pt>
                <c:pt idx="107">
                  <c:v>8.5193000000000005E-2</c:v>
                </c:pt>
                <c:pt idx="108">
                  <c:v>0.12659700000000002</c:v>
                </c:pt>
                <c:pt idx="109">
                  <c:v>0.16705999999999999</c:v>
                </c:pt>
                <c:pt idx="110">
                  <c:v>0.12414399999999999</c:v>
                </c:pt>
                <c:pt idx="111">
                  <c:v>0.15398922500000001</c:v>
                </c:pt>
                <c:pt idx="112">
                  <c:v>0.12656085099999997</c:v>
                </c:pt>
                <c:pt idx="113">
                  <c:v>0.14749008400000002</c:v>
                </c:pt>
                <c:pt idx="114">
                  <c:v>0.15329374299999998</c:v>
                </c:pt>
                <c:pt idx="115">
                  <c:v>0.113083541</c:v>
                </c:pt>
                <c:pt idx="116">
                  <c:v>0.11095562499999999</c:v>
                </c:pt>
                <c:pt idx="117">
                  <c:v>0.10861304300000001</c:v>
                </c:pt>
                <c:pt idx="118">
                  <c:v>0.100124701</c:v>
                </c:pt>
                <c:pt idx="119">
                  <c:v>0.16448865800000001</c:v>
                </c:pt>
                <c:pt idx="120">
                  <c:v>0.17460608399999999</c:v>
                </c:pt>
                <c:pt idx="121">
                  <c:v>0.10893726299999999</c:v>
                </c:pt>
                <c:pt idx="122">
                  <c:v>0.11776263999999999</c:v>
                </c:pt>
                <c:pt idx="123">
                  <c:v>0.12958481799999999</c:v>
                </c:pt>
                <c:pt idx="124">
                  <c:v>0.115854322</c:v>
                </c:pt>
                <c:pt idx="125">
                  <c:v>0.108970895</c:v>
                </c:pt>
                <c:pt idx="126">
                  <c:v>0.13554012700000001</c:v>
                </c:pt>
                <c:pt idx="127">
                  <c:v>0.12297558700000001</c:v>
                </c:pt>
                <c:pt idx="128">
                  <c:v>9.9046587000000005E-2</c:v>
                </c:pt>
                <c:pt idx="129">
                  <c:v>0.129076674</c:v>
                </c:pt>
                <c:pt idx="130">
                  <c:v>0.28018490900000004</c:v>
                </c:pt>
                <c:pt idx="131">
                  <c:v>0.22813652400000001</c:v>
                </c:pt>
                <c:pt idx="132">
                  <c:v>0.15247534200000001</c:v>
                </c:pt>
                <c:pt idx="133">
                  <c:v>0.13716901799999998</c:v>
                </c:pt>
                <c:pt idx="134">
                  <c:v>0.117078795</c:v>
                </c:pt>
                <c:pt idx="135">
                  <c:v>0.110064968</c:v>
                </c:pt>
                <c:pt idx="136">
                  <c:v>0.134383156</c:v>
                </c:pt>
                <c:pt idx="137">
                  <c:v>0.14833760200000001</c:v>
                </c:pt>
                <c:pt idx="138">
                  <c:v>0.115952968</c:v>
                </c:pt>
                <c:pt idx="139">
                  <c:v>0.11548095900000001</c:v>
                </c:pt>
                <c:pt idx="140">
                  <c:v>0.10512857099999999</c:v>
                </c:pt>
                <c:pt idx="141">
                  <c:v>0.11736309499999999</c:v>
                </c:pt>
                <c:pt idx="142">
                  <c:v>0.12255078500000001</c:v>
                </c:pt>
                <c:pt idx="143">
                  <c:v>0.12880732099999997</c:v>
                </c:pt>
                <c:pt idx="144">
                  <c:v>0.13343508500000001</c:v>
                </c:pt>
                <c:pt idx="145">
                  <c:v>0.10201445199999999</c:v>
                </c:pt>
                <c:pt idx="146">
                  <c:v>0.14130493900000002</c:v>
                </c:pt>
                <c:pt idx="147">
                  <c:v>0.13465861899999998</c:v>
                </c:pt>
              </c:numCache>
            </c:numRef>
          </c:xVal>
          <c:yVal>
            <c:numRef>
              <c:f>'K-Tot_Poro_Fc'!$J$2:$J$149</c:f>
              <c:numCache>
                <c:formatCode>0.00000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</c:valAx>
      <c:valAx>
        <c:axId val="1033869568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4508547008532"/>
          <c:y val="0.47774805555555561"/>
          <c:w val="0.19734561965811964"/>
          <c:h val="0.207370972222222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70043952991453007"/>
          <c:h val="0.8019227777777777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'K-Tot_Poro_Fc'!$E$150:$E$205</c:f>
              <c:numCache>
                <c:formatCode>0.000</c:formatCode>
                <c:ptCount val="56"/>
                <c:pt idx="0">
                  <c:v>2.6425187900000001E-2</c:v>
                </c:pt>
                <c:pt idx="1">
                  <c:v>3.9287453100000001E-2</c:v>
                </c:pt>
                <c:pt idx="2">
                  <c:v>3.2475729900000007E-2</c:v>
                </c:pt>
                <c:pt idx="3">
                  <c:v>4.2824534200000007E-2</c:v>
                </c:pt>
                <c:pt idx="4">
                  <c:v>5.3310683000000005E-2</c:v>
                </c:pt>
                <c:pt idx="5">
                  <c:v>8.426043900000002E-2</c:v>
                </c:pt>
                <c:pt idx="6">
                  <c:v>0.117616524</c:v>
                </c:pt>
                <c:pt idx="7">
                  <c:v>9.063679500000002E-2</c:v>
                </c:pt>
                <c:pt idx="8">
                  <c:v>8.9225119000000019E-2</c:v>
                </c:pt>
                <c:pt idx="9">
                  <c:v>3.5384786800000005E-2</c:v>
                </c:pt>
                <c:pt idx="10">
                  <c:v>3.9287453100000001E-2</c:v>
                </c:pt>
                <c:pt idx="11">
                  <c:v>6.3187149999999997E-2</c:v>
                </c:pt>
                <c:pt idx="12">
                  <c:v>9.174465200000001E-2</c:v>
                </c:pt>
                <c:pt idx="13">
                  <c:v>4.2312552699999999E-2</c:v>
                </c:pt>
                <c:pt idx="14">
                  <c:v>2.3184677100000002E-2</c:v>
                </c:pt>
                <c:pt idx="15">
                  <c:v>1.9373019700000001E-2</c:v>
                </c:pt>
                <c:pt idx="16">
                  <c:v>2.7556878999999999E-2</c:v>
                </c:pt>
                <c:pt idx="17">
                  <c:v>4.2643254200000001E-2</c:v>
                </c:pt>
                <c:pt idx="18">
                  <c:v>4.7307243000000006E-2</c:v>
                </c:pt>
                <c:pt idx="19">
                  <c:v>1.9092632000000005E-2</c:v>
                </c:pt>
                <c:pt idx="20">
                  <c:v>2.8384809899999995E-2</c:v>
                </c:pt>
                <c:pt idx="21">
                  <c:v>3.7173470000000007E-2</c:v>
                </c:pt>
                <c:pt idx="22">
                  <c:v>3.8388898100000006E-2</c:v>
                </c:pt>
                <c:pt idx="23">
                  <c:v>7.9973330000000009E-2</c:v>
                </c:pt>
                <c:pt idx="24">
                  <c:v>5.5215245000000003E-2</c:v>
                </c:pt>
                <c:pt idx="25">
                  <c:v>1.3525215400000005E-2</c:v>
                </c:pt>
                <c:pt idx="26">
                  <c:v>6.9232297999999998E-2</c:v>
                </c:pt>
                <c:pt idx="27">
                  <c:v>3.1018865799999996E-2</c:v>
                </c:pt>
                <c:pt idx="28">
                  <c:v>3.5487560100000003E-2</c:v>
                </c:pt>
                <c:pt idx="29">
                  <c:v>5.7881427000000006E-2</c:v>
                </c:pt>
                <c:pt idx="30">
                  <c:v>9.7510954000000011E-2</c:v>
                </c:pt>
                <c:pt idx="31">
                  <c:v>5.7166953999999999E-2</c:v>
                </c:pt>
                <c:pt idx="32">
                  <c:v>4.9000238999999994E-2</c:v>
                </c:pt>
                <c:pt idx="33">
                  <c:v>7.8843971000000013E-2</c:v>
                </c:pt>
                <c:pt idx="34">
                  <c:v>6.0722617E-2</c:v>
                </c:pt>
                <c:pt idx="35">
                  <c:v>2.55718879E-2</c:v>
                </c:pt>
                <c:pt idx="36">
                  <c:v>2.3388651700000006E-2</c:v>
                </c:pt>
                <c:pt idx="37">
                  <c:v>3.5046210099999996E-2</c:v>
                </c:pt>
                <c:pt idx="38">
                  <c:v>5.6613212000000003E-2</c:v>
                </c:pt>
                <c:pt idx="39">
                  <c:v>3.3681703299999997E-2</c:v>
                </c:pt>
                <c:pt idx="40">
                  <c:v>3.4784501000000002E-2</c:v>
                </c:pt>
                <c:pt idx="41">
                  <c:v>4.6218563999999997E-2</c:v>
                </c:pt>
                <c:pt idx="42">
                  <c:v>4.2603363799999995E-2</c:v>
                </c:pt>
                <c:pt idx="43">
                  <c:v>3.6090960299999995E-2</c:v>
                </c:pt>
                <c:pt idx="44">
                  <c:v>5.5054066000000006E-2</c:v>
                </c:pt>
                <c:pt idx="45">
                  <c:v>6.8872948999999989E-2</c:v>
                </c:pt>
                <c:pt idx="46">
                  <c:v>3.5166775300000001E-2</c:v>
                </c:pt>
                <c:pt idx="47">
                  <c:v>5.2857613000000005E-2</c:v>
                </c:pt>
                <c:pt idx="48">
                  <c:v>4.3954072099999998E-2</c:v>
                </c:pt>
                <c:pt idx="49">
                  <c:v>3.5023642200000003E-2</c:v>
                </c:pt>
                <c:pt idx="50">
                  <c:v>5.9045311999999996E-2</c:v>
                </c:pt>
                <c:pt idx="51">
                  <c:v>5.2266789000000001E-2</c:v>
                </c:pt>
                <c:pt idx="52">
                  <c:v>4.4808102300000006E-2</c:v>
                </c:pt>
                <c:pt idx="53">
                  <c:v>5.3527807000000004E-2</c:v>
                </c:pt>
                <c:pt idx="54">
                  <c:v>7.8116035E-2</c:v>
                </c:pt>
                <c:pt idx="55">
                  <c:v>6.2034023000000001E-2</c:v>
                </c:pt>
              </c:numCache>
            </c:numRef>
          </c:xVal>
          <c:yVal>
            <c:numRef>
              <c:f>'K-Tot_Poro_Fc'!$F$150:$F$205</c:f>
              <c:numCache>
                <c:formatCode>0.00000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  <c:extLst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'K-Tot_Poro_Fc'!$I$150:$I$205</c:f>
              <c:numCache>
                <c:formatCode>0.000</c:formatCode>
                <c:ptCount val="56"/>
                <c:pt idx="0">
                  <c:v>4.1001548999999998E-2</c:v>
                </c:pt>
                <c:pt idx="1">
                  <c:v>6.3220103999999999E-2</c:v>
                </c:pt>
                <c:pt idx="2">
                  <c:v>7.7101436999999995E-2</c:v>
                </c:pt>
                <c:pt idx="3">
                  <c:v>7.9451142000000002E-2</c:v>
                </c:pt>
                <c:pt idx="4">
                  <c:v>0.16861346199999999</c:v>
                </c:pt>
                <c:pt idx="5">
                  <c:v>0.18184159499999999</c:v>
                </c:pt>
                <c:pt idx="6">
                  <c:v>0.15824395199999999</c:v>
                </c:pt>
                <c:pt idx="7">
                  <c:v>0.12271088199999999</c:v>
                </c:pt>
                <c:pt idx="8">
                  <c:v>0.11069115800000001</c:v>
                </c:pt>
                <c:pt idx="9">
                  <c:v>8.3338377999999991E-2</c:v>
                </c:pt>
                <c:pt idx="10">
                  <c:v>6.3220103999999999E-2</c:v>
                </c:pt>
                <c:pt idx="11">
                  <c:v>0.145736588</c:v>
                </c:pt>
                <c:pt idx="12">
                  <c:v>0.11457827500000001</c:v>
                </c:pt>
                <c:pt idx="13">
                  <c:v>0.11991490199999999</c:v>
                </c:pt>
                <c:pt idx="14">
                  <c:v>7.8378451999999987E-2</c:v>
                </c:pt>
                <c:pt idx="15">
                  <c:v>5.5115914000000002E-2</c:v>
                </c:pt>
                <c:pt idx="16">
                  <c:v>6.2046027000000004E-2</c:v>
                </c:pt>
                <c:pt idx="17">
                  <c:v>7.4915645000000003E-2</c:v>
                </c:pt>
                <c:pt idx="18">
                  <c:v>8.4342090000000008E-2</c:v>
                </c:pt>
                <c:pt idx="19">
                  <c:v>4.7924248000000003E-2</c:v>
                </c:pt>
                <c:pt idx="20">
                  <c:v>5.6086784000000001E-2</c:v>
                </c:pt>
                <c:pt idx="21">
                  <c:v>8.5552943999999992E-2</c:v>
                </c:pt>
                <c:pt idx="22">
                  <c:v>8.2449731999999998E-2</c:v>
                </c:pt>
                <c:pt idx="23">
                  <c:v>0.109561352</c:v>
                </c:pt>
                <c:pt idx="24">
                  <c:v>7.5458643999999991E-2</c:v>
                </c:pt>
                <c:pt idx="25">
                  <c:v>5.8547457999999997E-2</c:v>
                </c:pt>
                <c:pt idx="26">
                  <c:v>9.9585813999999995E-2</c:v>
                </c:pt>
                <c:pt idx="27">
                  <c:v>5.6913723999999999E-2</c:v>
                </c:pt>
                <c:pt idx="28">
                  <c:v>7.4382168999999998E-2</c:v>
                </c:pt>
                <c:pt idx="29">
                  <c:v>9.3688039000000001E-2</c:v>
                </c:pt>
                <c:pt idx="30">
                  <c:v>0.13859613000000001</c:v>
                </c:pt>
                <c:pt idx="31">
                  <c:v>0.158579467</c:v>
                </c:pt>
                <c:pt idx="32">
                  <c:v>8.0829440000000002E-2</c:v>
                </c:pt>
                <c:pt idx="33">
                  <c:v>0.13825757599999999</c:v>
                </c:pt>
                <c:pt idx="34">
                  <c:v>0.102001009</c:v>
                </c:pt>
                <c:pt idx="35">
                  <c:v>7.9284815000000008E-2</c:v>
                </c:pt>
                <c:pt idx="36">
                  <c:v>6.4180937999999993E-2</c:v>
                </c:pt>
                <c:pt idx="37">
                  <c:v>6.8934214999999993E-2</c:v>
                </c:pt>
                <c:pt idx="38">
                  <c:v>8.6513324000000003E-2</c:v>
                </c:pt>
                <c:pt idx="39">
                  <c:v>5.5828122000000008E-2</c:v>
                </c:pt>
                <c:pt idx="40">
                  <c:v>8.8786362000000008E-2</c:v>
                </c:pt>
                <c:pt idx="41">
                  <c:v>8.2679954999999999E-2</c:v>
                </c:pt>
                <c:pt idx="42">
                  <c:v>8.0868242000000007E-2</c:v>
                </c:pt>
                <c:pt idx="43">
                  <c:v>6.2643668E-2</c:v>
                </c:pt>
                <c:pt idx="44">
                  <c:v>0.12274928199999999</c:v>
                </c:pt>
                <c:pt idx="45">
                  <c:v>0.12037215900000001</c:v>
                </c:pt>
                <c:pt idx="46">
                  <c:v>7.4504701000000007E-2</c:v>
                </c:pt>
                <c:pt idx="47">
                  <c:v>0.192666275</c:v>
                </c:pt>
                <c:pt idx="48">
                  <c:v>9.7603125000000013E-2</c:v>
                </c:pt>
                <c:pt idx="49">
                  <c:v>6.3657759000000008E-2</c:v>
                </c:pt>
                <c:pt idx="50">
                  <c:v>9.4966439000000014E-2</c:v>
                </c:pt>
                <c:pt idx="51">
                  <c:v>8.8119757999999992E-2</c:v>
                </c:pt>
                <c:pt idx="52">
                  <c:v>8.5225982000000006E-2</c:v>
                </c:pt>
                <c:pt idx="53">
                  <c:v>9.4720615000000008E-2</c:v>
                </c:pt>
                <c:pt idx="54">
                  <c:v>0.14719085200000001</c:v>
                </c:pt>
                <c:pt idx="55">
                  <c:v>9.7863015999999997E-2</c:v>
                </c:pt>
              </c:numCache>
            </c:numRef>
          </c:xVal>
          <c:yVal>
            <c:numRef>
              <c:f>'K-Tot_Poro_Fc'!$J$150:$J$205</c:f>
              <c:numCache>
                <c:formatCode>0.00000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4-4437-9758-C8C20B2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  <c:extLst/>
      </c:scatterChart>
      <c:valAx>
        <c:axId val="864741392"/>
        <c:scaling>
          <c:orientation val="minMax"/>
          <c:max val="0.36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0" i="0" u="none" strike="noStrike" baseline="0">
                    <a:effectLst/>
                  </a:rPr>
                  <a:t>Total</a:t>
                </a:r>
                <a:r>
                  <a:rPr lang="en-US"/>
                  <a:t>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84957264957263"/>
              <c:y val="0.9294052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0.12000000000000001"/>
        <c:minorUnit val="7.0000000000000007E-2"/>
      </c:valAx>
      <c:valAx>
        <c:axId val="103386956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 sz="3000"/>
                  <a:t>]</a:t>
                </a:r>
                <a:endParaRPr lang="ru-RU" sz="3000"/>
              </a:p>
            </c:rich>
          </c:tx>
          <c:layout>
            <c:manualLayout>
              <c:xMode val="edge"/>
              <c:yMode val="edge"/>
              <c:x val="0"/>
              <c:y val="0.1228369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0" cap="none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 sz="3000">
                    <a:solidFill>
                      <a:schemeClr val="accent2"/>
                    </a:solidFill>
                  </a:rPr>
                  <a:t>]</a:t>
                </a:r>
                <a:endParaRPr lang="ru-RU" sz="3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627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4508547008532"/>
          <c:y val="0.47598416666666671"/>
          <c:w val="0.19734561965811964"/>
          <c:h val="0.20913486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69908269230769238"/>
          <c:h val="0.80368666666666666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'K-Rpc&amp;Poroc'!$R$4:$R$151</c:f>
              <c:numCache>
                <c:formatCode>General</c:formatCode>
                <c:ptCount val="148"/>
                <c:pt idx="0">
                  <c:v>837.16848730322522</c:v>
                </c:pt>
                <c:pt idx="1">
                  <c:v>801.74835467984121</c:v>
                </c:pt>
                <c:pt idx="2">
                  <c:v>689.02177573250628</c:v>
                </c:pt>
                <c:pt idx="3">
                  <c:v>1286.30467286309</c:v>
                </c:pt>
                <c:pt idx="4">
                  <c:v>563.17214856818578</c:v>
                </c:pt>
                <c:pt idx="5">
                  <c:v>1215.4786377928283</c:v>
                </c:pt>
                <c:pt idx="6">
                  <c:v>1350.5337065310941</c:v>
                </c:pt>
                <c:pt idx="7">
                  <c:v>1195.2700981203973</c:v>
                </c:pt>
                <c:pt idx="8">
                  <c:v>1058.7174649001145</c:v>
                </c:pt>
                <c:pt idx="9">
                  <c:v>1504.8411024536799</c:v>
                </c:pt>
                <c:pt idx="10">
                  <c:v>1292.9406423047328</c:v>
                </c:pt>
                <c:pt idx="11">
                  <c:v>1378.6352102344626</c:v>
                </c:pt>
                <c:pt idx="12">
                  <c:v>1130.8158322004163</c:v>
                </c:pt>
                <c:pt idx="13">
                  <c:v>1262.3050954955554</c:v>
                </c:pt>
                <c:pt idx="14">
                  <c:v>1376.0387725874361</c:v>
                </c:pt>
                <c:pt idx="15">
                  <c:v>1200.1743211814248</c:v>
                </c:pt>
                <c:pt idx="16">
                  <c:v>1486.6285704373465</c:v>
                </c:pt>
                <c:pt idx="17">
                  <c:v>1177.7500594110727</c:v>
                </c:pt>
                <c:pt idx="18">
                  <c:v>1305.1461547283768</c:v>
                </c:pt>
                <c:pt idx="19">
                  <c:v>1700.6785028177983</c:v>
                </c:pt>
                <c:pt idx="20">
                  <c:v>1477.6635882759119</c:v>
                </c:pt>
                <c:pt idx="21">
                  <c:v>1236.2953798176081</c:v>
                </c:pt>
                <c:pt idx="22">
                  <c:v>1260.9526954559842</c:v>
                </c:pt>
                <c:pt idx="23">
                  <c:v>1068.5564155123222</c:v>
                </c:pt>
                <c:pt idx="24">
                  <c:v>668.01385662377481</c:v>
                </c:pt>
                <c:pt idx="25">
                  <c:v>749.74821912497464</c:v>
                </c:pt>
                <c:pt idx="26">
                  <c:v>1227.8402375076221</c:v>
                </c:pt>
                <c:pt idx="27">
                  <c:v>1311.3553814564721</c:v>
                </c:pt>
                <c:pt idx="28">
                  <c:v>1376.9386602321119</c:v>
                </c:pt>
                <c:pt idx="29">
                  <c:v>1000.3829521520905</c:v>
                </c:pt>
                <c:pt idx="30">
                  <c:v>945.02842259806414</c:v>
                </c:pt>
                <c:pt idx="31">
                  <c:v>1075.5884251230086</c:v>
                </c:pt>
                <c:pt idx="32">
                  <c:v>845.68241505766866</c:v>
                </c:pt>
                <c:pt idx="33">
                  <c:v>626.66890377283221</c:v>
                </c:pt>
                <c:pt idx="34">
                  <c:v>764.92237853405766</c:v>
                </c:pt>
                <c:pt idx="35">
                  <c:v>366.50899783978076</c:v>
                </c:pt>
                <c:pt idx="36">
                  <c:v>339.73125333187824</c:v>
                </c:pt>
                <c:pt idx="37">
                  <c:v>1079.5740001669285</c:v>
                </c:pt>
                <c:pt idx="38">
                  <c:v>956.42006310249042</c:v>
                </c:pt>
                <c:pt idx="39">
                  <c:v>918.76757703992757</c:v>
                </c:pt>
                <c:pt idx="40">
                  <c:v>1126.2228423682102</c:v>
                </c:pt>
                <c:pt idx="41">
                  <c:v>1519.3773359258078</c:v>
                </c:pt>
                <c:pt idx="42">
                  <c:v>1553.9129196391689</c:v>
                </c:pt>
                <c:pt idx="43">
                  <c:v>1157.8750886077053</c:v>
                </c:pt>
                <c:pt idx="44">
                  <c:v>1290.5845269754761</c:v>
                </c:pt>
                <c:pt idx="45">
                  <c:v>1494.0807272359725</c:v>
                </c:pt>
                <c:pt idx="46">
                  <c:v>1388.54779781717</c:v>
                </c:pt>
                <c:pt idx="47">
                  <c:v>1552.6511992792477</c:v>
                </c:pt>
                <c:pt idx="48">
                  <c:v>1488.6441956461397</c:v>
                </c:pt>
                <c:pt idx="49">
                  <c:v>994.34955300388981</c:v>
                </c:pt>
                <c:pt idx="50">
                  <c:v>446.10116161986036</c:v>
                </c:pt>
                <c:pt idx="51">
                  <c:v>533.32510820528864</c:v>
                </c:pt>
                <c:pt idx="52">
                  <c:v>1090.7763015116775</c:v>
                </c:pt>
                <c:pt idx="53">
                  <c:v>1223.5798081847129</c:v>
                </c:pt>
                <c:pt idx="54">
                  <c:v>1357.2828318809236</c:v>
                </c:pt>
                <c:pt idx="55">
                  <c:v>1312.4825930297548</c:v>
                </c:pt>
                <c:pt idx="56">
                  <c:v>1146.0353107881472</c:v>
                </c:pt>
                <c:pt idx="57">
                  <c:v>1087.0352249734717</c:v>
                </c:pt>
                <c:pt idx="58">
                  <c:v>1227.5330083159593</c:v>
                </c:pt>
                <c:pt idx="59">
                  <c:v>1219.3025009370431</c:v>
                </c:pt>
                <c:pt idx="60">
                  <c:v>1054.7587911535115</c:v>
                </c:pt>
                <c:pt idx="61">
                  <c:v>1033.7076833424599</c:v>
                </c:pt>
                <c:pt idx="62">
                  <c:v>1244.4012185289616</c:v>
                </c:pt>
                <c:pt idx="63">
                  <c:v>1588.8724499680209</c:v>
                </c:pt>
                <c:pt idx="64">
                  <c:v>1610.5204078476931</c:v>
                </c:pt>
                <c:pt idx="65">
                  <c:v>852.87187755190666</c:v>
                </c:pt>
                <c:pt idx="66">
                  <c:v>813.37285040466611</c:v>
                </c:pt>
                <c:pt idx="67">
                  <c:v>753.68966962531488</c:v>
                </c:pt>
                <c:pt idx="68">
                  <c:v>1271.2893435838175</c:v>
                </c:pt>
                <c:pt idx="69">
                  <c:v>1539.1508572599166</c:v>
                </c:pt>
                <c:pt idx="70">
                  <c:v>1394.8583856107832</c:v>
                </c:pt>
                <c:pt idx="71">
                  <c:v>1127.3495452512568</c:v>
                </c:pt>
                <c:pt idx="72">
                  <c:v>464.76085770465193</c:v>
                </c:pt>
                <c:pt idx="73">
                  <c:v>563.1213148910582</c:v>
                </c:pt>
                <c:pt idx="74">
                  <c:v>1099.2519086664097</c:v>
                </c:pt>
                <c:pt idx="75">
                  <c:v>1229.6774974351458</c:v>
                </c:pt>
                <c:pt idx="76">
                  <c:v>1489.2290710668819</c:v>
                </c:pt>
                <c:pt idx="77">
                  <c:v>1254.0639163388487</c:v>
                </c:pt>
                <c:pt idx="78">
                  <c:v>1308.1948204966304</c:v>
                </c:pt>
                <c:pt idx="79">
                  <c:v>1206.6028095418649</c:v>
                </c:pt>
                <c:pt idx="80">
                  <c:v>1186.9366670136956</c:v>
                </c:pt>
                <c:pt idx="81">
                  <c:v>1042.695720517183</c:v>
                </c:pt>
                <c:pt idx="82">
                  <c:v>1083.2920087082039</c:v>
                </c:pt>
                <c:pt idx="83">
                  <c:v>1004.1533048216911</c:v>
                </c:pt>
                <c:pt idx="84">
                  <c:v>1220.3685820142109</c:v>
                </c:pt>
                <c:pt idx="85">
                  <c:v>1568.9596396641389</c:v>
                </c:pt>
                <c:pt idx="86">
                  <c:v>1710.3141690929074</c:v>
                </c:pt>
                <c:pt idx="87">
                  <c:v>1261.2925435450368</c:v>
                </c:pt>
                <c:pt idx="88">
                  <c:v>1239.4836837416635</c:v>
                </c:pt>
                <c:pt idx="89">
                  <c:v>1065.7596986817464</c:v>
                </c:pt>
                <c:pt idx="90">
                  <c:v>968.27385421092026</c:v>
                </c:pt>
                <c:pt idx="91">
                  <c:v>1517.240557157864</c:v>
                </c:pt>
                <c:pt idx="92">
                  <c:v>1350.2932121698068</c:v>
                </c:pt>
                <c:pt idx="93">
                  <c:v>940.87140472035048</c:v>
                </c:pt>
                <c:pt idx="94">
                  <c:v>474.85513214987128</c:v>
                </c:pt>
                <c:pt idx="95">
                  <c:v>802.91573436915348</c:v>
                </c:pt>
                <c:pt idx="96">
                  <c:v>1487.6741309259821</c:v>
                </c:pt>
                <c:pt idx="97">
                  <c:v>1295.5399264760777</c:v>
                </c:pt>
                <c:pt idx="98">
                  <c:v>2158.8684491210265</c:v>
                </c:pt>
                <c:pt idx="99">
                  <c:v>2494.1244017034387</c:v>
                </c:pt>
                <c:pt idx="100">
                  <c:v>1056.1648450825217</c:v>
                </c:pt>
                <c:pt idx="101">
                  <c:v>734.25515143704729</c:v>
                </c:pt>
                <c:pt idx="102">
                  <c:v>308.48288792402781</c:v>
                </c:pt>
                <c:pt idx="103">
                  <c:v>533.75684090624509</c:v>
                </c:pt>
                <c:pt idx="104">
                  <c:v>1336.7117927668669</c:v>
                </c:pt>
                <c:pt idx="105">
                  <c:v>777.80977445261692</c:v>
                </c:pt>
                <c:pt idx="106">
                  <c:v>460.34040595135167</c:v>
                </c:pt>
                <c:pt idx="107">
                  <c:v>194.70469443565423</c:v>
                </c:pt>
                <c:pt idx="108">
                  <c:v>1874.4561802283556</c:v>
                </c:pt>
                <c:pt idx="109">
                  <c:v>2620.5760607763523</c:v>
                </c:pt>
                <c:pt idx="110">
                  <c:v>1377.1171355665956</c:v>
                </c:pt>
                <c:pt idx="111">
                  <c:v>452.91699013649315</c:v>
                </c:pt>
                <c:pt idx="112">
                  <c:v>752.69334350287454</c:v>
                </c:pt>
                <c:pt idx="113">
                  <c:v>2069.0423090563645</c:v>
                </c:pt>
                <c:pt idx="114">
                  <c:v>2408.4979151872635</c:v>
                </c:pt>
                <c:pt idx="115">
                  <c:v>1126.9822097761798</c:v>
                </c:pt>
                <c:pt idx="116">
                  <c:v>1136.6465776001285</c:v>
                </c:pt>
                <c:pt idx="117">
                  <c:v>1129.165036322642</c:v>
                </c:pt>
                <c:pt idx="118">
                  <c:v>922.06739296524177</c:v>
                </c:pt>
                <c:pt idx="119">
                  <c:v>1119.6580908828782</c:v>
                </c:pt>
                <c:pt idx="120">
                  <c:v>2102.0823154916948</c:v>
                </c:pt>
                <c:pt idx="121">
                  <c:v>1020.6262583505719</c:v>
                </c:pt>
                <c:pt idx="122">
                  <c:v>803.62827846673315</c:v>
                </c:pt>
                <c:pt idx="123">
                  <c:v>1499.0070413315927</c:v>
                </c:pt>
                <c:pt idx="124">
                  <c:v>1045.4499441162741</c:v>
                </c:pt>
                <c:pt idx="125">
                  <c:v>1096.9975352416</c:v>
                </c:pt>
                <c:pt idx="126">
                  <c:v>1512.1885150984504</c:v>
                </c:pt>
                <c:pt idx="127">
                  <c:v>1311.6560796662111</c:v>
                </c:pt>
                <c:pt idx="128">
                  <c:v>409.87695338692077</c:v>
                </c:pt>
                <c:pt idx="129">
                  <c:v>925.41450319532839</c:v>
                </c:pt>
                <c:pt idx="130">
                  <c:v>2112.734766066842</c:v>
                </c:pt>
                <c:pt idx="131">
                  <c:v>1801.0889089086977</c:v>
                </c:pt>
                <c:pt idx="132">
                  <c:v>541.34694921152789</c:v>
                </c:pt>
                <c:pt idx="133">
                  <c:v>581.26399178851841</c:v>
                </c:pt>
                <c:pt idx="134">
                  <c:v>696.03077205206057</c:v>
                </c:pt>
                <c:pt idx="135">
                  <c:v>945.94341397469259</c:v>
                </c:pt>
                <c:pt idx="136">
                  <c:v>1566.5942661586303</c:v>
                </c:pt>
                <c:pt idx="137">
                  <c:v>1488.3765508084196</c:v>
                </c:pt>
                <c:pt idx="138">
                  <c:v>1477.0858141950587</c:v>
                </c:pt>
                <c:pt idx="139">
                  <c:v>1571.2762818231879</c:v>
                </c:pt>
                <c:pt idx="140">
                  <c:v>1393.412017534107</c:v>
                </c:pt>
                <c:pt idx="141">
                  <c:v>244.62961659132327</c:v>
                </c:pt>
                <c:pt idx="142">
                  <c:v>744.26070222836995</c:v>
                </c:pt>
                <c:pt idx="143">
                  <c:v>1583.7747493895361</c:v>
                </c:pt>
                <c:pt idx="144">
                  <c:v>1334.367490023493</c:v>
                </c:pt>
                <c:pt idx="145">
                  <c:v>826.30374793569501</c:v>
                </c:pt>
                <c:pt idx="146">
                  <c:v>1120.3443839277497</c:v>
                </c:pt>
                <c:pt idx="147">
                  <c:v>1067.6452463189003</c:v>
                </c:pt>
              </c:numCache>
            </c:numRef>
          </c:xVal>
          <c:yVal>
            <c:numRef>
              <c:f>'K-Rpc&amp;Poroc'!$H$4:$H$151</c:f>
              <c:numCache>
                <c:formatCode>General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F-4E0E-BA3E-929AE27B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'K-Rpc&amp;Poroc'!$S$4:$S$151</c:f>
              <c:numCache>
                <c:formatCode>General</c:formatCode>
                <c:ptCount val="148"/>
                <c:pt idx="0">
                  <c:v>2567.3803034161383</c:v>
                </c:pt>
                <c:pt idx="1">
                  <c:v>1726.7464138564196</c:v>
                </c:pt>
                <c:pt idx="2">
                  <c:v>1449.4694680990726</c:v>
                </c:pt>
                <c:pt idx="3">
                  <c:v>1860.2949235476324</c:v>
                </c:pt>
                <c:pt idx="4">
                  <c:v>1005.7454522038737</c:v>
                </c:pt>
                <c:pt idx="5">
                  <c:v>1619.7123885451595</c:v>
                </c:pt>
                <c:pt idx="6">
                  <c:v>1916.9075720512978</c:v>
                </c:pt>
                <c:pt idx="7">
                  <c:v>1854.2251147903978</c:v>
                </c:pt>
                <c:pt idx="8">
                  <c:v>2009.5561311219299</c:v>
                </c:pt>
                <c:pt idx="9">
                  <c:v>2325.0643692638978</c:v>
                </c:pt>
                <c:pt idx="10">
                  <c:v>1861.7997347242613</c:v>
                </c:pt>
                <c:pt idx="11">
                  <c:v>1986.6219028075229</c:v>
                </c:pt>
                <c:pt idx="12">
                  <c:v>1696.3349755701611</c:v>
                </c:pt>
                <c:pt idx="13">
                  <c:v>1737.2467855739571</c:v>
                </c:pt>
                <c:pt idx="14">
                  <c:v>1955.9729833418951</c:v>
                </c:pt>
                <c:pt idx="15">
                  <c:v>1453.686846746207</c:v>
                </c:pt>
                <c:pt idx="16">
                  <c:v>2012.3371019123024</c:v>
                </c:pt>
                <c:pt idx="17">
                  <c:v>1732.4405238437594</c:v>
                </c:pt>
                <c:pt idx="18">
                  <c:v>2017.667987842234</c:v>
                </c:pt>
                <c:pt idx="19">
                  <c:v>2666.5217357290499</c:v>
                </c:pt>
                <c:pt idx="20">
                  <c:v>2342.2448365620071</c:v>
                </c:pt>
                <c:pt idx="21">
                  <c:v>1814.3166205595123</c:v>
                </c:pt>
                <c:pt idx="22">
                  <c:v>1865.5635109724733</c:v>
                </c:pt>
                <c:pt idx="23">
                  <c:v>1602.8854942569533</c:v>
                </c:pt>
                <c:pt idx="24">
                  <c:v>1090.184751210857</c:v>
                </c:pt>
                <c:pt idx="25">
                  <c:v>1029.1090340230448</c:v>
                </c:pt>
                <c:pt idx="26">
                  <c:v>1732.7714964660754</c:v>
                </c:pt>
                <c:pt idx="27">
                  <c:v>1906.0301318551867</c:v>
                </c:pt>
                <c:pt idx="28">
                  <c:v>2509.0117925739023</c:v>
                </c:pt>
                <c:pt idx="29">
                  <c:v>1685.2862752632643</c:v>
                </c:pt>
                <c:pt idx="30">
                  <c:v>1525.5969781793476</c:v>
                </c:pt>
                <c:pt idx="31">
                  <c:v>1691.1367559581836</c:v>
                </c:pt>
                <c:pt idx="32">
                  <c:v>1340.9549751407162</c:v>
                </c:pt>
                <c:pt idx="33">
                  <c:v>1102.3662693870992</c:v>
                </c:pt>
                <c:pt idx="34">
                  <c:v>1316.8723165945432</c:v>
                </c:pt>
                <c:pt idx="35">
                  <c:v>725.74328894748851</c:v>
                </c:pt>
                <c:pt idx="36">
                  <c:v>660.2355242760068</c:v>
                </c:pt>
                <c:pt idx="37">
                  <c:v>1717.4768462437419</c:v>
                </c:pt>
                <c:pt idx="38">
                  <c:v>1509.5702548541037</c:v>
                </c:pt>
                <c:pt idx="39">
                  <c:v>1509.5129169869222</c:v>
                </c:pt>
                <c:pt idx="40">
                  <c:v>1715.562806684381</c:v>
                </c:pt>
                <c:pt idx="41">
                  <c:v>2115.8826907256716</c:v>
                </c:pt>
                <c:pt idx="42">
                  <c:v>2041.3525627986965</c:v>
                </c:pt>
                <c:pt idx="43">
                  <c:v>1712.9164374329741</c:v>
                </c:pt>
                <c:pt idx="44">
                  <c:v>1918.2365866441071</c:v>
                </c:pt>
                <c:pt idx="45">
                  <c:v>2113.4297776412341</c:v>
                </c:pt>
                <c:pt idx="46">
                  <c:v>2036.6324715722094</c:v>
                </c:pt>
                <c:pt idx="47">
                  <c:v>2180.9377721647284</c:v>
                </c:pt>
                <c:pt idx="48">
                  <c:v>1977.8037525676141</c:v>
                </c:pt>
                <c:pt idx="49">
                  <c:v>1514.9019920766336</c:v>
                </c:pt>
                <c:pt idx="50">
                  <c:v>1049.2557462016791</c:v>
                </c:pt>
                <c:pt idx="51">
                  <c:v>1000.9757392020867</c:v>
                </c:pt>
                <c:pt idx="52">
                  <c:v>1629.4287568897812</c:v>
                </c:pt>
                <c:pt idx="53">
                  <c:v>1729.0470254509557</c:v>
                </c:pt>
                <c:pt idx="54">
                  <c:v>1840.2681415752884</c:v>
                </c:pt>
                <c:pt idx="55">
                  <c:v>1903.2847478063852</c:v>
                </c:pt>
                <c:pt idx="56">
                  <c:v>1682.9987491882553</c:v>
                </c:pt>
                <c:pt idx="57">
                  <c:v>1594.2599195949117</c:v>
                </c:pt>
                <c:pt idx="58">
                  <c:v>1792.8326046165898</c:v>
                </c:pt>
                <c:pt idx="59">
                  <c:v>1857.1155124898132</c:v>
                </c:pt>
                <c:pt idx="60">
                  <c:v>1705.6646519717572</c:v>
                </c:pt>
                <c:pt idx="61">
                  <c:v>1605.2109719551404</c:v>
                </c:pt>
                <c:pt idx="62">
                  <c:v>1937.697854323126</c:v>
                </c:pt>
                <c:pt idx="63">
                  <c:v>2252.4764746385713</c:v>
                </c:pt>
                <c:pt idx="64">
                  <c:v>2163.0283205786768</c:v>
                </c:pt>
                <c:pt idx="65">
                  <c:v>1401.6527256473321</c:v>
                </c:pt>
                <c:pt idx="66">
                  <c:v>1324.890043849128</c:v>
                </c:pt>
                <c:pt idx="67">
                  <c:v>1265.3283907165815</c:v>
                </c:pt>
                <c:pt idx="68">
                  <c:v>1844.6725520121979</c:v>
                </c:pt>
                <c:pt idx="69">
                  <c:v>2111.1319958427107</c:v>
                </c:pt>
                <c:pt idx="70">
                  <c:v>1905.4322179885946</c:v>
                </c:pt>
                <c:pt idx="71">
                  <c:v>1658.9515089483618</c:v>
                </c:pt>
                <c:pt idx="72">
                  <c:v>1037.7493564195097</c:v>
                </c:pt>
                <c:pt idx="73">
                  <c:v>1042.5473057312061</c:v>
                </c:pt>
                <c:pt idx="74">
                  <c:v>1585.5937159990015</c:v>
                </c:pt>
                <c:pt idx="75">
                  <c:v>1713.3947431750407</c:v>
                </c:pt>
                <c:pt idx="76">
                  <c:v>2049.0920963024851</c:v>
                </c:pt>
                <c:pt idx="77">
                  <c:v>1771.7991765784136</c:v>
                </c:pt>
                <c:pt idx="78">
                  <c:v>1985.8608118697427</c:v>
                </c:pt>
                <c:pt idx="79">
                  <c:v>1802.9766222680194</c:v>
                </c:pt>
                <c:pt idx="80">
                  <c:v>2035.7031455686026</c:v>
                </c:pt>
                <c:pt idx="81">
                  <c:v>1647.1594553834511</c:v>
                </c:pt>
                <c:pt idx="82">
                  <c:v>2503.9064828588644</c:v>
                </c:pt>
                <c:pt idx="83">
                  <c:v>1749.2573098336431</c:v>
                </c:pt>
                <c:pt idx="84">
                  <c:v>2387.883447514173</c:v>
                </c:pt>
                <c:pt idx="85">
                  <c:v>2257.4380657124739</c:v>
                </c:pt>
                <c:pt idx="86">
                  <c:v>2365.2751412643161</c:v>
                </c:pt>
                <c:pt idx="87">
                  <c:v>1815.4433879164119</c:v>
                </c:pt>
                <c:pt idx="88">
                  <c:v>1872.0788175925634</c:v>
                </c:pt>
                <c:pt idx="89">
                  <c:v>1732.9465037044463</c:v>
                </c:pt>
                <c:pt idx="90">
                  <c:v>1513.4773889731994</c:v>
                </c:pt>
                <c:pt idx="91">
                  <c:v>2268.3833593114236</c:v>
                </c:pt>
                <c:pt idx="92">
                  <c:v>1942.0664216752641</c:v>
                </c:pt>
                <c:pt idx="93">
                  <c:v>1397.3105034479054</c:v>
                </c:pt>
                <c:pt idx="94">
                  <c:v>1056.5709670886417</c:v>
                </c:pt>
                <c:pt idx="95">
                  <c:v>1165.5990409362207</c:v>
                </c:pt>
                <c:pt idx="96">
                  <c:v>1683.8507980208915</c:v>
                </c:pt>
                <c:pt idx="97">
                  <c:v>1621.2050027339046</c:v>
                </c:pt>
                <c:pt idx="98">
                  <c:v>2203.9236404639319</c:v>
                </c:pt>
                <c:pt idx="99">
                  <c:v>2457.5541011242826</c:v>
                </c:pt>
                <c:pt idx="100">
                  <c:v>1844.9067918552885</c:v>
                </c:pt>
                <c:pt idx="101">
                  <c:v>1784.1027437580092</c:v>
                </c:pt>
                <c:pt idx="102">
                  <c:v>969.62036604100308</c:v>
                </c:pt>
                <c:pt idx="103">
                  <c:v>1164.3958117905067</c:v>
                </c:pt>
                <c:pt idx="104">
                  <c:v>1773.7094678345352</c:v>
                </c:pt>
                <c:pt idx="105">
                  <c:v>1748.1943794708757</c:v>
                </c:pt>
                <c:pt idx="106">
                  <c:v>861.79645925455156</c:v>
                </c:pt>
                <c:pt idx="107">
                  <c:v>971.9576106143071</c:v>
                </c:pt>
                <c:pt idx="108">
                  <c:v>1847.466430850749</c:v>
                </c:pt>
                <c:pt idx="109">
                  <c:v>2625.7672284273781</c:v>
                </c:pt>
                <c:pt idx="110">
                  <c:v>1866.511545356557</c:v>
                </c:pt>
                <c:pt idx="111">
                  <c:v>2233.5184188851276</c:v>
                </c:pt>
                <c:pt idx="112">
                  <c:v>1980.4482410932233</c:v>
                </c:pt>
                <c:pt idx="113">
                  <c:v>2329.0927010966825</c:v>
                </c:pt>
                <c:pt idx="114">
                  <c:v>2459.6368660881985</c:v>
                </c:pt>
                <c:pt idx="115">
                  <c:v>1626.5199225769056</c:v>
                </c:pt>
                <c:pt idx="116">
                  <c:v>1665.0602303034934</c:v>
                </c:pt>
                <c:pt idx="117">
                  <c:v>1644.1285314682173</c:v>
                </c:pt>
                <c:pt idx="118">
                  <c:v>1509.6732701363571</c:v>
                </c:pt>
                <c:pt idx="119">
                  <c:v>2290.2314245231773</c:v>
                </c:pt>
                <c:pt idx="120">
                  <c:v>2479.7973268449246</c:v>
                </c:pt>
                <c:pt idx="121">
                  <c:v>1425.7079863113529</c:v>
                </c:pt>
                <c:pt idx="122">
                  <c:v>1820.8269443024967</c:v>
                </c:pt>
                <c:pt idx="123">
                  <c:v>1976.1120686258662</c:v>
                </c:pt>
                <c:pt idx="124">
                  <c:v>1731.3769363785752</c:v>
                </c:pt>
                <c:pt idx="125">
                  <c:v>1656.223147876007</c:v>
                </c:pt>
                <c:pt idx="126">
                  <c:v>2139.2899015788689</c:v>
                </c:pt>
                <c:pt idx="127">
                  <c:v>1917.7647000883519</c:v>
                </c:pt>
                <c:pt idx="128">
                  <c:v>1531.2679693188361</c:v>
                </c:pt>
                <c:pt idx="129">
                  <c:v>1968.5557064058253</c:v>
                </c:pt>
                <c:pt idx="130">
                  <c:v>4603.5248859577496</c:v>
                </c:pt>
                <c:pt idx="131">
                  <c:v>3265.6491922628293</c:v>
                </c:pt>
                <c:pt idx="132">
                  <c:v>2037.7777687332209</c:v>
                </c:pt>
                <c:pt idx="133">
                  <c:v>1809.4511184444475</c:v>
                </c:pt>
                <c:pt idx="134">
                  <c:v>1865.1427387201995</c:v>
                </c:pt>
                <c:pt idx="135">
                  <c:v>1696.3778255985628</c:v>
                </c:pt>
                <c:pt idx="136">
                  <c:v>2079.512741027751</c:v>
                </c:pt>
                <c:pt idx="137">
                  <c:v>2299.8038255574293</c:v>
                </c:pt>
                <c:pt idx="138">
                  <c:v>1821.3337346225039</c:v>
                </c:pt>
                <c:pt idx="139">
                  <c:v>1743.2761132437211</c:v>
                </c:pt>
                <c:pt idx="140">
                  <c:v>1569.5129915951056</c:v>
                </c:pt>
                <c:pt idx="141">
                  <c:v>1756.6435328479029</c:v>
                </c:pt>
                <c:pt idx="142">
                  <c:v>1866.3327441814499</c:v>
                </c:pt>
                <c:pt idx="143">
                  <c:v>1951.1675710556076</c:v>
                </c:pt>
                <c:pt idx="144">
                  <c:v>1992.0927659036483</c:v>
                </c:pt>
                <c:pt idx="145">
                  <c:v>1519.6285763266553</c:v>
                </c:pt>
                <c:pt idx="146">
                  <c:v>2144.2540019724884</c:v>
                </c:pt>
                <c:pt idx="147">
                  <c:v>2050.3633061161722</c:v>
                </c:pt>
              </c:numCache>
            </c:numRef>
          </c:xVal>
          <c:yVal>
            <c:numRef>
              <c:f>'K-Rpc&amp;Poroc'!$N$4:$N$151</c:f>
              <c:numCache>
                <c:formatCode>General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F-4E0E-BA3E-929AE27B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</c:scatterChart>
      <c:valAx>
        <c:axId val="864741392"/>
        <c:scaling>
          <c:orientation val="minMax"/>
          <c:max val="5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7567790404040408"/>
              <c:y val="0.93298251633986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1400"/>
      </c:valAx>
      <c:valAx>
        <c:axId val="1033869568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8.21060185185185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0055185185185185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72478632478635"/>
          <c:y val="0.4174484722222222"/>
          <c:w val="0.19510694444444443"/>
          <c:h val="0.241694444444444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13707264957266"/>
          <c:y val="3.465597222222222E-2"/>
          <c:w val="0.69908269230769238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'K-Rpc&amp;Poroc'!$R$152:$R$207</c:f>
              <c:numCache>
                <c:formatCode>General</c:formatCode>
                <c:ptCount val="56"/>
                <c:pt idx="0">
                  <c:v>793.00840160858411</c:v>
                </c:pt>
                <c:pt idx="1">
                  <c:v>736.04601523154247</c:v>
                </c:pt>
                <c:pt idx="2">
                  <c:v>607.02697421241407</c:v>
                </c:pt>
                <c:pt idx="3">
                  <c:v>777.36402785489508</c:v>
                </c:pt>
                <c:pt idx="4">
                  <c:v>979.90167529831353</c:v>
                </c:pt>
                <c:pt idx="5">
                  <c:v>1459.8906215283469</c:v>
                </c:pt>
                <c:pt idx="6">
                  <c:v>2289.5528075197658</c:v>
                </c:pt>
                <c:pt idx="7">
                  <c:v>1945.5200247086671</c:v>
                </c:pt>
                <c:pt idx="8">
                  <c:v>2037.3001385408079</c:v>
                </c:pt>
                <c:pt idx="9">
                  <c:v>589.82316907603285</c:v>
                </c:pt>
                <c:pt idx="10">
                  <c:v>736.04601523154247</c:v>
                </c:pt>
                <c:pt idx="11">
                  <c:v>1251.8008486763808</c:v>
                </c:pt>
                <c:pt idx="12">
                  <c:v>2107.746279888248</c:v>
                </c:pt>
                <c:pt idx="13">
                  <c:v>705.35461224437211</c:v>
                </c:pt>
                <c:pt idx="14">
                  <c:v>331.24683091579942</c:v>
                </c:pt>
                <c:pt idx="15">
                  <c:v>392.97899408008027</c:v>
                </c:pt>
                <c:pt idx="16">
                  <c:v>521.15485534587503</c:v>
                </c:pt>
                <c:pt idx="17">
                  <c:v>750.65251606574236</c:v>
                </c:pt>
                <c:pt idx="18">
                  <c:v>730.23434954959373</c:v>
                </c:pt>
                <c:pt idx="19">
                  <c:v>526.58523460247886</c:v>
                </c:pt>
                <c:pt idx="20">
                  <c:v>471.45604343967545</c:v>
                </c:pt>
                <c:pt idx="21">
                  <c:v>538.19759082268195</c:v>
                </c:pt>
                <c:pt idx="22">
                  <c:v>589.10264718667031</c:v>
                </c:pt>
                <c:pt idx="23">
                  <c:v>1748.0384689207406</c:v>
                </c:pt>
                <c:pt idx="24">
                  <c:v>1331.4371744761384</c:v>
                </c:pt>
                <c:pt idx="25">
                  <c:v>174.36622232665962</c:v>
                </c:pt>
                <c:pt idx="26">
                  <c:v>1279.8214937533403</c:v>
                </c:pt>
                <c:pt idx="27">
                  <c:v>548.58644838187149</c:v>
                </c:pt>
                <c:pt idx="28">
                  <c:v>616.99349598669221</c:v>
                </c:pt>
                <c:pt idx="29">
                  <c:v>914.22745699181314</c:v>
                </c:pt>
                <c:pt idx="30">
                  <c:v>1642.8713293992369</c:v>
                </c:pt>
                <c:pt idx="31">
                  <c:v>1069.5298295329139</c:v>
                </c:pt>
                <c:pt idx="32">
                  <c:v>1099.4834328598988</c:v>
                </c:pt>
                <c:pt idx="33">
                  <c:v>1720.8618985127584</c:v>
                </c:pt>
                <c:pt idx="34">
                  <c:v>1317.9487034415511</c:v>
                </c:pt>
                <c:pt idx="35">
                  <c:v>547.78170517888759</c:v>
                </c:pt>
                <c:pt idx="36">
                  <c:v>478.57473822891217</c:v>
                </c:pt>
                <c:pt idx="37">
                  <c:v>438.77252158927723</c:v>
                </c:pt>
                <c:pt idx="38">
                  <c:v>1215.0278045614375</c:v>
                </c:pt>
                <c:pt idx="39">
                  <c:v>610.69839911669578</c:v>
                </c:pt>
                <c:pt idx="40">
                  <c:v>743.38191236986563</c:v>
                </c:pt>
                <c:pt idx="41">
                  <c:v>923.36656970659214</c:v>
                </c:pt>
                <c:pt idx="42">
                  <c:v>890.56881792170429</c:v>
                </c:pt>
                <c:pt idx="43">
                  <c:v>838.69720582473462</c:v>
                </c:pt>
                <c:pt idx="44">
                  <c:v>1031.7327825574575</c:v>
                </c:pt>
                <c:pt idx="45">
                  <c:v>1329.8635613220979</c:v>
                </c:pt>
                <c:pt idx="46">
                  <c:v>760.94469386116612</c:v>
                </c:pt>
                <c:pt idx="47">
                  <c:v>1012.0970069484974</c:v>
                </c:pt>
                <c:pt idx="48">
                  <c:v>856.94744183086834</c:v>
                </c:pt>
                <c:pt idx="49">
                  <c:v>614.20898672617227</c:v>
                </c:pt>
                <c:pt idx="50">
                  <c:v>1380.1152559827638</c:v>
                </c:pt>
                <c:pt idx="51">
                  <c:v>1284.6206132754808</c:v>
                </c:pt>
                <c:pt idx="52">
                  <c:v>1038.2781679821098</c:v>
                </c:pt>
                <c:pt idx="53">
                  <c:v>1294.9260986090142</c:v>
                </c:pt>
                <c:pt idx="54">
                  <c:v>1780.2529177960876</c:v>
                </c:pt>
                <c:pt idx="55">
                  <c:v>1377.9985861891644</c:v>
                </c:pt>
              </c:numCache>
            </c:numRef>
          </c:xVal>
          <c:yVal>
            <c:numRef>
              <c:f>'K-Rpc&amp;Poroc'!$H$152:$H$207</c:f>
              <c:numCache>
                <c:formatCode>General</c:formatCode>
                <c:ptCount val="56"/>
                <c:pt idx="0">
                  <c:v>0.13683728518681854</c:v>
                </c:pt>
                <c:pt idx="1">
                  <c:v>1.7532256609012318E-4</c:v>
                </c:pt>
                <c:pt idx="2">
                  <c:v>0.21121846138864708</c:v>
                </c:pt>
                <c:pt idx="3">
                  <c:v>0.32397584157289466</c:v>
                </c:pt>
                <c:pt idx="4">
                  <c:v>0.18134933638071873</c:v>
                </c:pt>
                <c:pt idx="5">
                  <c:v>0.65400910482481567</c:v>
                </c:pt>
                <c:pt idx="6">
                  <c:v>3.4201695087790149</c:v>
                </c:pt>
                <c:pt idx="7">
                  <c:v>1.7368676925923427</c:v>
                </c:pt>
                <c:pt idx="8">
                  <c:v>1.2805852231038466</c:v>
                </c:pt>
                <c:pt idx="9">
                  <c:v>2.6651075975603956E-3</c:v>
                </c:pt>
                <c:pt idx="10">
                  <c:v>1.7532256609012318E-4</c:v>
                </c:pt>
                <c:pt idx="11">
                  <c:v>5.2029600106939022E-2</c:v>
                </c:pt>
                <c:pt idx="12">
                  <c:v>1.9216141668436428</c:v>
                </c:pt>
                <c:pt idx="13">
                  <c:v>3.6393751996784629E-2</c:v>
                </c:pt>
                <c:pt idx="14">
                  <c:v>6.0642830196601044E-3</c:v>
                </c:pt>
                <c:pt idx="15">
                  <c:v>15.866670937156261</c:v>
                </c:pt>
                <c:pt idx="16">
                  <c:v>1.3327627419761909</c:v>
                </c:pt>
                <c:pt idx="17">
                  <c:v>1.5837805660643673</c:v>
                </c:pt>
                <c:pt idx="18">
                  <c:v>1.06733418155163</c:v>
                </c:pt>
                <c:pt idx="19">
                  <c:v>5.9113634348698296E-3</c:v>
                </c:pt>
                <c:pt idx="20">
                  <c:v>0.13420825913690126</c:v>
                </c:pt>
                <c:pt idx="21">
                  <c:v>0.30642202073731939</c:v>
                </c:pt>
                <c:pt idx="22">
                  <c:v>0.15757014754836837</c:v>
                </c:pt>
                <c:pt idx="23">
                  <c:v>1.2954985636543688</c:v>
                </c:pt>
                <c:pt idx="24">
                  <c:v>0.6257557228367272</c:v>
                </c:pt>
                <c:pt idx="25">
                  <c:v>0.11620056668394665</c:v>
                </c:pt>
                <c:pt idx="26">
                  <c:v>1.8094179277867923</c:v>
                </c:pt>
                <c:pt idx="27">
                  <c:v>5.9436447379215069</c:v>
                </c:pt>
                <c:pt idx="28">
                  <c:v>4.0470915301998769</c:v>
                </c:pt>
                <c:pt idx="29">
                  <c:v>2.8955638246410933</c:v>
                </c:pt>
                <c:pt idx="30">
                  <c:v>2.0413185186388758</c:v>
                </c:pt>
                <c:pt idx="31">
                  <c:v>6.9128276767890906E-2</c:v>
                </c:pt>
                <c:pt idx="32">
                  <c:v>0.28962608402678564</c:v>
                </c:pt>
                <c:pt idx="33">
                  <c:v>0.96778050322851739</c:v>
                </c:pt>
                <c:pt idx="34">
                  <c:v>10.547284702006698</c:v>
                </c:pt>
                <c:pt idx="35">
                  <c:v>0.18353830863183271</c:v>
                </c:pt>
                <c:pt idx="36">
                  <c:v>7.3485909681782244E-2</c:v>
                </c:pt>
                <c:pt idx="37">
                  <c:v>2.04269534074107E-2</c:v>
                </c:pt>
                <c:pt idx="38">
                  <c:v>0.16092206634892231</c:v>
                </c:pt>
                <c:pt idx="39">
                  <c:v>4.310121142928236E-2</c:v>
                </c:pt>
                <c:pt idx="40">
                  <c:v>0.30286860827339968</c:v>
                </c:pt>
                <c:pt idx="41">
                  <c:v>9.0790436501259961</c:v>
                </c:pt>
                <c:pt idx="42">
                  <c:v>11.088257643995394</c:v>
                </c:pt>
                <c:pt idx="43">
                  <c:v>1.2311420723864877</c:v>
                </c:pt>
                <c:pt idx="44">
                  <c:v>5.3046285559226236</c:v>
                </c:pt>
                <c:pt idx="45">
                  <c:v>4.0077546220944589</c:v>
                </c:pt>
                <c:pt idx="46">
                  <c:v>6.6416274559932213E-3</c:v>
                </c:pt>
                <c:pt idx="47">
                  <c:v>1.9678114636298725</c:v>
                </c:pt>
                <c:pt idx="48">
                  <c:v>4.8217534188481216E-2</c:v>
                </c:pt>
                <c:pt idx="49">
                  <c:v>0.19954067227732047</c:v>
                </c:pt>
                <c:pt idx="50">
                  <c:v>0.65624850268919688</c:v>
                </c:pt>
                <c:pt idx="51">
                  <c:v>10.083265135072168</c:v>
                </c:pt>
                <c:pt idx="52">
                  <c:v>4.7525803281102265E-2</c:v>
                </c:pt>
                <c:pt idx="53">
                  <c:v>0.38286652648631586</c:v>
                </c:pt>
                <c:pt idx="54">
                  <c:v>0.90582838148946088</c:v>
                </c:pt>
                <c:pt idx="55">
                  <c:v>2.3079009151621572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7-460D-8B79-68CCC972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41392"/>
        <c:axId val="1033869568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'K-Rpc&amp;Poroc'!$S$152:$S$207</c:f>
              <c:numCache>
                <c:formatCode>General</c:formatCode>
                <c:ptCount val="56"/>
                <c:pt idx="0">
                  <c:v>1171.7031293136813</c:v>
                </c:pt>
                <c:pt idx="1">
                  <c:v>1481.8685368422482</c:v>
                </c:pt>
                <c:pt idx="2">
                  <c:v>1482.7369413241402</c:v>
                </c:pt>
                <c:pt idx="3">
                  <c:v>1832.269282026436</c:v>
                </c:pt>
                <c:pt idx="4">
                  <c:v>3724.3135775479009</c:v>
                </c:pt>
                <c:pt idx="5">
                  <c:v>4172.3102189607835</c:v>
                </c:pt>
                <c:pt idx="6">
                  <c:v>3710.4618013930085</c:v>
                </c:pt>
                <c:pt idx="7">
                  <c:v>3021.1224518768831</c:v>
                </c:pt>
                <c:pt idx="8">
                  <c:v>3009.1991215082653</c:v>
                </c:pt>
                <c:pt idx="9">
                  <c:v>1720.9244240613637</c:v>
                </c:pt>
                <c:pt idx="10">
                  <c:v>1481.8685368422482</c:v>
                </c:pt>
                <c:pt idx="11">
                  <c:v>3310.1956681753945</c:v>
                </c:pt>
                <c:pt idx="12">
                  <c:v>3118.401806484897</c:v>
                </c:pt>
                <c:pt idx="13">
                  <c:v>2162.9013004842836</c:v>
                </c:pt>
                <c:pt idx="14">
                  <c:v>1458.8911236482136</c:v>
                </c:pt>
                <c:pt idx="15">
                  <c:v>1205.7794605263121</c:v>
                </c:pt>
                <c:pt idx="16">
                  <c:v>1134.6094333962399</c:v>
                </c:pt>
                <c:pt idx="17">
                  <c:v>1567.0369402110846</c:v>
                </c:pt>
                <c:pt idx="18">
                  <c:v>1883.5139450919767</c:v>
                </c:pt>
                <c:pt idx="19">
                  <c:v>1028.547827184115</c:v>
                </c:pt>
                <c:pt idx="20">
                  <c:v>985.99882348570452</c:v>
                </c:pt>
                <c:pt idx="21">
                  <c:v>1519.9923299655929</c:v>
                </c:pt>
                <c:pt idx="22">
                  <c:v>1524.3609714096979</c:v>
                </c:pt>
                <c:pt idx="23">
                  <c:v>2669.9462949690892</c:v>
                </c:pt>
                <c:pt idx="24">
                  <c:v>1939.9143413416964</c:v>
                </c:pt>
                <c:pt idx="25">
                  <c:v>1334.5274967404382</c:v>
                </c:pt>
                <c:pt idx="26">
                  <c:v>2262.6882415095388</c:v>
                </c:pt>
                <c:pt idx="27">
                  <c:v>1262.7965098846232</c:v>
                </c:pt>
                <c:pt idx="28">
                  <c:v>1476.4039223968864</c:v>
                </c:pt>
                <c:pt idx="29">
                  <c:v>1833.773965435943</c:v>
                </c:pt>
                <c:pt idx="30">
                  <c:v>2775.2282563709914</c:v>
                </c:pt>
                <c:pt idx="31">
                  <c:v>3109.1611449790971</c:v>
                </c:pt>
                <c:pt idx="32">
                  <c:v>2019.8107440005845</c:v>
                </c:pt>
                <c:pt idx="33">
                  <c:v>3618.0509287875557</c:v>
                </c:pt>
                <c:pt idx="34">
                  <c:v>2575.3920620337535</c:v>
                </c:pt>
                <c:pt idx="35">
                  <c:v>1588.6566438588759</c:v>
                </c:pt>
                <c:pt idx="36">
                  <c:v>1299.7904177220694</c:v>
                </c:pt>
                <c:pt idx="37">
                  <c:v>1399.1704601849567</c:v>
                </c:pt>
                <c:pt idx="38">
                  <c:v>2122.0324696259891</c:v>
                </c:pt>
                <c:pt idx="39">
                  <c:v>1443.2515201697624</c:v>
                </c:pt>
                <c:pt idx="40">
                  <c:v>2114.4283315211455</c:v>
                </c:pt>
                <c:pt idx="41">
                  <c:v>1947.8980135997037</c:v>
                </c:pt>
                <c:pt idx="42">
                  <c:v>1987.9438994377904</c:v>
                </c:pt>
                <c:pt idx="43">
                  <c:v>1473.3053396665853</c:v>
                </c:pt>
                <c:pt idx="44">
                  <c:v>2737.6243557624484</c:v>
                </c:pt>
                <c:pt idx="45">
                  <c:v>2750.8885976738084</c:v>
                </c:pt>
                <c:pt idx="46">
                  <c:v>1940.5197020850587</c:v>
                </c:pt>
                <c:pt idx="47">
                  <c:v>3555.6289620877878</c:v>
                </c:pt>
                <c:pt idx="48">
                  <c:v>1981.5499997155614</c:v>
                </c:pt>
                <c:pt idx="49">
                  <c:v>1469.0804577069591</c:v>
                </c:pt>
                <c:pt idx="50">
                  <c:v>2445.8308268895953</c:v>
                </c:pt>
                <c:pt idx="51">
                  <c:v>2384.9556551218197</c:v>
                </c:pt>
                <c:pt idx="52">
                  <c:v>2082.8293002278178</c:v>
                </c:pt>
                <c:pt idx="53">
                  <c:v>2538.4524894669967</c:v>
                </c:pt>
                <c:pt idx="54">
                  <c:v>3875.9133377790799</c:v>
                </c:pt>
                <c:pt idx="55">
                  <c:v>2481.0548066677497</c:v>
                </c:pt>
              </c:numCache>
            </c:numRef>
          </c:xVal>
          <c:yVal>
            <c:numRef>
              <c:f>'K-Rpc&amp;Poroc'!$N$152:$N$207</c:f>
              <c:numCache>
                <c:formatCode>General</c:formatCode>
                <c:ptCount val="56"/>
                <c:pt idx="0">
                  <c:v>0.61617404065615611</c:v>
                </c:pt>
                <c:pt idx="1">
                  <c:v>0.17405192585158372</c:v>
                </c:pt>
                <c:pt idx="2">
                  <c:v>1.5672673974091629</c:v>
                </c:pt>
                <c:pt idx="3">
                  <c:v>2.6560155869317343</c:v>
                </c:pt>
                <c:pt idx="4">
                  <c:v>893.20797216332926</c:v>
                </c:pt>
                <c:pt idx="5">
                  <c:v>162.76305826064217</c:v>
                </c:pt>
                <c:pt idx="6">
                  <c:v>17.314584233497619</c:v>
                </c:pt>
                <c:pt idx="7">
                  <c:v>6.993240610235584</c:v>
                </c:pt>
                <c:pt idx="8">
                  <c:v>1.985070859484978</c:v>
                </c:pt>
                <c:pt idx="9">
                  <c:v>5.230694262982805</c:v>
                </c:pt>
                <c:pt idx="10">
                  <c:v>0.17405192585158372</c:v>
                </c:pt>
                <c:pt idx="11">
                  <c:v>1.5938435698086273</c:v>
                </c:pt>
                <c:pt idx="12">
                  <c:v>4.815891279938751</c:v>
                </c:pt>
                <c:pt idx="13">
                  <c:v>12.741657736781725</c:v>
                </c:pt>
                <c:pt idx="14">
                  <c:v>1.1782123826073556</c:v>
                </c:pt>
                <c:pt idx="15">
                  <c:v>23.477767236917703</c:v>
                </c:pt>
                <c:pt idx="16">
                  <c:v>1.7528300854089869</c:v>
                </c:pt>
                <c:pt idx="17">
                  <c:v>3.300259490126217</c:v>
                </c:pt>
                <c:pt idx="18">
                  <c:v>8.4074856189242357</c:v>
                </c:pt>
                <c:pt idx="19">
                  <c:v>0.13047288114658812</c:v>
                </c:pt>
                <c:pt idx="20">
                  <c:v>0.2523651516448906</c:v>
                </c:pt>
                <c:pt idx="21">
                  <c:v>6.6940093937846719</c:v>
                </c:pt>
                <c:pt idx="22">
                  <c:v>0.73374733614415766</c:v>
                </c:pt>
                <c:pt idx="23">
                  <c:v>3.5311915577408994</c:v>
                </c:pt>
                <c:pt idx="24">
                  <c:v>1.5142944847615609</c:v>
                </c:pt>
                <c:pt idx="25">
                  <c:v>1.212917006153293</c:v>
                </c:pt>
                <c:pt idx="26">
                  <c:v>3.9253828332486682</c:v>
                </c:pt>
                <c:pt idx="27">
                  <c:v>5.6354185320573462</c:v>
                </c:pt>
                <c:pt idx="28">
                  <c:v>4.8406000184304787</c:v>
                </c:pt>
                <c:pt idx="29">
                  <c:v>6.9817284259574759</c:v>
                </c:pt>
                <c:pt idx="30">
                  <c:v>6.7782535032972087</c:v>
                </c:pt>
                <c:pt idx="31">
                  <c:v>1.7268498526208371</c:v>
                </c:pt>
                <c:pt idx="32">
                  <c:v>3.0447781841540777</c:v>
                </c:pt>
                <c:pt idx="33">
                  <c:v>6.6912315867718695</c:v>
                </c:pt>
                <c:pt idx="34">
                  <c:v>79.972500766374253</c:v>
                </c:pt>
                <c:pt idx="35">
                  <c:v>28.446568461122151</c:v>
                </c:pt>
                <c:pt idx="36">
                  <c:v>0.48496942619490252</c:v>
                </c:pt>
                <c:pt idx="37">
                  <c:v>0.36708558522141171</c:v>
                </c:pt>
                <c:pt idx="38">
                  <c:v>0.94079684832400068</c:v>
                </c:pt>
                <c:pt idx="39">
                  <c:v>0.50258839101791031</c:v>
                </c:pt>
                <c:pt idx="40">
                  <c:v>3.5805304705987355</c:v>
                </c:pt>
                <c:pt idx="41">
                  <c:v>67.327676174278409</c:v>
                </c:pt>
                <c:pt idx="42">
                  <c:v>33.558550144400606</c:v>
                </c:pt>
                <c:pt idx="43">
                  <c:v>6.0333286521707699</c:v>
                </c:pt>
                <c:pt idx="44">
                  <c:v>11.580471920511433</c:v>
                </c:pt>
                <c:pt idx="45">
                  <c:v>112.8887224071227</c:v>
                </c:pt>
                <c:pt idx="46">
                  <c:v>1.6279359215486706</c:v>
                </c:pt>
                <c:pt idx="47">
                  <c:v>44.36886447513487</c:v>
                </c:pt>
                <c:pt idx="48">
                  <c:v>1.3827210632879783</c:v>
                </c:pt>
                <c:pt idx="49">
                  <c:v>1.2555931775833684</c:v>
                </c:pt>
                <c:pt idx="50">
                  <c:v>1.9707132815270947</c:v>
                </c:pt>
                <c:pt idx="51">
                  <c:v>78.231826707492388</c:v>
                </c:pt>
                <c:pt idx="52">
                  <c:v>1.2783346130923912</c:v>
                </c:pt>
                <c:pt idx="53">
                  <c:v>6.4643548411695022</c:v>
                </c:pt>
                <c:pt idx="54">
                  <c:v>31.323080466301278</c:v>
                </c:pt>
                <c:pt idx="55">
                  <c:v>24.549469136075896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7-460D-8B79-68CCC972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367"/>
        <c:axId val="1054041871"/>
      </c:scatterChart>
      <c:valAx>
        <c:axId val="864741392"/>
        <c:scaling>
          <c:orientation val="minMax"/>
          <c:max val="5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964255050505056"/>
              <c:y val="0.93298251633986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69568"/>
        <c:crossesAt val="1.0000000000000004E-6"/>
        <c:crossBetween val="midCat"/>
        <c:majorUnit val="1400"/>
      </c:valAx>
      <c:valAx>
        <c:axId val="103386956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7.8186265432098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41392"/>
        <c:crosses val="autoZero"/>
        <c:crossBetween val="midCat"/>
        <c:majorUnit val="100"/>
      </c:valAx>
      <c:valAx>
        <c:axId val="1054041871"/>
        <c:scaling>
          <c:logBase val="10"/>
          <c:orientation val="minMax"/>
          <c:max val="10000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0.1142709876543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044367"/>
        <c:crosses val="max"/>
        <c:crossBetween val="midCat"/>
        <c:majorUnit val="100"/>
      </c:valAx>
      <c:valAx>
        <c:axId val="105404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0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7821581196581"/>
          <c:y val="0.42633708333333331"/>
          <c:w val="0.19375010683760682"/>
          <c:h val="0.22817124999999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13&amp;10&amp;7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338448304276628"/>
                  <c:y val="0.12329579908450025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Poro.!$C$4:$C$151</c:f>
              <c:numCache>
                <c:formatCode>0.00000</c:formatCode>
                <c:ptCount val="148"/>
                <c:pt idx="0">
                  <c:v>0.11194057</c:v>
                </c:pt>
                <c:pt idx="1">
                  <c:v>0.10871177899999999</c:v>
                </c:pt>
                <c:pt idx="2">
                  <c:v>0.10042820099999999</c:v>
                </c:pt>
                <c:pt idx="3">
                  <c:v>0.13972595300000001</c:v>
                </c:pt>
                <c:pt idx="4">
                  <c:v>9.1022364800000005E-2</c:v>
                </c:pt>
                <c:pt idx="5">
                  <c:v>0.133405626</c:v>
                </c:pt>
                <c:pt idx="6">
                  <c:v>0.14052975200000001</c:v>
                </c:pt>
                <c:pt idx="7">
                  <c:v>0.132473484</c:v>
                </c:pt>
                <c:pt idx="8">
                  <c:v>0.12441281999999999</c:v>
                </c:pt>
                <c:pt idx="9">
                  <c:v>0.15168736899999999</c:v>
                </c:pt>
                <c:pt idx="10">
                  <c:v>0.13737307500000001</c:v>
                </c:pt>
                <c:pt idx="11">
                  <c:v>0.14690460299999999</c:v>
                </c:pt>
                <c:pt idx="12">
                  <c:v>0.131514192</c:v>
                </c:pt>
                <c:pt idx="13">
                  <c:v>0.13587132099999999</c:v>
                </c:pt>
                <c:pt idx="14">
                  <c:v>0.13496227599999999</c:v>
                </c:pt>
                <c:pt idx="15">
                  <c:v>0.129873931</c:v>
                </c:pt>
                <c:pt idx="16">
                  <c:v>0.151094019</c:v>
                </c:pt>
                <c:pt idx="17">
                  <c:v>0.13206771</c:v>
                </c:pt>
                <c:pt idx="18">
                  <c:v>0.13834063699999999</c:v>
                </c:pt>
                <c:pt idx="19">
                  <c:v>0.160215527</c:v>
                </c:pt>
                <c:pt idx="20">
                  <c:v>0.14361162499999999</c:v>
                </c:pt>
                <c:pt idx="21">
                  <c:v>0.134048373</c:v>
                </c:pt>
                <c:pt idx="22">
                  <c:v>0.13492496300000001</c:v>
                </c:pt>
                <c:pt idx="23">
                  <c:v>0.125559166</c:v>
                </c:pt>
                <c:pt idx="24">
                  <c:v>0.10504932</c:v>
                </c:pt>
                <c:pt idx="25">
                  <c:v>0.100928105</c:v>
                </c:pt>
                <c:pt idx="26">
                  <c:v>0.137802124</c:v>
                </c:pt>
                <c:pt idx="27">
                  <c:v>0.142307088</c:v>
                </c:pt>
                <c:pt idx="28">
                  <c:v>0.14597734800000001</c:v>
                </c:pt>
                <c:pt idx="29">
                  <c:v>0.127062231</c:v>
                </c:pt>
                <c:pt idx="30">
                  <c:v>0.123622395</c:v>
                </c:pt>
                <c:pt idx="31">
                  <c:v>0.12656061399999999</c:v>
                </c:pt>
                <c:pt idx="32">
                  <c:v>0.11390676299999999</c:v>
                </c:pt>
                <c:pt idx="33">
                  <c:v>0.110422544</c:v>
                </c:pt>
         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             </c:pt>
                <c:pt idx="37">
                  <c:v>0.12770999999999999</c:v>
                </c:pt>
                <c:pt idx="38">
                  <c:v>0.124892</c:v>
                </c:pt>
                <c:pt idx="39">
                  <c:v>0.12285699999999999</c:v>
                </c:pt>
                <c:pt idx="40">
                  <c:v>0.13539000000000001</c:v>
                </c:pt>
                <c:pt idx="41">
                  <c:v>0.162109</c:v>
                </c:pt>
                <c:pt idx="42">
                  <c:v>0.16767399999999999</c:v>
                </c:pt>
                <c:pt idx="43">
                  <c:v>0.131547</c:v>
                </c:pt>
                <c:pt idx="44">
                  <c:v>0.145035</c:v>
                </c:pt>
                <c:pt idx="45">
                  <c:v>0.156663</c:v>
                </c:pt>
                <c:pt idx="46">
                  <c:v>0.15482299999999999</c:v>
                </c:pt>
                <c:pt idx="47">
                  <c:v>0.16713500000000001</c:v>
                </c:pt>
                <c:pt idx="48">
                  <c:v>0.163657</c:v>
                </c:pt>
                <c:pt idx="49">
                  <c:v>0.11984400000000001</c:v>
                </c:pt>
                <c:pt idx="50">
                  <c:v>9.6176200000000003E-2</c:v>
                </c:pt>
                <c:pt idx="51">
                  <c:v>9.9482799999999996E-2</c:v>
                </c:pt>
                <c:pt idx="52">
                  <c:v>0.127583</c:v>
                </c:pt>
                <c:pt idx="53">
                  <c:v>0.14094200000000001</c:v>
                </c:pt>
                <c:pt idx="54">
                  <c:v>0.152251</c:v>
                </c:pt>
                <c:pt idx="55">
                  <c:v>0.14168800000000001</c:v>
                </c:pt>
                <c:pt idx="56">
                  <c:v>0.13109399999999999</c:v>
                </c:pt>
                <c:pt idx="57">
                  <c:v>0.12805</c:v>
                </c:pt>
                <c:pt idx="58">
                  <c:v>0.137486</c:v>
                </c:pt>
                <c:pt idx="59" formatCode="General">
                  <c:v>0.13802400000000001</c:v>
                </c:pt>
                <c:pt idx="60" formatCode="General">
                  <c:v>0.12764500000000001</c:v>
                </c:pt>
                <c:pt idx="61" formatCode="General">
                  <c:v>0.124253</c:v>
                </c:pt>
                <c:pt idx="62" formatCode="General">
                  <c:v>0.14075099999999999</c:v>
                </c:pt>
                <c:pt idx="63" formatCode="General">
                  <c:v>0.16542399999999999</c:v>
                </c:pt>
                <c:pt idx="64" formatCode="General">
                  <c:v>0.16714200000000001</c:v>
                </c:pt>
                <c:pt idx="65" formatCode="General">
                  <c:v>0.11613800000000001</c:v>
                </c:pt>
                <c:pt idx="66" formatCode="General">
                  <c:v>0.111041</c:v>
                </c:pt>
                <c:pt idx="67" formatCode="General">
                  <c:v>0.110495</c:v>
                </c:pt>
                <c:pt idx="68" formatCode="General">
                  <c:v>0.141458</c:v>
                </c:pt>
                <c:pt idx="69" formatCode="General">
                  <c:v>0.16403200000000001</c:v>
                </c:pt>
                <c:pt idx="70" formatCode="General">
                  <c:v>0.15768199999999999</c:v>
                </c:pt>
                <c:pt idx="71" formatCode="General">
                  <c:v>0.128049</c:v>
                </c:pt>
                <c:pt idx="72" formatCode="General">
                  <c:v>9.5788200000000004E-2</c:v>
                </c:pt>
                <c:pt idx="73" formatCode="General">
                  <c:v>0.1004</c:v>
                </c:pt>
                <c:pt idx="74" formatCode="General">
                  <c:v>0.12411700000000001</c:v>
                </c:pt>
                <c:pt idx="75" formatCode="General">
                  <c:v>0.139297</c:v>
                </c:pt>
                <c:pt idx="76" formatCode="General">
                  <c:v>0.15718199999999999</c:v>
                </c:pt>
                <c:pt idx="77" formatCode="General">
                  <c:v>0.129996</c:v>
                </c:pt>
                <c:pt idx="78" formatCode="General">
                  <c:v>0.13700300000000001</c:v>
                </c:pt>
                <c:pt idx="79" formatCode="General">
                  <c:v>0.13258200000000001</c:v>
                </c:pt>
                <c:pt idx="80" formatCode="General">
                  <c:v>0.132466</c:v>
                </c:pt>
                <c:pt idx="81" formatCode="General">
                  <c:v>0.120432</c:v>
                </c:pt>
                <c:pt idx="82" formatCode="General">
                  <c:v>0.12446500000000001</c:v>
                </c:pt>
                <c:pt idx="83" formatCode="General">
                  <c:v>0.115746</c:v>
                </c:pt>
                <c:pt idx="84" formatCode="General">
                  <c:v>0.130714</c:v>
                </c:pt>
                <c:pt idx="85" formatCode="General">
                  <c:v>0.16855716700000001</c:v>
                </c:pt>
                <c:pt idx="86" formatCode="General">
                  <c:v>0.17416389299999999</c:v>
                </c:pt>
                <c:pt idx="87" formatCode="General">
                  <c:v>0.143286094</c:v>
                </c:pt>
                <c:pt idx="88" formatCode="General">
                  <c:v>0.14107857600000001</c:v>
                </c:pt>
                <c:pt idx="89" formatCode="General">
                  <c:v>0.132060871</c:v>
                </c:pt>
                <c:pt idx="90" formatCode="General">
                  <c:v>0.12842187299999999</c:v>
                </c:pt>
                <c:pt idx="91" formatCode="General">
                  <c:v>0.15697704300000001</c:v>
                </c:pt>
                <c:pt idx="92" formatCode="General">
                  <c:v>0.13704980899999999</c:v>
                </c:pt>
                <c:pt idx="93" formatCode="General">
                  <c:v>0.11136919300000001</c:v>
                </c:pt>
                <c:pt idx="94" formatCode="General">
                  <c:v>8.8061161299999996E-2</c:v>
                </c:pt>
                <c:pt idx="95" formatCode="General">
                  <c:v>0.104621597</c:v>
                </c:pt>
                <c:pt idx="96">
                  <c:v>0.14460100000000001</c:v>
                </c:pt>
                <c:pt idx="97">
                  <c:v>0.14044799999999999</c:v>
                </c:pt>
                <c:pt idx="98">
                  <c:v>0.18540499999999999</c:v>
                </c:pt>
                <c:pt idx="99">
                  <c:v>0.20131399999999999</c:v>
                </c:pt>
                <c:pt idx="100">
                  <c:v>0.12812399999999999</c:v>
                </c:pt>
                <c:pt idx="101">
                  <c:v>0.11088000000000001</c:v>
                </c:pt>
                <c:pt idx="102">
                  <c:v>9.4318700000000005E-2</c:v>
                </c:pt>
                <c:pt idx="103">
                  <c:v>0.10785400000000001</c:v>
                </c:pt>
                <c:pt idx="104">
                  <c:v>0.154033</c:v>
                </c:pt>
                <c:pt idx="105">
                  <c:v>0.115692</c:v>
                </c:pt>
                <c:pt idx="106">
                  <c:v>9.2470399999999994E-2</c:v>
                </c:pt>
                <c:pt idx="107">
                  <c:v>9.7478099999999998E-2</c:v>
                </c:pt>
                <c:pt idx="108">
                  <c:v>0.17325099999999999</c:v>
                </c:pt>
                <c:pt idx="109">
                  <c:v>0.21485499999999999</c:v>
                </c:pt>
                <c:pt idx="110">
                  <c:v>0.145315</c:v>
                </c:pt>
                <c:pt idx="111">
                  <c:v>0.10336585299999999</c:v>
                </c:pt>
                <c:pt idx="112">
                  <c:v>0.11173290800000001</c:v>
                </c:pt>
                <c:pt idx="113">
                  <c:v>0.184377924</c:v>
                </c:pt>
                <c:pt idx="114">
                  <c:v>0.196113333</c:v>
                </c:pt>
                <c:pt idx="115">
                  <c:v>0.13418981399999999</c:v>
                </c:pt>
                <c:pt idx="116" formatCode="General">
                  <c:v>0.127546296</c:v>
                </c:pt>
                <c:pt idx="117" formatCode="General">
                  <c:v>0.126322299</c:v>
                </c:pt>
                <c:pt idx="118" formatCode="General">
                  <c:v>0.115221292</c:v>
                </c:pt>
                <c:pt idx="119" formatCode="General">
                  <c:v>0.13638399500000001</c:v>
                </c:pt>
                <c:pt idx="120" formatCode="General">
                  <c:v>0.20157460899999999</c:v>
                </c:pt>
                <c:pt idx="121" formatCode="General">
                  <c:v>0.129819661</c:v>
                </c:pt>
                <c:pt idx="122" formatCode="General">
                  <c:v>0.113356754</c:v>
                </c:pt>
                <c:pt idx="123" formatCode="General">
                  <c:v>0.15212304900000001</c:v>
                </c:pt>
                <c:pt idx="124" formatCode="General">
                  <c:v>0.12796606099999999</c:v>
                </c:pt>
                <c:pt idx="125" formatCode="General">
                  <c:v>0.129016995</c:v>
                </c:pt>
                <c:pt idx="126" formatCode="General">
                  <c:v>0.147272825</c:v>
                </c:pt>
                <c:pt idx="127" formatCode="General">
                  <c:v>0.13452462900000001</c:v>
                </c:pt>
                <c:pt idx="128" formatCode="General">
                  <c:v>0.100815922</c:v>
                </c:pt>
                <c:pt idx="129" formatCode="General">
                  <c:v>0.11601581399999999</c:v>
                </c:pt>
                <c:pt idx="130" formatCode="General">
                  <c:v>0.18939246200000001</c:v>
                </c:pt>
                <c:pt idx="131" formatCode="General">
                  <c:v>0.18027845000000001</c:v>
                </c:pt>
                <c:pt idx="132" formatCode="General">
                  <c:v>0.106815539</c:v>
                </c:pt>
                <c:pt idx="133" formatCode="General">
                  <c:v>0.103700392</c:v>
                </c:pt>
                <c:pt idx="134" formatCode="General">
                  <c:v>0.114033096</c:v>
                </c:pt>
                <c:pt idx="135" formatCode="General">
                  <c:v>0.119830541</c:v>
                </c:pt>
                <c:pt idx="136" formatCode="General">
                  <c:v>0.15363138900000001</c:v>
                </c:pt>
                <c:pt idx="137" formatCode="General">
                  <c:v>0.14566163700000001</c:v>
                </c:pt>
                <c:pt idx="138" formatCode="General">
                  <c:v>0.141508684</c:v>
                </c:pt>
                <c:pt idx="139" formatCode="General">
                  <c:v>0.14912420500000001</c:v>
                </c:pt>
                <c:pt idx="140" formatCode="General">
                  <c:v>0.138337657</c:v>
                </c:pt>
                <c:pt idx="141" formatCode="General">
                  <c:v>0.10035667600000001</c:v>
                </c:pt>
                <c:pt idx="142" formatCode="General">
                  <c:v>0.11137472800000001</c:v>
                </c:pt>
                <c:pt idx="143" formatCode="General">
                  <c:v>0.15685547899999999</c:v>
                </c:pt>
                <c:pt idx="144" formatCode="General">
                  <c:v>0.14569449400000001</c:v>
                </c:pt>
                <c:pt idx="145" formatCode="General">
                  <c:v>0.114279009</c:v>
                </c:pt>
                <c:pt idx="146" formatCode="General">
                  <c:v>0.12794966999999999</c:v>
                </c:pt>
                <c:pt idx="147" formatCode="General">
                  <c:v>0.123832688</c:v>
                </c:pt>
              </c:numCache>
            </c:numRef>
          </c:xVal>
          <c:yVal>
            <c:numRef>
              <c:f>Poro.!$D$4:$D$151</c:f>
              <c:numCache>
                <c:formatCode>0.00000</c:formatCode>
                <c:ptCount val="148"/>
                <c:pt idx="0">
                  <c:v>8.0143660300000003E-2</c:v>
                </c:pt>
                <c:pt idx="1">
                  <c:v>7.8721448799999996E-2</c:v>
                </c:pt>
                <c:pt idx="2">
                  <c:v>6.68101683E-2</c:v>
                </c:pt>
                <c:pt idx="3">
                  <c:v>0.12264841</c:v>
                </c:pt>
                <c:pt idx="4">
                  <c:v>5.1764402500000001E-2</c:v>
                </c:pt>
                <c:pt idx="5">
                  <c:v>0.11173628300000001</c:v>
                </c:pt>
                <c:pt idx="6">
                  <c:v>0.122391731</c:v>
                </c:pt>
                <c:pt idx="7">
                  <c:v>0.113302082</c:v>
                </c:pt>
                <c:pt idx="8">
                  <c:v>0.10172455</c:v>
                </c:pt>
                <c:pt idx="9">
                  <c:v>0.137141868</c:v>
                </c:pt>
                <c:pt idx="10">
                  <c:v>0.11879187099999999</c:v>
                </c:pt>
                <c:pt idx="11">
                  <c:v>0.12942694099999999</c:v>
                </c:pt>
                <c:pt idx="12">
                  <c:v>0.10983102</c:v>
                </c:pt>
                <c:pt idx="13">
                  <c:v>0.11900168699999999</c:v>
                </c:pt>
                <c:pt idx="14">
                  <c:v>0.121873677</c:v>
                </c:pt>
                <c:pt idx="15">
                  <c:v>0.10830815100000001</c:v>
                </c:pt>
                <c:pt idx="16">
                  <c:v>0.13553398799999999</c:v>
                </c:pt>
                <c:pt idx="17">
                  <c:v>0.111232214</c:v>
                </c:pt>
                <c:pt idx="18">
                  <c:v>0.121340752</c:v>
                </c:pt>
                <c:pt idx="19">
                  <c:v>0.14991942</c:v>
                </c:pt>
                <c:pt idx="20">
                  <c:v>0.12913428199999999</c:v>
                </c:pt>
                <c:pt idx="21">
                  <c:v>0.11207880100000001</c:v>
                </c:pt>
                <c:pt idx="22">
                  <c:v>0.114571571</c:v>
                </c:pt>
                <c:pt idx="23">
                  <c:v>0.10085021700000001</c:v>
                </c:pt>
                <c:pt idx="24">
                  <c:v>6.7372515800000005E-2</c:v>
                </c:pt>
                <c:pt idx="25">
                  <c:v>7.2656758099999996E-2</c:v>
                </c:pt>
                <c:pt idx="26">
                  <c:v>0.120174155</c:v>
                </c:pt>
                <c:pt idx="27">
                  <c:v>0.12562653400000001</c:v>
                </c:pt>
                <c:pt idx="28">
                  <c:v>0.128114015</c:v>
                </c:pt>
                <c:pt idx="29">
                  <c:v>9.9583827E-2</c:v>
                </c:pt>
                <c:pt idx="30">
                  <c:v>9.7970545300000003E-2</c:v>
                </c:pt>
                <c:pt idx="31">
                  <c:v>0.101616763</c:v>
                </c:pt>
                <c:pt idx="32">
                  <c:v>8.0627784100000002E-2</c:v>
                </c:pt>
                <c:pt idx="33">
                  <c:v>6.92761764E-2</c:v>
                </c:pt>
                <c:pt idx="34">
                  <c:v>8.2147784500000001E-2</c:v>
                </c:pt>
                <c:pt idx="35">
                  <c:v>3.7742573799999998E-2</c:v>
                </c:pt>
                <c:pt idx="36">
                  <c:v>3.4659638999999999E-2</c:v>
                </c:pt>
                <c:pt idx="37">
                  <c:v>0.107642</c:v>
                </c:pt>
                <c:pt idx="38">
                  <c:v>0.10236000000000001</c:v>
                </c:pt>
                <c:pt idx="39">
                  <c:v>9.8412200000000005E-2</c:v>
                </c:pt>
                <c:pt idx="40">
                  <c:v>0.11687</c:v>
                </c:pt>
                <c:pt idx="41">
                  <c:v>0.15209600000000001</c:v>
                </c:pt>
                <c:pt idx="42">
                  <c:v>0.15849099999999999</c:v>
                </c:pt>
                <c:pt idx="43">
                  <c:v>0.113889</c:v>
                </c:pt>
                <c:pt idx="44">
                  <c:v>0.12908700000000001</c:v>
                </c:pt>
                <c:pt idx="45">
                  <c:v>0.14500099999999999</c:v>
                </c:pt>
                <c:pt idx="46">
                  <c:v>0.14346600000000001</c:v>
                </c:pt>
                <c:pt idx="47">
                  <c:v>0.15614500000000001</c:v>
                </c:pt>
                <c:pt idx="48">
                  <c:v>0.15390599999999999</c:v>
                </c:pt>
                <c:pt idx="49">
                  <c:v>0.100553</c:v>
                </c:pt>
                <c:pt idx="50">
                  <c:v>4.47824E-2</c:v>
                </c:pt>
                <c:pt idx="51">
                  <c:v>5.6533399999999998E-2</c:v>
                </c:pt>
                <c:pt idx="52">
                  <c:v>0.108269</c:v>
                </c:pt>
                <c:pt idx="53">
                  <c:v>0.12252200000000001</c:v>
                </c:pt>
                <c:pt idx="54">
                  <c:v>0.13669300000000001</c:v>
                </c:pt>
                <c:pt idx="55">
                  <c:v>0.12653600000000001</c:v>
                </c:pt>
                <c:pt idx="56">
                  <c:v>0.111819</c:v>
                </c:pt>
                <c:pt idx="57">
                  <c:v>0.108128</c:v>
                </c:pt>
                <c:pt idx="58">
                  <c:v>0.123158</c:v>
                </c:pt>
                <c:pt idx="59" formatCode="General">
                  <c:v>0.12127400000000001</c:v>
                </c:pt>
                <c:pt idx="60" formatCode="General">
                  <c:v>0.10534499999999999</c:v>
                </c:pt>
                <c:pt idx="61" formatCode="General">
                  <c:v>0.102062</c:v>
                </c:pt>
                <c:pt idx="62" formatCode="General">
                  <c:v>0.123722</c:v>
                </c:pt>
                <c:pt idx="63" formatCode="General">
                  <c:v>0.155165</c:v>
                </c:pt>
                <c:pt idx="64" formatCode="General">
                  <c:v>0.15819900000000001</c:v>
                </c:pt>
                <c:pt idx="65" formatCode="General">
                  <c:v>8.7809600000000002E-2</c:v>
                </c:pt>
                <c:pt idx="66" formatCode="General">
                  <c:v>8.3709699999999998E-2</c:v>
                </c:pt>
                <c:pt idx="67" formatCode="General">
                  <c:v>7.9896099999999998E-2</c:v>
                </c:pt>
                <c:pt idx="68" formatCode="General">
                  <c:v>0.12681500000000001</c:v>
                </c:pt>
                <c:pt idx="69" formatCode="General">
                  <c:v>0.15359700000000001</c:v>
                </c:pt>
                <c:pt idx="70" formatCode="General">
                  <c:v>0.146427</c:v>
                </c:pt>
                <c:pt idx="71" formatCode="General">
                  <c:v>0.10963199999999999</c:v>
                </c:pt>
                <c:pt idx="72" formatCode="General">
                  <c:v>4.87041E-2</c:v>
                </c:pt>
                <c:pt idx="73" formatCode="General">
                  <c:v>5.7521099999999999E-2</c:v>
                </c:pt>
                <c:pt idx="74" formatCode="General">
                  <c:v>0.10710600000000001</c:v>
                </c:pt>
                <c:pt idx="75" formatCode="General">
                  <c:v>0.124503</c:v>
                </c:pt>
                <c:pt idx="76" formatCode="General">
                  <c:v>0.14683599999999999</c:v>
                </c:pt>
                <c:pt idx="77" formatCode="General">
                  <c:v>0.113758</c:v>
                </c:pt>
                <c:pt idx="78" formatCode="General">
                  <c:v>0.122443</c:v>
                </c:pt>
                <c:pt idx="79" formatCode="General">
                  <c:v>0.116952</c:v>
                </c:pt>
                <c:pt idx="80" formatCode="General">
                  <c:v>0.11837399999999999</c:v>
                </c:pt>
                <c:pt idx="81" formatCode="General">
                  <c:v>9.73083E-2</c:v>
                </c:pt>
                <c:pt idx="82" formatCode="General">
                  <c:v>0.10271</c:v>
                </c:pt>
                <c:pt idx="83" formatCode="General">
                  <c:v>9.4595600000000002E-2</c:v>
                </c:pt>
                <c:pt idx="84" formatCode="General">
                  <c:v>0.11444500000000001</c:v>
                </c:pt>
                <c:pt idx="85" formatCode="General">
                  <c:v>0.15881258200000001</c:v>
                </c:pt>
                <c:pt idx="86" formatCode="General">
                  <c:v>0.166162699</c:v>
                </c:pt>
                <c:pt idx="87" formatCode="General">
                  <c:v>0.128952071</c:v>
                </c:pt>
                <c:pt idx="88" formatCode="General">
                  <c:v>0.12571065100000001</c:v>
                </c:pt>
                <c:pt idx="89" formatCode="General">
                  <c:v>0.112369515</c:v>
                </c:pt>
                <c:pt idx="90" formatCode="General">
                  <c:v>0.104449242</c:v>
                </c:pt>
                <c:pt idx="91" formatCode="General">
                  <c:v>0.14540927100000001</c:v>
                </c:pt>
                <c:pt idx="92" formatCode="General">
                  <c:v>0.12303159399999999</c:v>
                </c:pt>
                <c:pt idx="93" formatCode="General">
                  <c:v>8.5786722600000004E-2</c:v>
                </c:pt>
                <c:pt idx="94" formatCode="General">
                  <c:v>4.2917087700000002E-2</c:v>
                </c:pt>
                <c:pt idx="95" formatCode="General">
                  <c:v>7.4192419600000004E-2</c:v>
                </c:pt>
                <c:pt idx="96">
                  <c:v>0.124366</c:v>
                </c:pt>
                <c:pt idx="97">
                  <c:v>0.115964</c:v>
                </c:pt>
                <c:pt idx="98">
                  <c:v>0.173983</c:v>
                </c:pt>
                <c:pt idx="99">
                  <c:v>0.192661</c:v>
                </c:pt>
                <c:pt idx="100">
                  <c:v>0.102704</c:v>
                </c:pt>
                <c:pt idx="101">
                  <c:v>7.0149799999999998E-2</c:v>
                </c:pt>
                <c:pt idx="102">
                  <c:v>3.2393400000000003E-2</c:v>
                </c:pt>
                <c:pt idx="103">
                  <c:v>5.3955099999999999E-2</c:v>
                </c:pt>
                <c:pt idx="104">
                  <c:v>0.13301099999999999</c:v>
                </c:pt>
                <c:pt idx="105">
                  <c:v>8.0273399999999995E-2</c:v>
                </c:pt>
                <c:pt idx="106">
                  <c:v>4.5219000000000002E-2</c:v>
                </c:pt>
                <c:pt idx="107">
                  <c:v>2.0487999999999999E-2</c:v>
                </c:pt>
                <c:pt idx="108">
                  <c:v>0.155336</c:v>
                </c:pt>
                <c:pt idx="109">
                  <c:v>0.20837600000000001</c:v>
                </c:pt>
                <c:pt idx="110">
                  <c:v>0.12701299999999999</c:v>
                </c:pt>
                <c:pt idx="111">
                  <c:v>4.6605478999999998E-2</c:v>
                </c:pt>
                <c:pt idx="112">
                  <c:v>7.2692327200000004E-2</c:v>
                </c:pt>
                <c:pt idx="113">
                  <c:v>0.17226657300000001</c:v>
                </c:pt>
                <c:pt idx="114">
                  <c:v>0.187260285</c:v>
                </c:pt>
                <c:pt idx="115">
                  <c:v>0.104731411</c:v>
                </c:pt>
                <c:pt idx="116" formatCode="General">
                  <c:v>9.7183309499999995E-2</c:v>
                </c:pt>
                <c:pt idx="117" formatCode="General">
                  <c:v>9.3671783800000005E-2</c:v>
                </c:pt>
                <c:pt idx="118" formatCode="General">
                  <c:v>8.8159777199999997E-2</c:v>
                </c:pt>
                <c:pt idx="119" formatCode="General">
                  <c:v>0.113522016</c:v>
                </c:pt>
                <c:pt idx="120" formatCode="General">
                  <c:v>0.19057861000000001</c:v>
                </c:pt>
                <c:pt idx="121" formatCode="General">
                  <c:v>9.8512999700000006E-2</c:v>
                </c:pt>
                <c:pt idx="122" formatCode="General">
                  <c:v>7.9847633799999998E-2</c:v>
                </c:pt>
                <c:pt idx="123" formatCode="General">
                  <c:v>0.134082913</c:v>
                </c:pt>
                <c:pt idx="124" formatCode="General">
                  <c:v>9.7395807500000001E-2</c:v>
                </c:pt>
                <c:pt idx="125" formatCode="General">
                  <c:v>9.8073959399999994E-2</c:v>
                </c:pt>
                <c:pt idx="126" formatCode="General">
                  <c:v>0.125149444</c:v>
                </c:pt>
                <c:pt idx="127" formatCode="General">
                  <c:v>0.107464552</c:v>
                </c:pt>
                <c:pt idx="128" formatCode="General">
                  <c:v>4.0549829599999997E-2</c:v>
                </c:pt>
                <c:pt idx="129" formatCode="General">
                  <c:v>8.7920136699999998E-2</c:v>
                </c:pt>
                <c:pt idx="130" formatCode="General">
                  <c:v>0.17954234799999999</c:v>
                </c:pt>
                <c:pt idx="131" formatCode="General">
                  <c:v>0.16529032599999999</c:v>
                </c:pt>
                <c:pt idx="132" formatCode="General">
                  <c:v>5.6733887599999998E-2</c:v>
                </c:pt>
                <c:pt idx="133" formatCode="General">
                  <c:v>5.8330673700000002E-2</c:v>
                </c:pt>
                <c:pt idx="134" formatCode="General">
                  <c:v>6.41118512E-2</c:v>
                </c:pt>
                <c:pt idx="135" formatCode="General">
                  <c:v>8.7393514800000002E-2</c:v>
                </c:pt>
                <c:pt idx="136" formatCode="General">
                  <c:v>0.134784296</c:v>
                </c:pt>
                <c:pt idx="137" formatCode="General">
                  <c:v>0.128449902</c:v>
                </c:pt>
                <c:pt idx="138" formatCode="General">
                  <c:v>0.123286091</c:v>
                </c:pt>
                <c:pt idx="139" formatCode="General">
                  <c:v>0.13041454599999999</c:v>
                </c:pt>
                <c:pt idx="140" formatCode="General">
                  <c:v>0.116374835</c:v>
                </c:pt>
                <c:pt idx="141" formatCode="General">
                  <c:v>2.5482520500000001E-2</c:v>
                </c:pt>
                <c:pt idx="142" formatCode="General">
                  <c:v>7.4542269100000003E-2</c:v>
                </c:pt>
                <c:pt idx="143" formatCode="General">
                  <c:v>0.14110751499999999</c:v>
                </c:pt>
                <c:pt idx="144" formatCode="General">
                  <c:v>0.12431886</c:v>
                </c:pt>
                <c:pt idx="145" formatCode="General">
                  <c:v>7.7561840399999998E-2</c:v>
                </c:pt>
                <c:pt idx="146" formatCode="General">
                  <c:v>9.8576277500000004E-2</c:v>
                </c:pt>
                <c:pt idx="147" formatCode="General">
                  <c:v>9.0854004000000002E-2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B-4C0B-8C32-544BE3C25F43}"/>
            </c:ext>
          </c:extLst>
        </c:ser>
        <c:ser>
          <c:idx val="1"/>
          <c:order val="1"/>
          <c:tx>
            <c:v>13 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6868907113818281E-2"/>
                  <c:y val="-4.9565264009648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Poro.!$E$4:$E$151</c:f>
              <c:numCache>
                <c:formatCode>0.00000</c:formatCode>
                <c:ptCount val="148"/>
                <c:pt idx="0">
                  <c:v>0.20514067999999999</c:v>
                </c:pt>
                <c:pt idx="1">
                  <c:v>0.15412110100000001</c:v>
                </c:pt>
                <c:pt idx="2">
                  <c:v>0.13798880599999999</c:v>
                </c:pt>
                <c:pt idx="3">
                  <c:v>0.162415057</c:v>
                </c:pt>
                <c:pt idx="4">
                  <c:v>0.103098683</c:v>
                </c:pt>
                <c:pt idx="5">
                  <c:v>0.14544913200000001</c:v>
                </c:pt>
                <c:pt idx="6">
                  <c:v>0.15747259599999999</c:v>
                </c:pt>
                <c:pt idx="7">
                  <c:v>0.15822172200000001</c:v>
                </c:pt>
                <c:pt idx="8">
                  <c:v>0.170367718</c:v>
                </c:pt>
                <c:pt idx="9">
                  <c:v>0.18554557899999999</c:v>
                </c:pt>
                <c:pt idx="10">
                  <c:v>0.157621399</c:v>
                </c:pt>
                <c:pt idx="11">
                  <c:v>0.167707831</c:v>
                </c:pt>
                <c:pt idx="12">
                  <c:v>0.153090015</c:v>
                </c:pt>
                <c:pt idx="13">
                  <c:v>0.15179869500000001</c:v>
                </c:pt>
                <c:pt idx="14">
                  <c:v>0.157931656</c:v>
                </c:pt>
                <c:pt idx="15">
                  <c:v>0.13506437800000001</c:v>
                </c:pt>
                <c:pt idx="16">
                  <c:v>0.16722095000000001</c:v>
                </c:pt>
                <c:pt idx="17">
                  <c:v>0.14966015499999999</c:v>
                </c:pt>
                <c:pt idx="18">
                  <c:v>0.16864934600000001</c:v>
                </c:pt>
                <c:pt idx="19">
                  <c:v>0.199846834</c:v>
                </c:pt>
                <c:pt idx="20">
                  <c:v>0.18515163700000001</c:v>
                </c:pt>
                <c:pt idx="21">
                  <c:v>0.15473890300000001</c:v>
                </c:pt>
                <c:pt idx="22">
                  <c:v>0.15569458899999999</c:v>
                </c:pt>
                <c:pt idx="23">
                  <c:v>0.14364044400000001</c:v>
                </c:pt>
                <c:pt idx="24">
                  <c:v>0.114669144</c:v>
                </c:pt>
                <c:pt idx="25">
                  <c:v>0.109165475</c:v>
                </c:pt>
                <c:pt idx="26">
                  <c:v>0.15671236799999999</c:v>
                </c:pt>
                <c:pt idx="27">
                  <c:v>0.16417905699999999</c:v>
                </c:pt>
                <c:pt idx="28">
                  <c:v>0.20251567700000001</c:v>
                </c:pt>
                <c:pt idx="29">
                  <c:v>0.156137317</c:v>
                </c:pt>
                <c:pt idx="30">
                  <c:v>0.146431908</c:v>
                </c:pt>
                <c:pt idx="31">
                  <c:v>0.15044318100000001</c:v>
                </c:pt>
                <c:pt idx="32">
                  <c:v>0.12972129900000001</c:v>
                </c:pt>
                <c:pt idx="33">
                  <c:v>0.125447541</c:v>
                </c:pt>
                <c:pt idx="34">
                  <c:v>0.13796624499999999</c:v>
                </c:pt>
                <c:pt idx="35">
                  <c:v>9.6801146899999996E-2</c:v>
                </c:pt>
                <c:pt idx="36">
                  <c:v>8.5606597399999998E-2</c:v>
                </c:pt>
                <c:pt idx="37">
                  <c:v>0.16242899999999999</c:v>
                </c:pt>
                <c:pt idx="38">
                  <c:v>0.15893599999999999</c:v>
                </c:pt>
                <c:pt idx="39">
                  <c:v>0.15615200000000001</c:v>
                </c:pt>
                <c:pt idx="40">
                  <c:v>0.170179</c:v>
                </c:pt>
                <c:pt idx="41">
                  <c:v>0.196938</c:v>
                </c:pt>
                <c:pt idx="42">
                  <c:v>0.19647600000000001</c:v>
                </c:pt>
                <c:pt idx="43">
                  <c:v>0.16387399999999999</c:v>
                </c:pt>
                <c:pt idx="44">
                  <c:v>0.180844</c:v>
                </c:pt>
                <c:pt idx="45">
                  <c:v>0.192604</c:v>
                </c:pt>
                <c:pt idx="46">
                  <c:v>0.19292300000000001</c:v>
                </c:pt>
                <c:pt idx="47">
                  <c:v>0.20311599999999999</c:v>
                </c:pt>
                <c:pt idx="48">
                  <c:v>0.19037599999999999</c:v>
                </c:pt>
                <c:pt idx="49">
                  <c:v>0.15088599999999999</c:v>
                </c:pt>
                <c:pt idx="50">
                  <c:v>0.12485300000000001</c:v>
                </c:pt>
                <c:pt idx="51">
                  <c:v>0.123529</c:v>
                </c:pt>
                <c:pt idx="52">
                  <c:v>0.16025600000000001</c:v>
                </c:pt>
                <c:pt idx="53">
                  <c:v>0.17041200000000001</c:v>
                </c:pt>
                <c:pt idx="54">
                  <c:v>0.17993400000000001</c:v>
                </c:pt>
                <c:pt idx="55">
                  <c:v>0.17693400000000001</c:v>
                </c:pt>
                <c:pt idx="56">
                  <c:v>0.16272</c:v>
                </c:pt>
                <c:pt idx="57">
                  <c:v>0.15834899999999999</c:v>
                </c:pt>
                <c:pt idx="58">
                  <c:v>0.171596</c:v>
                </c:pt>
                <c:pt idx="59" formatCode="General">
                  <c:v>0.17652200000000001</c:v>
                </c:pt>
                <c:pt idx="60" formatCode="General">
                  <c:v>0.166412</c:v>
                </c:pt>
                <c:pt idx="61" formatCode="General">
                  <c:v>0.15728</c:v>
                </c:pt>
                <c:pt idx="62" formatCode="General">
                  <c:v>0.180261</c:v>
                </c:pt>
                <c:pt idx="63" formatCode="General">
                  <c:v>0.20321500000000001</c:v>
                </c:pt>
                <c:pt idx="64" formatCode="General">
                  <c:v>0.198406</c:v>
                </c:pt>
                <c:pt idx="65" formatCode="General">
                  <c:v>0.14793100000000001</c:v>
                </c:pt>
                <c:pt idx="66" formatCode="General">
                  <c:v>0.14160300000000001</c:v>
                </c:pt>
                <c:pt idx="67" formatCode="General">
                  <c:v>0.138654</c:v>
                </c:pt>
                <c:pt idx="68" formatCode="General">
                  <c:v>0.17590900000000001</c:v>
                </c:pt>
                <c:pt idx="69" formatCode="General">
                  <c:v>0.19692999999999999</c:v>
                </c:pt>
                <c:pt idx="70" formatCode="General">
                  <c:v>0.186972</c:v>
                </c:pt>
                <c:pt idx="71" formatCode="General">
                  <c:v>0.15887200000000001</c:v>
                </c:pt>
                <c:pt idx="72" formatCode="General">
                  <c:v>0.12499200000000001</c:v>
                </c:pt>
                <c:pt idx="73" formatCode="General">
                  <c:v>0.124805</c:v>
                </c:pt>
                <c:pt idx="74" formatCode="General">
                  <c:v>0.154421</c:v>
                </c:pt>
                <c:pt idx="75" formatCode="General">
                  <c:v>0.168375</c:v>
                </c:pt>
                <c:pt idx="76" formatCode="General">
                  <c:v>0.19009300000000001</c:v>
                </c:pt>
                <c:pt idx="77" formatCode="General">
                  <c:v>0.157225</c:v>
                </c:pt>
                <c:pt idx="78" formatCode="General">
                  <c:v>0.172876</c:v>
                </c:pt>
                <c:pt idx="79" formatCode="General">
                  <c:v>0.16484499999999999</c:v>
                </c:pt>
                <c:pt idx="80" formatCode="General">
                  <c:v>0.183559</c:v>
                </c:pt>
                <c:pt idx="81" formatCode="General">
                  <c:v>0.15399099999999999</c:v>
                </c:pt>
                <c:pt idx="82" formatCode="General">
                  <c:v>0.204761</c:v>
                </c:pt>
                <c:pt idx="83" formatCode="General">
                  <c:v>0.15818399999999999</c:v>
                </c:pt>
                <c:pt idx="84" formatCode="General">
                  <c:v>0.195133</c:v>
                </c:pt>
                <c:pt idx="85" formatCode="General">
                  <c:v>0.209001929</c:v>
                </c:pt>
                <c:pt idx="86" formatCode="General">
                  <c:v>0.210601598</c:v>
                </c:pt>
                <c:pt idx="87" formatCode="General">
                  <c:v>0.17650859099999999</c:v>
                </c:pt>
                <c:pt idx="88" formatCode="General">
                  <c:v>0.17660670000000001</c:v>
                </c:pt>
                <c:pt idx="89" formatCode="General">
                  <c:v>0.17134149400000001</c:v>
                </c:pt>
                <c:pt idx="90" formatCode="General">
                  <c:v>0.16138260099999999</c:v>
                </c:pt>
                <c:pt idx="91" formatCode="General">
                  <c:v>0.19884824800000001</c:v>
                </c:pt>
                <c:pt idx="92" formatCode="General">
                  <c:v>0.168761775</c:v>
                </c:pt>
                <c:pt idx="93" formatCode="General">
                  <c:v>0.13571794300000001</c:v>
                </c:pt>
                <c:pt idx="94" formatCode="General">
                  <c:v>0.116612114</c:v>
                </c:pt>
                <c:pt idx="95" formatCode="General">
                  <c:v>0.127974063</c:v>
                </c:pt>
                <c:pt idx="96">
                  <c:v>0.16266600000000001</c:v>
                </c:pt>
                <c:pt idx="97">
                  <c:v>0.160498</c:v>
                </c:pt>
                <c:pt idx="98">
                  <c:v>0.19181400000000001</c:v>
                </c:pt>
                <c:pt idx="99">
                  <c:v>0.200045</c:v>
                </c:pt>
                <c:pt idx="100">
                  <c:v>0.165793</c:v>
                </c:pt>
                <c:pt idx="101">
                  <c:v>0.16184499999999999</c:v>
                </c:pt>
                <c:pt idx="102">
                  <c:v>0.13147900000000001</c:v>
                </c:pt>
                <c:pt idx="103">
                  <c:v>0.143174</c:v>
                </c:pt>
                <c:pt idx="104">
                  <c:v>0.17880499999999999</c:v>
                </c:pt>
                <c:pt idx="105">
                  <c:v>0.173232</c:v>
                </c:pt>
                <c:pt idx="106">
                  <c:v>0.123602</c:v>
                </c:pt>
                <c:pt idx="107">
                  <c:v>0.13269300000000001</c:v>
                </c:pt>
                <c:pt idx="108">
                  <c:v>0.174097</c:v>
                </c:pt>
                <c:pt idx="109">
                  <c:v>0.21456</c:v>
                </c:pt>
                <c:pt idx="110">
                  <c:v>0.17164399999999999</c:v>
                </c:pt>
                <c:pt idx="111">
                  <c:v>0.20148922499999999</c:v>
                </c:pt>
                <c:pt idx="112">
                  <c:v>0.17406085099999999</c:v>
                </c:pt>
                <c:pt idx="113">
                  <c:v>0.19499008400000001</c:v>
                </c:pt>
                <c:pt idx="114">
                  <c:v>0.200793743</c:v>
                </c:pt>
                <c:pt idx="115">
                  <c:v>0.160583541</c:v>
                </c:pt>
                <c:pt idx="116" formatCode="General">
                  <c:v>0.15845562499999999</c:v>
                </c:pt>
                <c:pt idx="117" formatCode="General">
                  <c:v>0.15611304300000001</c:v>
                </c:pt>
                <c:pt idx="118" formatCode="General">
                  <c:v>0.147624701</c:v>
                </c:pt>
                <c:pt idx="119" formatCode="General">
                  <c:v>0.211988658</c:v>
                </c:pt>
                <c:pt idx="120" formatCode="General">
                  <c:v>0.22210608400000001</c:v>
                </c:pt>
                <c:pt idx="121" formatCode="General">
                  <c:v>0.15643726299999999</c:v>
                </c:pt>
                <c:pt idx="122" formatCode="General">
                  <c:v>0.16526263999999999</c:v>
                </c:pt>
                <c:pt idx="123" formatCode="General">
                  <c:v>0.177084818</c:v>
                </c:pt>
                <c:pt idx="124" formatCode="General">
                  <c:v>0.163354322</c:v>
                </c:pt>
                <c:pt idx="125" formatCode="General">
                  <c:v>0.156470895</c:v>
                </c:pt>
                <c:pt idx="126" formatCode="General">
                  <c:v>0.183040127</c:v>
                </c:pt>
                <c:pt idx="127" formatCode="General">
                  <c:v>0.17047558700000001</c:v>
                </c:pt>
                <c:pt idx="128" formatCode="General">
                  <c:v>0.14654658700000001</c:v>
                </c:pt>
                <c:pt idx="129" formatCode="General">
                  <c:v>0.17657667399999999</c:v>
                </c:pt>
                <c:pt idx="130" formatCode="General">
                  <c:v>0.32768490900000002</c:v>
                </c:pt>
                <c:pt idx="131" formatCode="General">
                  <c:v>0.27563652399999999</c:v>
                </c:pt>
                <c:pt idx="132" formatCode="General">
                  <c:v>0.199975342</c:v>
                </c:pt>
                <c:pt idx="133" formatCode="General">
                  <c:v>0.18466901799999999</c:v>
                </c:pt>
                <c:pt idx="134" formatCode="General">
                  <c:v>0.164578795</c:v>
                </c:pt>
                <c:pt idx="135" formatCode="General">
                  <c:v>0.157564968</c:v>
                </c:pt>
                <c:pt idx="136" formatCode="General">
                  <c:v>0.18188315599999999</c:v>
                </c:pt>
                <c:pt idx="137" formatCode="General">
                  <c:v>0.195837602</c:v>
                </c:pt>
                <c:pt idx="138" formatCode="General">
                  <c:v>0.163452968</c:v>
                </c:pt>
                <c:pt idx="139" formatCode="General">
                  <c:v>0.16298095900000001</c:v>
                </c:pt>
                <c:pt idx="140" formatCode="General">
                  <c:v>0.15262857099999999</c:v>
                </c:pt>
                <c:pt idx="141" formatCode="General">
                  <c:v>0.16486309499999999</c:v>
                </c:pt>
                <c:pt idx="142" formatCode="General">
                  <c:v>0.17005078500000001</c:v>
                </c:pt>
                <c:pt idx="143" formatCode="General">
                  <c:v>0.17630732099999999</c:v>
                </c:pt>
                <c:pt idx="144" formatCode="General">
                  <c:v>0.180935085</c:v>
                </c:pt>
                <c:pt idx="145" formatCode="General">
                  <c:v>0.14951445199999999</c:v>
                </c:pt>
                <c:pt idx="146" formatCode="General">
                  <c:v>0.188804939</c:v>
                </c:pt>
                <c:pt idx="147" formatCode="General">
                  <c:v>0.18215861899999999</c:v>
                </c:pt>
              </c:numCache>
            </c:numRef>
          </c:xVal>
          <c:yVal>
            <c:numRef>
              <c:f>Poro.!$F$4:$F$151</c:f>
              <c:numCache>
                <c:formatCode>0.00000</c:formatCode>
                <c:ptCount val="148"/>
                <c:pt idx="0">
                  <c:v>0.190299839</c:v>
                </c:pt>
                <c:pt idx="1">
                  <c:v>0.13859343499999999</c:v>
                </c:pt>
                <c:pt idx="2">
                  <c:v>0.120114259</c:v>
                </c:pt>
                <c:pt idx="3">
                  <c:v>0.15098141100000001</c:v>
                </c:pt>
                <c:pt idx="4">
                  <c:v>7.7972836800000001E-2</c:v>
                </c:pt>
                <c:pt idx="5">
                  <c:v>0.127987564</c:v>
                </c:pt>
                <c:pt idx="6">
                  <c:v>0.14676456199999999</c:v>
                </c:pt>
                <c:pt idx="7">
                  <c:v>0.145337299</c:v>
                </c:pt>
                <c:pt idx="8">
                  <c:v>0.15604078800000001</c:v>
                </c:pt>
                <c:pt idx="9">
                  <c:v>0.17681495799999999</c:v>
                </c:pt>
                <c:pt idx="10">
                  <c:v>0.143050015</c:v>
                </c:pt>
                <c:pt idx="11">
                  <c:v>0.15786133699999999</c:v>
                </c:pt>
                <c:pt idx="12">
                  <c:v>0.139434114</c:v>
                </c:pt>
                <c:pt idx="13">
                  <c:v>0.13955681</c:v>
                </c:pt>
                <c:pt idx="14">
                  <c:v>0.14741671100000001</c:v>
                </c:pt>
                <c:pt idx="15">
                  <c:v>0.112396576</c:v>
                </c:pt>
                <c:pt idx="16">
                  <c:v>0.15697509100000001</c:v>
                </c:pt>
                <c:pt idx="17">
                  <c:v>0.13678984299999999</c:v>
                </c:pt>
                <c:pt idx="18">
                  <c:v>0.158815026</c:v>
                </c:pt>
                <c:pt idx="19">
                  <c:v>0.19435444499999999</c:v>
                </c:pt>
                <c:pt idx="20">
                  <c:v>0.17872105499999999</c:v>
                </c:pt>
                <c:pt idx="21">
                  <c:v>0.14205656899999999</c:v>
                </c:pt>
                <c:pt idx="22">
                  <c:v>0.14434313800000001</c:v>
                </c:pt>
                <c:pt idx="23">
                  <c:v>0.12977476399999999</c:v>
                </c:pt>
                <c:pt idx="24">
                  <c:v>9.3131192000000002E-2</c:v>
                </c:pt>
                <c:pt idx="25">
                  <c:v>8.4457285699999995E-2</c:v>
                </c:pt>
                <c:pt idx="26">
                  <c:v>0.14688453100000001</c:v>
                </c:pt>
                <c:pt idx="27">
                  <c:v>0.15521964399999999</c:v>
                </c:pt>
                <c:pt idx="28">
                  <c:v>0.193383947</c:v>
                </c:pt>
                <c:pt idx="29">
                  <c:v>0.14258636499999999</c:v>
                </c:pt>
                <c:pt idx="30">
                  <c:v>0.134198442</c:v>
                </c:pt>
                <c:pt idx="31">
                  <c:v>0.137607321</c:v>
                </c:pt>
                <c:pt idx="32">
                  <c:v>0.11051673400000001</c:v>
                </c:pt>
                <c:pt idx="33">
                  <c:v>0.10040578999999999</c:v>
                </c:pt>
                <c:pt idx="34">
                  <c:v>0.117343083</c:v>
                </c:pt>
                <c:pt idx="35">
                  <c:v>6.5067306199999994E-2</c:v>
                </c:pt>
                <c:pt idx="36">
                  <c:v>5.7134855499999998E-2</c:v>
                </c:pt>
                <c:pt idx="37">
                  <c:v>0.15083299999999999</c:v>
                </c:pt>
                <c:pt idx="38">
                  <c:v>0.14659800000000001</c:v>
                </c:pt>
                <c:pt idx="39">
                  <c:v>0.14388999999999999</c:v>
                </c:pt>
                <c:pt idx="40">
                  <c:v>0.16031100000000001</c:v>
                </c:pt>
                <c:pt idx="41">
                  <c:v>0.190687</c:v>
                </c:pt>
                <c:pt idx="42">
                  <c:v>0.190722</c:v>
                </c:pt>
                <c:pt idx="43">
                  <c:v>0.15339900000000001</c:v>
                </c:pt>
                <c:pt idx="44">
                  <c:v>0.17255899999999999</c:v>
                </c:pt>
                <c:pt idx="45">
                  <c:v>0.18579899999999999</c:v>
                </c:pt>
                <c:pt idx="46">
                  <c:v>0.18576400000000001</c:v>
                </c:pt>
                <c:pt idx="47">
                  <c:v>0.195795</c:v>
                </c:pt>
                <c:pt idx="48">
                  <c:v>0.18332699999999999</c:v>
                </c:pt>
                <c:pt idx="49">
                  <c:v>0.13828299999999999</c:v>
                </c:pt>
                <c:pt idx="50">
                  <c:v>0.100755</c:v>
                </c:pt>
                <c:pt idx="51">
                  <c:v>9.8764500000000005E-2</c:v>
                </c:pt>
                <c:pt idx="52">
                  <c:v>0.14779400000000001</c:v>
                </c:pt>
                <c:pt idx="53">
                  <c:v>0.160135</c:v>
                </c:pt>
                <c:pt idx="54">
                  <c:v>0.17024300000000001</c:v>
                </c:pt>
                <c:pt idx="55">
                  <c:v>0.16722500000000001</c:v>
                </c:pt>
                <c:pt idx="56">
                  <c:v>0.15079200000000001</c:v>
                </c:pt>
                <c:pt idx="57">
                  <c:v>0.14604300000000001</c:v>
                </c:pt>
                <c:pt idx="58">
                  <c:v>0.16278799999999999</c:v>
                </c:pt>
                <c:pt idx="59" formatCode="General">
                  <c:v>0.16784099999999999</c:v>
                </c:pt>
                <c:pt idx="60" formatCode="General">
                  <c:v>0.15382599999999999</c:v>
                </c:pt>
                <c:pt idx="61" formatCode="General">
                  <c:v>0.14544000000000001</c:v>
                </c:pt>
                <c:pt idx="62" formatCode="General">
                  <c:v>0.170654</c:v>
                </c:pt>
                <c:pt idx="63" formatCode="General">
                  <c:v>0.19670699999999999</c:v>
                </c:pt>
                <c:pt idx="64" formatCode="General">
                  <c:v>0.19247800000000001</c:v>
                </c:pt>
                <c:pt idx="65" formatCode="General">
                  <c:v>0.13231699999999999</c:v>
                </c:pt>
                <c:pt idx="66" formatCode="General">
                  <c:v>0.12396500000000001</c:v>
                </c:pt>
                <c:pt idx="67" formatCode="General">
                  <c:v>0.121466</c:v>
                </c:pt>
                <c:pt idx="68" formatCode="General">
                  <c:v>0.16703599999999999</c:v>
                </c:pt>
                <c:pt idx="69" formatCode="General">
                  <c:v>0.190552</c:v>
                </c:pt>
                <c:pt idx="70" formatCode="General">
                  <c:v>0.18005299999999999</c:v>
                </c:pt>
                <c:pt idx="71" formatCode="General">
                  <c:v>0.14772299999999999</c:v>
                </c:pt>
                <c:pt idx="72" formatCode="General">
                  <c:v>9.9913399999999999E-2</c:v>
                </c:pt>
                <c:pt idx="73" formatCode="General">
                  <c:v>9.9862900000000004E-2</c:v>
                </c:pt>
                <c:pt idx="74" formatCode="General">
                  <c:v>0.142815</c:v>
                </c:pt>
                <c:pt idx="75" formatCode="General">
                  <c:v>0.15817300000000001</c:v>
                </c:pt>
                <c:pt idx="76" formatCode="General">
                  <c:v>0.18315000000000001</c:v>
                </c:pt>
                <c:pt idx="77" formatCode="General">
                  <c:v>0.14763000000000001</c:v>
                </c:pt>
                <c:pt idx="78" formatCode="General">
                  <c:v>0.164355</c:v>
                </c:pt>
                <c:pt idx="79" formatCode="General">
                  <c:v>0.15495</c:v>
                </c:pt>
                <c:pt idx="80" formatCode="General">
                  <c:v>0.175986</c:v>
                </c:pt>
                <c:pt idx="81" formatCode="General">
                  <c:v>0.14147899999999999</c:v>
                </c:pt>
                <c:pt idx="82" formatCode="General">
                  <c:v>0.193241</c:v>
                </c:pt>
                <c:pt idx="83" formatCode="General">
                  <c:v>0.14665400000000001</c:v>
                </c:pt>
                <c:pt idx="84" formatCode="General">
                  <c:v>0.18684500000000001</c:v>
                </c:pt>
                <c:pt idx="85" formatCode="General">
                  <c:v>0.20265463</c:v>
                </c:pt>
                <c:pt idx="86" formatCode="General">
                  <c:v>0.20549620699999999</c:v>
                </c:pt>
                <c:pt idx="87" formatCode="General">
                  <c:v>0.16779308000000001</c:v>
                </c:pt>
                <c:pt idx="88" formatCode="General">
                  <c:v>0.168226033</c:v>
                </c:pt>
                <c:pt idx="89" formatCode="General">
                  <c:v>0.16162495299999999</c:v>
                </c:pt>
                <c:pt idx="90" formatCode="General">
                  <c:v>0.149199739</c:v>
                </c:pt>
                <c:pt idx="91" formatCode="General">
                  <c:v>0.19190394899999999</c:v>
                </c:pt>
                <c:pt idx="92" formatCode="General">
                  <c:v>0.15982849900000001</c:v>
                </c:pt>
                <c:pt idx="93" formatCode="General">
                  <c:v>0.117872775</c:v>
                </c:pt>
                <c:pt idx="94" formatCode="General">
                  <c:v>9.0974807699999993E-2</c:v>
                </c:pt>
                <c:pt idx="95" formatCode="General">
                  <c:v>0.100355372</c:v>
                </c:pt>
                <c:pt idx="96">
                  <c:v>0.147315</c:v>
                </c:pt>
                <c:pt idx="97">
                  <c:v>0.14757799999999999</c:v>
                </c:pt>
                <c:pt idx="98">
                  <c:v>0.18429899999999999</c:v>
                </c:pt>
                <c:pt idx="99">
                  <c:v>0.192607</c:v>
                </c:pt>
                <c:pt idx="100">
                  <c:v>0.154559</c:v>
                </c:pt>
                <c:pt idx="101">
                  <c:v>0.14468</c:v>
                </c:pt>
                <c:pt idx="102">
                  <c:v>0.10312300000000001</c:v>
                </c:pt>
                <c:pt idx="103">
                  <c:v>0.11927599999999999</c:v>
                </c:pt>
                <c:pt idx="104">
                  <c:v>0.16801099999999999</c:v>
                </c:pt>
                <c:pt idx="105">
                  <c:v>0.158746</c:v>
                </c:pt>
                <c:pt idx="106">
                  <c:v>9.2818999999999999E-2</c:v>
                </c:pt>
                <c:pt idx="107">
                  <c:v>0.103672</c:v>
                </c:pt>
                <c:pt idx="108">
                  <c:v>0.16284599999999999</c:v>
                </c:pt>
                <c:pt idx="109">
                  <c:v>0.20880799999999999</c:v>
                </c:pt>
                <c:pt idx="110">
                  <c:v>0.16001799999999999</c:v>
                </c:pt>
                <c:pt idx="111">
                  <c:v>0.187736616</c:v>
                </c:pt>
                <c:pt idx="112">
                  <c:v>0.161214039</c:v>
                </c:pt>
                <c:pt idx="113">
                  <c:v>0.1867733</c:v>
                </c:pt>
                <c:pt idx="114">
                  <c:v>0.19258972999999999</c:v>
                </c:pt>
                <c:pt idx="115">
                  <c:v>0.14602865300000001</c:v>
                </c:pt>
                <c:pt idx="116" formatCode="General">
                  <c:v>0.14126460299999999</c:v>
                </c:pt>
                <c:pt idx="117" formatCode="General">
                  <c:v>0.139692649</c:v>
                </c:pt>
                <c:pt idx="118" formatCode="General">
                  <c:v>0.13161441700000001</c:v>
                </c:pt>
                <c:pt idx="119" formatCode="General">
                  <c:v>0.20156559299999999</c:v>
                </c:pt>
                <c:pt idx="120" formatCode="General">
                  <c:v>0.216199636</c:v>
                </c:pt>
                <c:pt idx="121" formatCode="General">
                  <c:v>0.13935446700000001</c:v>
                </c:pt>
                <c:pt idx="122" formatCode="General">
                  <c:v>0.15276263700000001</c:v>
                </c:pt>
                <c:pt idx="123" formatCode="General">
                  <c:v>0.16468490699999999</c:v>
                </c:pt>
                <c:pt idx="124" formatCode="General">
                  <c:v>0.14919637099999999</c:v>
                </c:pt>
                <c:pt idx="125" formatCode="General">
                  <c:v>0.142105013</c:v>
                </c:pt>
                <c:pt idx="126" formatCode="General">
                  <c:v>0.17144925899999999</c:v>
                </c:pt>
                <c:pt idx="127" formatCode="General">
                  <c:v>0.15435568999999999</c:v>
                </c:pt>
                <c:pt idx="128" formatCode="General">
                  <c:v>0.13001421099999999</c:v>
                </c:pt>
                <c:pt idx="129" formatCode="General">
                  <c:v>0.161662266</c:v>
                </c:pt>
                <c:pt idx="130" formatCode="General">
                  <c:v>0.32341614400000002</c:v>
                </c:pt>
                <c:pt idx="131" formatCode="General">
                  <c:v>0.27033895299999999</c:v>
                </c:pt>
                <c:pt idx="132" formatCode="General">
                  <c:v>0.184845284</c:v>
                </c:pt>
                <c:pt idx="133" formatCode="General">
                  <c:v>0.16536404199999999</c:v>
                </c:pt>
                <c:pt idx="134" formatCode="General">
                  <c:v>0.150031358</c:v>
                </c:pt>
                <c:pt idx="135" formatCode="General">
                  <c:v>0.14149224799999999</c:v>
                </c:pt>
                <c:pt idx="136" formatCode="General">
                  <c:v>0.16996130300000001</c:v>
                </c:pt>
                <c:pt idx="137" formatCode="General">
                  <c:v>0.185236663</c:v>
                </c:pt>
                <c:pt idx="138" formatCode="General">
                  <c:v>0.15173655699999999</c:v>
                </c:pt>
                <c:pt idx="139" formatCode="General">
                  <c:v>0.148876429</c:v>
                </c:pt>
                <c:pt idx="140" formatCode="General">
                  <c:v>0.13704259699999999</c:v>
                </c:pt>
                <c:pt idx="141" formatCode="General">
                  <c:v>0.148319006</c:v>
                </c:pt>
                <c:pt idx="142" formatCode="General">
                  <c:v>0.158050045</c:v>
                </c:pt>
                <c:pt idx="143" formatCode="General">
                  <c:v>0.16505926800000001</c:v>
                </c:pt>
                <c:pt idx="144" formatCode="General">
                  <c:v>0.16923242799999999</c:v>
                </c:pt>
                <c:pt idx="145" formatCode="General">
                  <c:v>0.13413092500000001</c:v>
                </c:pt>
                <c:pt idx="146" formatCode="General">
                  <c:v>0.17395028500000001</c:v>
                </c:pt>
                <c:pt idx="147" formatCode="General">
                  <c:v>0.16680307699999999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B-4C0B-8C32-544BE3C25F43}"/>
            </c:ext>
          </c:extLst>
        </c:ser>
        <c:ser>
          <c:idx val="2"/>
          <c:order val="2"/>
          <c:tx>
            <c:strRef>
              <c:f>Poro.!$N$3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Poro.!$N$4:$N$10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Poro.!$N$4:$N$10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B-4C0B-8C32-544BE3C2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05007"/>
        <c:axId val="1511775119"/>
      </c:scatterChart>
      <c:valAx>
        <c:axId val="1702005007"/>
        <c:scaling>
          <c:orientation val="minMax"/>
          <c:max val="0.22000000000000003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775119"/>
        <c:crosses val="autoZero"/>
        <c:crossBetween val="midCat"/>
        <c:majorUnit val="0.11000000000000001"/>
      </c:valAx>
      <c:valAx>
        <c:axId val="1511775119"/>
        <c:scaling>
          <c:orientation val="minMax"/>
          <c:max val="0.22000000000000003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005007"/>
        <c:crosses val="autoZero"/>
        <c:crossBetween val="midCat"/>
        <c:majorUnit val="0.1100000000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5337696850393702"/>
                  <c:y val="0.3199828667249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Poro.!$C$152:$C$207</c:f>
              <c:numCache>
                <c:formatCode>0.00000</c:formatCode>
                <c:ptCount val="56"/>
                <c:pt idx="0">
                  <c:v>8.04251879E-2</c:v>
                </c:pt>
                <c:pt idx="1">
                  <c:v>9.3287453100000001E-2</c:v>
                </c:pt>
                <c:pt idx="2">
                  <c:v>8.6475729900000006E-2</c:v>
                </c:pt>
                <c:pt idx="3">
                  <c:v>9.6824534200000006E-2</c:v>
                </c:pt>
                <c:pt idx="4">
                  <c:v>0.107310683</c:v>
                </c:pt>
                <c:pt idx="5">
                  <c:v>0.13826043900000001</c:v>
                </c:pt>
                <c:pt idx="6">
                  <c:v>0.17161652399999999</c:v>
                </c:pt>
                <c:pt idx="7">
                  <c:v>0.14463679500000001</c:v>
                </c:pt>
                <c:pt idx="8">
                  <c:v>0.14322511900000001</c:v>
                </c:pt>
                <c:pt idx="9">
                  <c:v>8.9384786800000005E-2</c:v>
                </c:pt>
                <c:pt idx="10">
                  <c:v>9.3287453100000001E-2</c:v>
                </c:pt>
                <c:pt idx="11">
                  <c:v>0.11718715</c:v>
                </c:pt>
                <c:pt idx="12">
                  <c:v>0.145744652</c:v>
                </c:pt>
                <c:pt idx="13">
                  <c:v>9.6312552699999998E-2</c:v>
                </c:pt>
                <c:pt idx="14">
                  <c:v>7.7184677100000001E-2</c:v>
                </c:pt>
                <c:pt idx="15">
                  <c:v>7.33730197E-2</c:v>
                </c:pt>
                <c:pt idx="16">
                  <c:v>8.1556878999999999E-2</c:v>
                </c:pt>
                <c:pt idx="17">
                  <c:v>9.6643254200000001E-2</c:v>
                </c:pt>
                <c:pt idx="18">
                  <c:v>0.10130724300000001</c:v>
                </c:pt>
                <c:pt idx="19">
                  <c:v>7.3092632000000005E-2</c:v>
                </c:pt>
                <c:pt idx="20">
                  <c:v>8.2384809899999994E-2</c:v>
                </c:pt>
                <c:pt idx="21">
                  <c:v>9.1173470000000006E-2</c:v>
                </c:pt>
                <c:pt idx="22">
                  <c:v>9.2388898100000005E-2</c:v>
                </c:pt>
                <c:pt idx="23">
                  <c:v>0.13397333</c:v>
                </c:pt>
                <c:pt idx="24">
                  <c:v>0.109215245</c:v>
                </c:pt>
                <c:pt idx="25">
                  <c:v>6.7525215400000005E-2</c:v>
                </c:pt>
                <c:pt idx="26">
                  <c:v>0.123232298</c:v>
                </c:pt>
                <c:pt idx="27" formatCode="General">
                  <c:v>8.5018865799999996E-2</c:v>
                </c:pt>
                <c:pt idx="28" formatCode="General">
                  <c:v>8.9487560100000002E-2</c:v>
                </c:pt>
                <c:pt idx="29" formatCode="General">
                  <c:v>0.11188142700000001</c:v>
                </c:pt>
                <c:pt idx="30" formatCode="General">
                  <c:v>0.151510954</c:v>
                </c:pt>
                <c:pt idx="31" formatCode="General">
                  <c:v>0.111166954</c:v>
                </c:pt>
                <c:pt idx="32" formatCode="General">
                  <c:v>0.10300023899999999</c:v>
                </c:pt>
                <c:pt idx="33" formatCode="General">
                  <c:v>0.13284397100000001</c:v>
                </c:pt>
                <c:pt idx="34" formatCode="General">
                  <c:v>0.114722617</c:v>
                </c:pt>
                <c:pt idx="35" formatCode="General">
                  <c:v>7.9571887899999999E-2</c:v>
                </c:pt>
                <c:pt idx="36" formatCode="General">
                  <c:v>7.7388651700000005E-2</c:v>
                </c:pt>
                <c:pt idx="37" formatCode="General">
                  <c:v>8.9046210099999995E-2</c:v>
                </c:pt>
                <c:pt idx="38" formatCode="General">
                  <c:v>0.110613212</c:v>
                </c:pt>
                <c:pt idx="39" formatCode="General">
                  <c:v>8.7681703299999997E-2</c:v>
                </c:pt>
                <c:pt idx="40" formatCode="General">
                  <c:v>8.8784501000000002E-2</c:v>
                </c:pt>
                <c:pt idx="41" formatCode="General">
                  <c:v>0.100218564</c:v>
                </c:pt>
                <c:pt idx="42" formatCode="General">
                  <c:v>9.6603363799999994E-2</c:v>
                </c:pt>
                <c:pt idx="43" formatCode="General">
                  <c:v>9.0090960299999995E-2</c:v>
                </c:pt>
                <c:pt idx="44" formatCode="General">
                  <c:v>0.10905406600000001</c:v>
                </c:pt>
                <c:pt idx="45" formatCode="General">
                  <c:v>0.122872949</c:v>
                </c:pt>
                <c:pt idx="46" formatCode="General">
                  <c:v>8.9166775300000001E-2</c:v>
                </c:pt>
                <c:pt idx="47" formatCode="General">
                  <c:v>0.106857613</c:v>
                </c:pt>
                <c:pt idx="48" formatCode="General">
                  <c:v>9.7954072099999998E-2</c:v>
                </c:pt>
                <c:pt idx="49" formatCode="General">
                  <c:v>8.9023642200000003E-2</c:v>
                </c:pt>
                <c:pt idx="50" formatCode="General">
                  <c:v>0.113045312</c:v>
                </c:pt>
                <c:pt idx="51" formatCode="General">
                  <c:v>0.106266789</c:v>
                </c:pt>
                <c:pt idx="52" formatCode="General">
                  <c:v>9.8808102300000006E-2</c:v>
                </c:pt>
                <c:pt idx="53" formatCode="General">
                  <c:v>0.107527807</c:v>
                </c:pt>
                <c:pt idx="54" formatCode="General">
                  <c:v>0.13211603499999999</c:v>
                </c:pt>
                <c:pt idx="55" formatCode="General">
                  <c:v>0.116034023</c:v>
                </c:pt>
              </c:numCache>
            </c:numRef>
          </c:xVal>
          <c:yVal>
            <c:numRef>
              <c:f>Poro.!$D$152:$D$207</c:f>
              <c:numCache>
                <c:formatCode>0.00000</c:formatCode>
                <c:ptCount val="56"/>
                <c:pt idx="0">
                  <c:v>5.7450428599999999E-2</c:v>
                </c:pt>
                <c:pt idx="1">
                  <c:v>5.5355112999999997E-2</c:v>
                </c:pt>
                <c:pt idx="2">
                  <c:v>5.0522662699999998E-2</c:v>
                </c:pt>
                <c:pt idx="3">
                  <c:v>5.8792777400000003E-2</c:v>
                </c:pt>
                <c:pt idx="4">
                  <c:v>7.2087965899999995E-2</c:v>
                </c:pt>
                <c:pt idx="5">
                  <c:v>0.115432717</c:v>
                </c:pt>
                <c:pt idx="6">
                  <c:v>0.157609358</c:v>
                </c:pt>
                <c:pt idx="7">
                  <c:v>0.131115064</c:v>
                </c:pt>
                <c:pt idx="8">
                  <c:v>0.132159621</c:v>
                </c:pt>
                <c:pt idx="9">
                  <c:v>4.9826659299999999E-2</c:v>
                </c:pt>
                <c:pt idx="10">
                  <c:v>5.5355112999999997E-2</c:v>
                </c:pt>
                <c:pt idx="11">
                  <c:v>9.5814466500000001E-2</c:v>
                </c:pt>
                <c:pt idx="12">
                  <c:v>0.134615973</c:v>
                </c:pt>
                <c:pt idx="13">
                  <c:v>6.7703664299999994E-2</c:v>
                </c:pt>
                <c:pt idx="14">
                  <c:v>3.7098552999999999E-2</c:v>
                </c:pt>
                <c:pt idx="15">
                  <c:v>3.1245904000000001E-2</c:v>
                </c:pt>
                <c:pt idx="16">
                  <c:v>4.8031020899999999E-2</c:v>
                </c:pt>
                <c:pt idx="17">
                  <c:v>6.4009487599999998E-2</c:v>
                </c:pt>
                <c:pt idx="18">
                  <c:v>6.2154173899999998E-2</c:v>
                </c:pt>
                <c:pt idx="19">
                  <c:v>4.1917011099999998E-2</c:v>
                </c:pt>
                <c:pt idx="20">
                  <c:v>5.0987348000000002E-2</c:v>
                </c:pt>
                <c:pt idx="21">
                  <c:v>5.9124432499999997E-2</c:v>
                </c:pt>
                <c:pt idx="22">
                  <c:v>5.6627351800000003E-2</c:v>
                </c:pt>
                <c:pt idx="23">
                  <c:v>0.119888522</c:v>
                </c:pt>
                <c:pt idx="24">
                  <c:v>9.2216648200000001E-2</c:v>
                </c:pt>
                <c:pt idx="25">
                  <c:v>1.42990863E-2</c:v>
                </c:pt>
                <c:pt idx="26">
                  <c:v>0.108372793</c:v>
                </c:pt>
                <c:pt idx="27" formatCode="General">
                  <c:v>5.0713539100000003E-2</c:v>
                </c:pt>
                <c:pt idx="28" formatCode="General">
                  <c:v>5.95288426E-2</c:v>
                </c:pt>
                <c:pt idx="29" formatCode="General">
                  <c:v>8.32731575E-2</c:v>
                </c:pt>
                <c:pt idx="30" formatCode="General">
                  <c:v>0.13629497600000001</c:v>
                </c:pt>
                <c:pt idx="31" formatCode="General">
                  <c:v>8.9359313199999998E-2</c:v>
                </c:pt>
                <c:pt idx="32" formatCode="General">
                  <c:v>8.1311441999999998E-2</c:v>
                </c:pt>
                <c:pt idx="33" formatCode="General">
                  <c:v>0.116422713</c:v>
                </c:pt>
                <c:pt idx="34" formatCode="General">
                  <c:v>9.1460771900000001E-2</c:v>
                </c:pt>
                <c:pt idx="35" formatCode="General">
                  <c:v>4.9056246900000003E-2</c:v>
                </c:pt>
                <c:pt idx="36" formatCode="General">
                  <c:v>4.3100599199999999E-2</c:v>
                </c:pt>
                <c:pt idx="37" formatCode="General">
                  <c:v>3.7843096999999999E-2</c:v>
                </c:pt>
                <c:pt idx="38" formatCode="General">
                  <c:v>8.8734261699999997E-2</c:v>
                </c:pt>
                <c:pt idx="39" formatCode="General">
                  <c:v>4.5394722399999997E-2</c:v>
                </c:pt>
                <c:pt idx="40" formatCode="General">
                  <c:v>5.8178499299999999E-2</c:v>
                </c:pt>
                <c:pt idx="41" formatCode="General">
                  <c:v>7.4142895599999994E-2</c:v>
                </c:pt>
                <c:pt idx="42" formatCode="General">
                  <c:v>6.5164171199999996E-2</c:v>
                </c:pt>
                <c:pt idx="43" formatCode="General">
                  <c:v>6.9073393900000002E-2</c:v>
                </c:pt>
                <c:pt idx="44" formatCode="General">
                  <c:v>8.2136362800000001E-2</c:v>
                </c:pt>
                <c:pt idx="45" formatCode="General">
                  <c:v>0.109448567</c:v>
                </c:pt>
                <c:pt idx="46" formatCode="General">
                  <c:v>5.6485168600000003E-2</c:v>
                </c:pt>
                <c:pt idx="47" formatCode="General">
                  <c:v>8.4122955799999996E-2</c:v>
                </c:pt>
                <c:pt idx="48" formatCode="General">
                  <c:v>7.1461878699999995E-2</c:v>
                </c:pt>
                <c:pt idx="49" formatCode="General">
                  <c:v>4.7419723099999998E-2</c:v>
                </c:pt>
                <c:pt idx="50" formatCode="General">
                  <c:v>9.3115612900000005E-2</c:v>
                </c:pt>
                <c:pt idx="51" formatCode="General">
                  <c:v>8.5812114199999998E-2</c:v>
                </c:pt>
                <c:pt idx="52" formatCode="General">
                  <c:v>7.60084018E-2</c:v>
                </c:pt>
                <c:pt idx="53" formatCode="General">
                  <c:v>8.6846217500000003E-2</c:v>
                </c:pt>
                <c:pt idx="54" formatCode="General">
                  <c:v>0.119382508</c:v>
                </c:pt>
                <c:pt idx="55" formatCode="General">
                  <c:v>9.7299106400000002E-2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5-440C-BAB0-6E6EAB5CCF98}"/>
            </c:ext>
          </c:extLst>
        </c:ser>
        <c:ser>
          <c:idx val="1"/>
          <c:order val="1"/>
          <c:tx>
            <c:v>2 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Poro.!$E$152:$E$207</c:f>
              <c:numCache>
                <c:formatCode>0.00000</c:formatCode>
                <c:ptCount val="56"/>
                <c:pt idx="0">
                  <c:v>0.102501549</c:v>
                </c:pt>
                <c:pt idx="1">
                  <c:v>0.124720104</c:v>
                </c:pt>
                <c:pt idx="2">
                  <c:v>0.13860143699999999</c:v>
                </c:pt>
                <c:pt idx="3">
                  <c:v>0.140951142</c:v>
                </c:pt>
                <c:pt idx="4">
                  <c:v>0.23011346199999999</c:v>
                </c:pt>
                <c:pt idx="5">
                  <c:v>0.24334159499999999</c:v>
                </c:pt>
                <c:pt idx="6">
                  <c:v>0.21974395199999999</c:v>
                </c:pt>
                <c:pt idx="7">
                  <c:v>0.18421088199999999</c:v>
                </c:pt>
                <c:pt idx="8">
                  <c:v>0.17219115800000001</c:v>
                </c:pt>
                <c:pt idx="9">
                  <c:v>0.14483837799999999</c:v>
                </c:pt>
                <c:pt idx="10">
                  <c:v>0.124720104</c:v>
                </c:pt>
                <c:pt idx="11">
                  <c:v>0.207236588</c:v>
                </c:pt>
                <c:pt idx="12">
                  <c:v>0.17607827500000001</c:v>
                </c:pt>
                <c:pt idx="13">
                  <c:v>0.18141490199999999</c:v>
                </c:pt>
                <c:pt idx="14">
                  <c:v>0.13987845199999999</c:v>
                </c:pt>
                <c:pt idx="15">
                  <c:v>0.116615914</c:v>
                </c:pt>
                <c:pt idx="16">
                  <c:v>0.123546027</c:v>
                </c:pt>
                <c:pt idx="17">
                  <c:v>0.136415645</c:v>
                </c:pt>
                <c:pt idx="18">
                  <c:v>0.14584209000000001</c:v>
                </c:pt>
                <c:pt idx="19">
                  <c:v>0.109424248</c:v>
                </c:pt>
                <c:pt idx="20">
                  <c:v>0.117586784</c:v>
                </c:pt>
                <c:pt idx="21">
                  <c:v>0.14705294399999999</c:v>
                </c:pt>
                <c:pt idx="22">
                  <c:v>0.143949732</c:v>
                </c:pt>
                <c:pt idx="23">
                  <c:v>0.171061352</c:v>
                </c:pt>
                <c:pt idx="24">
                  <c:v>0.13695864399999999</c:v>
                </c:pt>
                <c:pt idx="25">
                  <c:v>0.120047458</c:v>
                </c:pt>
                <c:pt idx="26">
                  <c:v>0.16108581399999999</c:v>
                </c:pt>
                <c:pt idx="27" formatCode="General">
                  <c:v>0.118413724</c:v>
                </c:pt>
                <c:pt idx="28" formatCode="General">
                  <c:v>0.135882169</c:v>
                </c:pt>
                <c:pt idx="29" formatCode="General">
                  <c:v>0.155188039</c:v>
                </c:pt>
                <c:pt idx="30" formatCode="General">
                  <c:v>0.20009613000000001</c:v>
                </c:pt>
                <c:pt idx="31" formatCode="General">
                  <c:v>0.220079467</c:v>
                </c:pt>
                <c:pt idx="32" formatCode="General">
                  <c:v>0.14232944</c:v>
                </c:pt>
                <c:pt idx="33" formatCode="General">
                  <c:v>0.19975757599999999</c:v>
                </c:pt>
                <c:pt idx="34" formatCode="General">
                  <c:v>0.163501009</c:v>
                </c:pt>
                <c:pt idx="35" formatCode="General">
                  <c:v>0.14078481500000001</c:v>
                </c:pt>
                <c:pt idx="36" formatCode="General">
                  <c:v>0.12568093799999999</c:v>
                </c:pt>
                <c:pt idx="37" formatCode="General">
                  <c:v>0.13043421499999999</c:v>
                </c:pt>
                <c:pt idx="38" formatCode="General">
                  <c:v>0.148013324</c:v>
                </c:pt>
                <c:pt idx="39" formatCode="General">
                  <c:v>0.11732812200000001</c:v>
                </c:pt>
                <c:pt idx="40" formatCode="General">
                  <c:v>0.15028636200000001</c:v>
                </c:pt>
                <c:pt idx="41" formatCode="General">
                  <c:v>0.144179955</c:v>
                </c:pt>
                <c:pt idx="42" formatCode="General">
                  <c:v>0.14236824200000001</c:v>
                </c:pt>
                <c:pt idx="43" formatCode="General">
                  <c:v>0.124143668</c:v>
                </c:pt>
                <c:pt idx="44" formatCode="General">
                  <c:v>0.18424928199999999</c:v>
                </c:pt>
                <c:pt idx="45" formatCode="General">
                  <c:v>0.18187215900000001</c:v>
                </c:pt>
                <c:pt idx="46" formatCode="General">
                  <c:v>0.13600470100000001</c:v>
                </c:pt>
                <c:pt idx="47" formatCode="General">
                  <c:v>0.254166275</c:v>
                </c:pt>
                <c:pt idx="48" formatCode="General">
                  <c:v>0.15910312500000001</c:v>
                </c:pt>
                <c:pt idx="49" formatCode="General">
                  <c:v>0.12515775900000001</c:v>
                </c:pt>
                <c:pt idx="50" formatCode="General">
                  <c:v>0.15646643900000001</c:v>
                </c:pt>
                <c:pt idx="51" formatCode="General">
                  <c:v>0.14961975799999999</c:v>
                </c:pt>
                <c:pt idx="52" formatCode="General">
                  <c:v>0.146725982</c:v>
                </c:pt>
                <c:pt idx="53" formatCode="General">
                  <c:v>0.15622061500000001</c:v>
                </c:pt>
                <c:pt idx="54" formatCode="General">
                  <c:v>0.20869085200000001</c:v>
                </c:pt>
                <c:pt idx="55" formatCode="General">
                  <c:v>0.159363016</c:v>
                </c:pt>
              </c:numCache>
            </c:numRef>
          </c:xVal>
          <c:yVal>
            <c:numRef>
              <c:f>Poro.!$F$152:$F$207</c:f>
              <c:numCache>
                <c:formatCode>0.00000</c:formatCode>
                <c:ptCount val="56"/>
                <c:pt idx="0">
                  <c:v>7.1909390399999995E-2</c:v>
                </c:pt>
                <c:pt idx="1">
                  <c:v>9.45900977E-2</c:v>
                </c:pt>
                <c:pt idx="2">
                  <c:v>0.101323329</c:v>
                </c:pt>
                <c:pt idx="3">
                  <c:v>0.11694067</c:v>
                </c:pt>
                <c:pt idx="4">
                  <c:v>0.21602194</c:v>
                </c:pt>
                <c:pt idx="5">
                  <c:v>0.23446181399999999</c:v>
                </c:pt>
                <c:pt idx="6">
                  <c:v>0.208559826</c:v>
                </c:pt>
                <c:pt idx="7">
                  <c:v>0.17377990500000001</c:v>
                </c:pt>
                <c:pt idx="8">
                  <c:v>0.160854727</c:v>
                </c:pt>
                <c:pt idx="9">
                  <c:v>0.119877189</c:v>
                </c:pt>
                <c:pt idx="10">
                  <c:v>9.45900977E-2</c:v>
                </c:pt>
                <c:pt idx="11">
                  <c:v>0.185661465</c:v>
                </c:pt>
                <c:pt idx="12">
                  <c:v>0.165855736</c:v>
                </c:pt>
                <c:pt idx="13">
                  <c:v>0.1568214</c:v>
                </c:pt>
                <c:pt idx="14">
                  <c:v>0.108612478</c:v>
                </c:pt>
                <c:pt idx="15">
                  <c:v>8.1128157699999995E-2</c:v>
                </c:pt>
                <c:pt idx="16">
                  <c:v>8.4002233999999995E-2</c:v>
                </c:pt>
                <c:pt idx="17">
                  <c:v>0.112009607</c:v>
                </c:pt>
                <c:pt idx="18">
                  <c:v>0.11899705200000001</c:v>
                </c:pt>
                <c:pt idx="19">
                  <c:v>6.7319713500000003E-2</c:v>
                </c:pt>
                <c:pt idx="20">
                  <c:v>8.2577616000000006E-2</c:v>
                </c:pt>
                <c:pt idx="21">
                  <c:v>0.12379496500000001</c:v>
                </c:pt>
                <c:pt idx="22">
                  <c:v>0.115037315</c:v>
                </c:pt>
                <c:pt idx="23">
                  <c:v>0.15923535799999999</c:v>
                </c:pt>
                <c:pt idx="24">
                  <c:v>0.116356626</c:v>
                </c:pt>
                <c:pt idx="25">
                  <c:v>8.2603953800000005E-2</c:v>
                </c:pt>
                <c:pt idx="26">
                  <c:v>0.14752395500000001</c:v>
                </c:pt>
                <c:pt idx="27" formatCode="General">
                  <c:v>9.0799361499999995E-2</c:v>
                </c:pt>
                <c:pt idx="28" formatCode="General">
                  <c:v>0.108036354</c:v>
                </c:pt>
                <c:pt idx="29" formatCode="General">
                  <c:v>0.127552569</c:v>
                </c:pt>
                <c:pt idx="30" formatCode="General">
                  <c:v>0.18667155499999999</c:v>
                </c:pt>
                <c:pt idx="31" formatCode="General">
                  <c:v>0.20432420100000001</c:v>
                </c:pt>
                <c:pt idx="32" formatCode="General">
                  <c:v>0.125731856</c:v>
                </c:pt>
                <c:pt idx="33" formatCode="General">
                  <c:v>0.184040546</c:v>
                </c:pt>
                <c:pt idx="34" formatCode="General">
                  <c:v>0.13946642000000001</c:v>
                </c:pt>
                <c:pt idx="35" formatCode="General">
                  <c:v>0.107516527</c:v>
                </c:pt>
                <c:pt idx="36" formatCode="General">
                  <c:v>9.6784427800000003E-2</c:v>
                </c:pt>
                <c:pt idx="37" formatCode="General">
                  <c:v>0.102350064</c:v>
                </c:pt>
                <c:pt idx="38" formatCode="General">
                  <c:v>0.131065667</c:v>
                </c:pt>
                <c:pt idx="39" formatCode="General">
                  <c:v>9.0631544600000002E-2</c:v>
                </c:pt>
                <c:pt idx="40" formatCode="General">
                  <c:v>0.13010670199999999</c:v>
                </c:pt>
                <c:pt idx="41" formatCode="General">
                  <c:v>0.123047665</c:v>
                </c:pt>
                <c:pt idx="42" formatCode="General">
                  <c:v>0.124095179</c:v>
                </c:pt>
                <c:pt idx="43" formatCode="General">
                  <c:v>0.10059586199999999</c:v>
                </c:pt>
                <c:pt idx="44" formatCode="General">
                  <c:v>0.17189237499999999</c:v>
                </c:pt>
                <c:pt idx="45" formatCode="General">
                  <c:v>0.17043074999999999</c:v>
                </c:pt>
                <c:pt idx="46" formatCode="General">
                  <c:v>0.115826041</c:v>
                </c:pt>
                <c:pt idx="47" formatCode="General">
                  <c:v>0.23540201799999999</c:v>
                </c:pt>
                <c:pt idx="48" formatCode="General">
                  <c:v>0.13785642400000001</c:v>
                </c:pt>
                <c:pt idx="49" formatCode="General">
                  <c:v>0.101176143</c:v>
                </c:pt>
                <c:pt idx="50" formatCode="General">
                  <c:v>0.13567121300000001</c:v>
                </c:pt>
                <c:pt idx="51" formatCode="General">
                  <c:v>0.12739735799999999</c:v>
                </c:pt>
                <c:pt idx="52" formatCode="General">
                  <c:v>0.12789255399999999</c:v>
                </c:pt>
                <c:pt idx="53" formatCode="General">
                  <c:v>0.14163128999999999</c:v>
                </c:pt>
                <c:pt idx="54" formatCode="General">
                  <c:v>0.198645815</c:v>
                </c:pt>
                <c:pt idx="55" formatCode="General">
                  <c:v>0.143214434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5-440C-BAB0-6E6EAB5CCF98}"/>
            </c:ext>
          </c:extLst>
        </c:ser>
        <c:ser>
          <c:idx val="2"/>
          <c:order val="2"/>
          <c:tx>
            <c:strRef>
              <c:f>Poro.!$N$3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Poro.!$N$4:$N$10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Poro.!$N$4:$N$10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5-440C-BAB0-6E6EAB5C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14415"/>
        <c:axId val="1504796623"/>
      </c:scatterChart>
      <c:valAx>
        <c:axId val="1498614415"/>
        <c:scaling>
          <c:orientation val="minMax"/>
          <c:max val="0.30000000000000004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796623"/>
        <c:crosses val="autoZero"/>
        <c:crossBetween val="midCat"/>
      </c:valAx>
      <c:valAx>
        <c:axId val="1504796623"/>
        <c:scaling>
          <c:orientation val="minMax"/>
          <c:max val="0.30000000000000004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14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Naturally fractured</a:t>
            </a:r>
            <a:endParaRPr lang="ru-RU" sz="2800"/>
          </a:p>
        </c:rich>
      </c:tx>
      <c:layout>
        <c:manualLayout>
          <c:xMode val="edge"/>
          <c:yMode val="edge"/>
          <c:x val="0.35599594017094016"/>
          <c:y val="9.407361111111128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18611111111111"/>
          <c:y val="5.4821666666666664E-2"/>
          <c:w val="0.77726730769230767"/>
          <c:h val="0.77870624999999982"/>
        </c:manualLayout>
      </c:layout>
      <c:scatterChart>
        <c:scatterStyle val="lineMarker"/>
        <c:varyColors val="0"/>
        <c:ser>
          <c:idx val="2"/>
          <c:order val="0"/>
          <c:tx>
            <c:strRef>
              <c:f>Poro.!$N$3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Poro.!$N$4:$N$11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</c:numCache>
            </c:numRef>
          </c:xVal>
          <c:yVal>
            <c:numRef>
              <c:f>Poro.!$N$4:$N$11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5-461F-AFB6-686668A66BBB}"/>
            </c:ext>
          </c:extLst>
        </c:ser>
        <c:ser>
          <c:idx val="3"/>
          <c:order val="1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Poro.!$C$152:$C$207</c:f>
              <c:numCache>
                <c:formatCode>0.00000</c:formatCode>
                <c:ptCount val="56"/>
                <c:pt idx="0">
                  <c:v>8.04251879E-2</c:v>
                </c:pt>
                <c:pt idx="1">
                  <c:v>9.3287453100000001E-2</c:v>
                </c:pt>
                <c:pt idx="2">
                  <c:v>8.6475729900000006E-2</c:v>
                </c:pt>
                <c:pt idx="3">
                  <c:v>9.6824534200000006E-2</c:v>
                </c:pt>
                <c:pt idx="4">
                  <c:v>0.107310683</c:v>
                </c:pt>
                <c:pt idx="5">
                  <c:v>0.13826043900000001</c:v>
                </c:pt>
                <c:pt idx="6">
                  <c:v>0.17161652399999999</c:v>
                </c:pt>
                <c:pt idx="7">
                  <c:v>0.14463679500000001</c:v>
                </c:pt>
                <c:pt idx="8">
                  <c:v>0.14322511900000001</c:v>
                </c:pt>
                <c:pt idx="9">
                  <c:v>8.9384786800000005E-2</c:v>
                </c:pt>
                <c:pt idx="10">
                  <c:v>9.3287453100000001E-2</c:v>
                </c:pt>
                <c:pt idx="11">
                  <c:v>0.11718715</c:v>
                </c:pt>
                <c:pt idx="12">
                  <c:v>0.145744652</c:v>
                </c:pt>
                <c:pt idx="13">
                  <c:v>9.6312552699999998E-2</c:v>
                </c:pt>
                <c:pt idx="14">
                  <c:v>7.7184677100000001E-2</c:v>
                </c:pt>
                <c:pt idx="15">
                  <c:v>7.33730197E-2</c:v>
                </c:pt>
                <c:pt idx="16">
                  <c:v>8.1556878999999999E-2</c:v>
                </c:pt>
                <c:pt idx="17">
                  <c:v>9.6643254200000001E-2</c:v>
                </c:pt>
                <c:pt idx="18">
                  <c:v>0.10130724300000001</c:v>
                </c:pt>
                <c:pt idx="19">
                  <c:v>7.3092632000000005E-2</c:v>
                </c:pt>
                <c:pt idx="20">
                  <c:v>8.2384809899999994E-2</c:v>
                </c:pt>
                <c:pt idx="21">
                  <c:v>9.1173470000000006E-2</c:v>
                </c:pt>
                <c:pt idx="22">
                  <c:v>9.2388898100000005E-2</c:v>
                </c:pt>
                <c:pt idx="23">
                  <c:v>0.13397333</c:v>
                </c:pt>
                <c:pt idx="24">
                  <c:v>0.109215245</c:v>
                </c:pt>
                <c:pt idx="25">
                  <c:v>6.7525215400000005E-2</c:v>
                </c:pt>
                <c:pt idx="26">
                  <c:v>0.123232298</c:v>
                </c:pt>
                <c:pt idx="27" formatCode="General">
                  <c:v>8.5018865799999996E-2</c:v>
                </c:pt>
                <c:pt idx="28" formatCode="General">
                  <c:v>8.9487560100000002E-2</c:v>
                </c:pt>
                <c:pt idx="29" formatCode="General">
                  <c:v>0.11188142700000001</c:v>
                </c:pt>
                <c:pt idx="30" formatCode="General">
                  <c:v>0.151510954</c:v>
                </c:pt>
                <c:pt idx="31" formatCode="General">
                  <c:v>0.111166954</c:v>
                </c:pt>
                <c:pt idx="32" formatCode="General">
                  <c:v>0.10300023899999999</c:v>
                </c:pt>
                <c:pt idx="33" formatCode="General">
                  <c:v>0.13284397100000001</c:v>
                </c:pt>
                <c:pt idx="34" formatCode="General">
                  <c:v>0.114722617</c:v>
                </c:pt>
                <c:pt idx="35" formatCode="General">
                  <c:v>7.9571887899999999E-2</c:v>
                </c:pt>
                <c:pt idx="36" formatCode="General">
                  <c:v>7.7388651700000005E-2</c:v>
                </c:pt>
                <c:pt idx="37" formatCode="General">
                  <c:v>8.9046210099999995E-2</c:v>
                </c:pt>
                <c:pt idx="38" formatCode="General">
                  <c:v>0.110613212</c:v>
                </c:pt>
                <c:pt idx="39" formatCode="General">
                  <c:v>8.7681703299999997E-2</c:v>
                </c:pt>
                <c:pt idx="40" formatCode="General">
                  <c:v>8.8784501000000002E-2</c:v>
                </c:pt>
                <c:pt idx="41" formatCode="General">
                  <c:v>0.100218564</c:v>
                </c:pt>
                <c:pt idx="42" formatCode="General">
                  <c:v>9.6603363799999994E-2</c:v>
                </c:pt>
                <c:pt idx="43" formatCode="General">
                  <c:v>9.0090960299999995E-2</c:v>
                </c:pt>
                <c:pt idx="44" formatCode="General">
                  <c:v>0.10905406600000001</c:v>
                </c:pt>
                <c:pt idx="45" formatCode="General">
                  <c:v>0.122872949</c:v>
                </c:pt>
                <c:pt idx="46" formatCode="General">
                  <c:v>8.9166775300000001E-2</c:v>
                </c:pt>
                <c:pt idx="47" formatCode="General">
                  <c:v>0.106857613</c:v>
                </c:pt>
                <c:pt idx="48" formatCode="General">
                  <c:v>9.7954072099999998E-2</c:v>
                </c:pt>
                <c:pt idx="49" formatCode="General">
                  <c:v>8.9023642200000003E-2</c:v>
                </c:pt>
                <c:pt idx="50" formatCode="General">
                  <c:v>0.113045312</c:v>
                </c:pt>
                <c:pt idx="51" formatCode="General">
                  <c:v>0.106266789</c:v>
                </c:pt>
                <c:pt idx="52" formatCode="General">
                  <c:v>9.8808102300000006E-2</c:v>
                </c:pt>
                <c:pt idx="53" formatCode="General">
                  <c:v>0.107527807</c:v>
                </c:pt>
                <c:pt idx="54" formatCode="General">
                  <c:v>0.13211603499999999</c:v>
                </c:pt>
                <c:pt idx="55" formatCode="General">
                  <c:v>0.116034023</c:v>
                </c:pt>
              </c:numCache>
            </c:numRef>
          </c:xVal>
          <c:yVal>
            <c:numRef>
              <c:f>Poro.!$D$152:$D$207</c:f>
              <c:numCache>
                <c:formatCode>0.00000</c:formatCode>
                <c:ptCount val="56"/>
                <c:pt idx="0">
                  <c:v>5.7450428599999999E-2</c:v>
                </c:pt>
                <c:pt idx="1">
                  <c:v>5.5355112999999997E-2</c:v>
                </c:pt>
                <c:pt idx="2">
                  <c:v>5.0522662699999998E-2</c:v>
                </c:pt>
                <c:pt idx="3">
                  <c:v>5.8792777400000003E-2</c:v>
                </c:pt>
                <c:pt idx="4">
                  <c:v>7.2087965899999995E-2</c:v>
                </c:pt>
                <c:pt idx="5">
                  <c:v>0.115432717</c:v>
                </c:pt>
                <c:pt idx="6">
                  <c:v>0.157609358</c:v>
                </c:pt>
                <c:pt idx="7">
                  <c:v>0.131115064</c:v>
                </c:pt>
                <c:pt idx="8">
                  <c:v>0.132159621</c:v>
                </c:pt>
                <c:pt idx="9">
                  <c:v>4.9826659299999999E-2</c:v>
                </c:pt>
                <c:pt idx="10">
                  <c:v>5.5355112999999997E-2</c:v>
                </c:pt>
                <c:pt idx="11">
                  <c:v>9.5814466500000001E-2</c:v>
                </c:pt>
                <c:pt idx="12">
                  <c:v>0.134615973</c:v>
                </c:pt>
                <c:pt idx="13">
                  <c:v>6.7703664299999994E-2</c:v>
                </c:pt>
                <c:pt idx="14">
                  <c:v>3.7098552999999999E-2</c:v>
                </c:pt>
                <c:pt idx="15">
                  <c:v>3.1245904000000001E-2</c:v>
                </c:pt>
                <c:pt idx="16">
                  <c:v>4.8031020899999999E-2</c:v>
                </c:pt>
                <c:pt idx="17">
                  <c:v>6.4009487599999998E-2</c:v>
                </c:pt>
                <c:pt idx="18">
                  <c:v>6.2154173899999998E-2</c:v>
                </c:pt>
                <c:pt idx="19">
                  <c:v>4.1917011099999998E-2</c:v>
                </c:pt>
                <c:pt idx="20">
                  <c:v>5.0987348000000002E-2</c:v>
                </c:pt>
                <c:pt idx="21">
                  <c:v>5.9124432499999997E-2</c:v>
                </c:pt>
                <c:pt idx="22">
                  <c:v>5.6627351800000003E-2</c:v>
                </c:pt>
                <c:pt idx="23">
                  <c:v>0.119888522</c:v>
                </c:pt>
                <c:pt idx="24">
                  <c:v>9.2216648200000001E-2</c:v>
                </c:pt>
                <c:pt idx="25">
                  <c:v>1.42990863E-2</c:v>
                </c:pt>
                <c:pt idx="26">
                  <c:v>0.108372793</c:v>
                </c:pt>
                <c:pt idx="27" formatCode="General">
                  <c:v>5.0713539100000003E-2</c:v>
                </c:pt>
                <c:pt idx="28" formatCode="General">
                  <c:v>5.95288426E-2</c:v>
                </c:pt>
                <c:pt idx="29" formatCode="General">
                  <c:v>8.32731575E-2</c:v>
                </c:pt>
                <c:pt idx="30" formatCode="General">
                  <c:v>0.13629497600000001</c:v>
                </c:pt>
                <c:pt idx="31" formatCode="General">
                  <c:v>8.9359313199999998E-2</c:v>
                </c:pt>
                <c:pt idx="32" formatCode="General">
                  <c:v>8.1311441999999998E-2</c:v>
                </c:pt>
                <c:pt idx="33" formatCode="General">
                  <c:v>0.116422713</c:v>
                </c:pt>
                <c:pt idx="34" formatCode="General">
                  <c:v>9.1460771900000001E-2</c:v>
                </c:pt>
                <c:pt idx="35" formatCode="General">
                  <c:v>4.9056246900000003E-2</c:v>
                </c:pt>
                <c:pt idx="36" formatCode="General">
                  <c:v>4.3100599199999999E-2</c:v>
                </c:pt>
                <c:pt idx="37" formatCode="General">
                  <c:v>3.7843096999999999E-2</c:v>
                </c:pt>
                <c:pt idx="38" formatCode="General">
                  <c:v>8.8734261699999997E-2</c:v>
                </c:pt>
                <c:pt idx="39" formatCode="General">
                  <c:v>4.5394722399999997E-2</c:v>
                </c:pt>
                <c:pt idx="40" formatCode="General">
                  <c:v>5.8178499299999999E-2</c:v>
                </c:pt>
                <c:pt idx="41" formatCode="General">
                  <c:v>7.4142895599999994E-2</c:v>
                </c:pt>
                <c:pt idx="42" formatCode="General">
                  <c:v>6.5164171199999996E-2</c:v>
                </c:pt>
                <c:pt idx="43" formatCode="General">
                  <c:v>6.9073393900000002E-2</c:v>
                </c:pt>
                <c:pt idx="44" formatCode="General">
                  <c:v>8.2136362800000001E-2</c:v>
                </c:pt>
                <c:pt idx="45" formatCode="General">
                  <c:v>0.109448567</c:v>
                </c:pt>
                <c:pt idx="46" formatCode="General">
                  <c:v>5.6485168600000003E-2</c:v>
                </c:pt>
                <c:pt idx="47" formatCode="General">
                  <c:v>8.4122955799999996E-2</c:v>
                </c:pt>
                <c:pt idx="48" formatCode="General">
                  <c:v>7.1461878699999995E-2</c:v>
                </c:pt>
                <c:pt idx="49" formatCode="General">
                  <c:v>4.7419723099999998E-2</c:v>
                </c:pt>
                <c:pt idx="50" formatCode="General">
                  <c:v>9.3115612900000005E-2</c:v>
                </c:pt>
                <c:pt idx="51" formatCode="General">
                  <c:v>8.5812114199999998E-2</c:v>
                </c:pt>
                <c:pt idx="52" formatCode="General">
                  <c:v>7.60084018E-2</c:v>
                </c:pt>
                <c:pt idx="53" formatCode="General">
                  <c:v>8.6846217500000003E-2</c:v>
                </c:pt>
                <c:pt idx="54" formatCode="General">
                  <c:v>0.119382508</c:v>
                </c:pt>
                <c:pt idx="55" formatCode="General">
                  <c:v>9.7299106400000002E-2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5-461F-AFB6-686668A66BBB}"/>
            </c:ext>
          </c:extLst>
        </c:ser>
        <c:ser>
          <c:idx val="4"/>
          <c:order val="2"/>
          <c:tx>
            <c:v>After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Poro.!$E$152:$E$207</c:f>
              <c:numCache>
                <c:formatCode>0.00000</c:formatCode>
                <c:ptCount val="56"/>
                <c:pt idx="0">
                  <c:v>0.102501549</c:v>
                </c:pt>
                <c:pt idx="1">
                  <c:v>0.124720104</c:v>
                </c:pt>
                <c:pt idx="2">
                  <c:v>0.13860143699999999</c:v>
                </c:pt>
                <c:pt idx="3">
                  <c:v>0.140951142</c:v>
                </c:pt>
                <c:pt idx="4">
                  <c:v>0.23011346199999999</c:v>
                </c:pt>
                <c:pt idx="5">
                  <c:v>0.24334159499999999</c:v>
                </c:pt>
                <c:pt idx="6">
                  <c:v>0.21974395199999999</c:v>
                </c:pt>
                <c:pt idx="7">
                  <c:v>0.18421088199999999</c:v>
                </c:pt>
                <c:pt idx="8">
                  <c:v>0.17219115800000001</c:v>
                </c:pt>
                <c:pt idx="9">
                  <c:v>0.14483837799999999</c:v>
                </c:pt>
                <c:pt idx="10">
                  <c:v>0.124720104</c:v>
                </c:pt>
                <c:pt idx="11">
                  <c:v>0.207236588</c:v>
                </c:pt>
                <c:pt idx="12">
                  <c:v>0.17607827500000001</c:v>
                </c:pt>
                <c:pt idx="13">
                  <c:v>0.18141490199999999</c:v>
                </c:pt>
                <c:pt idx="14">
                  <c:v>0.13987845199999999</c:v>
                </c:pt>
                <c:pt idx="15">
                  <c:v>0.116615914</c:v>
                </c:pt>
                <c:pt idx="16">
                  <c:v>0.123546027</c:v>
                </c:pt>
                <c:pt idx="17">
                  <c:v>0.136415645</c:v>
                </c:pt>
                <c:pt idx="18">
                  <c:v>0.14584209000000001</c:v>
                </c:pt>
                <c:pt idx="19">
                  <c:v>0.109424248</c:v>
                </c:pt>
                <c:pt idx="20">
                  <c:v>0.117586784</c:v>
                </c:pt>
                <c:pt idx="21">
                  <c:v>0.14705294399999999</c:v>
                </c:pt>
                <c:pt idx="22">
                  <c:v>0.143949732</c:v>
                </c:pt>
                <c:pt idx="23">
                  <c:v>0.171061352</c:v>
                </c:pt>
                <c:pt idx="24">
                  <c:v>0.13695864399999999</c:v>
                </c:pt>
                <c:pt idx="25">
                  <c:v>0.120047458</c:v>
                </c:pt>
                <c:pt idx="26">
                  <c:v>0.16108581399999999</c:v>
                </c:pt>
                <c:pt idx="27" formatCode="General">
                  <c:v>0.118413724</c:v>
                </c:pt>
                <c:pt idx="28" formatCode="General">
                  <c:v>0.135882169</c:v>
                </c:pt>
                <c:pt idx="29" formatCode="General">
                  <c:v>0.155188039</c:v>
                </c:pt>
                <c:pt idx="30" formatCode="General">
                  <c:v>0.20009613000000001</c:v>
                </c:pt>
                <c:pt idx="31" formatCode="General">
                  <c:v>0.220079467</c:v>
                </c:pt>
                <c:pt idx="32" formatCode="General">
                  <c:v>0.14232944</c:v>
                </c:pt>
                <c:pt idx="33" formatCode="General">
                  <c:v>0.19975757599999999</c:v>
                </c:pt>
                <c:pt idx="34" formatCode="General">
                  <c:v>0.163501009</c:v>
                </c:pt>
                <c:pt idx="35" formatCode="General">
                  <c:v>0.14078481500000001</c:v>
                </c:pt>
                <c:pt idx="36" formatCode="General">
                  <c:v>0.12568093799999999</c:v>
                </c:pt>
                <c:pt idx="37" formatCode="General">
                  <c:v>0.13043421499999999</c:v>
                </c:pt>
                <c:pt idx="38" formatCode="General">
                  <c:v>0.148013324</c:v>
                </c:pt>
                <c:pt idx="39" formatCode="General">
                  <c:v>0.11732812200000001</c:v>
                </c:pt>
                <c:pt idx="40" formatCode="General">
                  <c:v>0.15028636200000001</c:v>
                </c:pt>
                <c:pt idx="41" formatCode="General">
                  <c:v>0.144179955</c:v>
                </c:pt>
                <c:pt idx="42" formatCode="General">
                  <c:v>0.14236824200000001</c:v>
                </c:pt>
                <c:pt idx="43" formatCode="General">
                  <c:v>0.124143668</c:v>
                </c:pt>
                <c:pt idx="44" formatCode="General">
                  <c:v>0.18424928199999999</c:v>
                </c:pt>
                <c:pt idx="45" formatCode="General">
                  <c:v>0.18187215900000001</c:v>
                </c:pt>
                <c:pt idx="46" formatCode="General">
                  <c:v>0.13600470100000001</c:v>
                </c:pt>
                <c:pt idx="47" formatCode="General">
                  <c:v>0.254166275</c:v>
                </c:pt>
                <c:pt idx="48" formatCode="General">
                  <c:v>0.15910312500000001</c:v>
                </c:pt>
                <c:pt idx="49" formatCode="General">
                  <c:v>0.12515775900000001</c:v>
                </c:pt>
                <c:pt idx="50" formatCode="General">
                  <c:v>0.15646643900000001</c:v>
                </c:pt>
                <c:pt idx="51" formatCode="General">
                  <c:v>0.14961975799999999</c:v>
                </c:pt>
                <c:pt idx="52" formatCode="General">
                  <c:v>0.146725982</c:v>
                </c:pt>
                <c:pt idx="53" formatCode="General">
                  <c:v>0.15622061500000001</c:v>
                </c:pt>
                <c:pt idx="54" formatCode="General">
                  <c:v>0.20869085200000001</c:v>
                </c:pt>
                <c:pt idx="55" formatCode="General">
                  <c:v>0.159363016</c:v>
                </c:pt>
              </c:numCache>
            </c:numRef>
          </c:xVal>
          <c:yVal>
            <c:numRef>
              <c:f>Poro.!$F$152:$F$207</c:f>
              <c:numCache>
                <c:formatCode>0.00000</c:formatCode>
                <c:ptCount val="56"/>
                <c:pt idx="0">
                  <c:v>7.1909390399999995E-2</c:v>
                </c:pt>
                <c:pt idx="1">
                  <c:v>9.45900977E-2</c:v>
                </c:pt>
                <c:pt idx="2">
                  <c:v>0.101323329</c:v>
                </c:pt>
                <c:pt idx="3">
                  <c:v>0.11694067</c:v>
                </c:pt>
                <c:pt idx="4">
                  <c:v>0.21602194</c:v>
                </c:pt>
                <c:pt idx="5">
                  <c:v>0.23446181399999999</c:v>
                </c:pt>
                <c:pt idx="6">
                  <c:v>0.208559826</c:v>
                </c:pt>
                <c:pt idx="7">
                  <c:v>0.17377990500000001</c:v>
                </c:pt>
                <c:pt idx="8">
                  <c:v>0.160854727</c:v>
                </c:pt>
                <c:pt idx="9">
                  <c:v>0.119877189</c:v>
                </c:pt>
                <c:pt idx="10">
                  <c:v>9.45900977E-2</c:v>
                </c:pt>
                <c:pt idx="11">
                  <c:v>0.185661465</c:v>
                </c:pt>
                <c:pt idx="12">
                  <c:v>0.165855736</c:v>
                </c:pt>
                <c:pt idx="13">
                  <c:v>0.1568214</c:v>
                </c:pt>
                <c:pt idx="14">
                  <c:v>0.108612478</c:v>
                </c:pt>
                <c:pt idx="15">
                  <c:v>8.1128157699999995E-2</c:v>
                </c:pt>
                <c:pt idx="16">
                  <c:v>8.4002233999999995E-2</c:v>
                </c:pt>
                <c:pt idx="17">
                  <c:v>0.112009607</c:v>
                </c:pt>
                <c:pt idx="18">
                  <c:v>0.11899705200000001</c:v>
                </c:pt>
                <c:pt idx="19">
                  <c:v>6.7319713500000003E-2</c:v>
                </c:pt>
                <c:pt idx="20">
                  <c:v>8.2577616000000006E-2</c:v>
                </c:pt>
                <c:pt idx="21">
                  <c:v>0.12379496500000001</c:v>
                </c:pt>
                <c:pt idx="22">
                  <c:v>0.115037315</c:v>
                </c:pt>
                <c:pt idx="23">
                  <c:v>0.15923535799999999</c:v>
                </c:pt>
                <c:pt idx="24">
                  <c:v>0.116356626</c:v>
                </c:pt>
                <c:pt idx="25">
                  <c:v>8.2603953800000005E-2</c:v>
                </c:pt>
                <c:pt idx="26">
                  <c:v>0.14752395500000001</c:v>
                </c:pt>
                <c:pt idx="27" formatCode="General">
                  <c:v>9.0799361499999995E-2</c:v>
                </c:pt>
                <c:pt idx="28" formatCode="General">
                  <c:v>0.108036354</c:v>
                </c:pt>
                <c:pt idx="29" formatCode="General">
                  <c:v>0.127552569</c:v>
                </c:pt>
                <c:pt idx="30" formatCode="General">
                  <c:v>0.18667155499999999</c:v>
                </c:pt>
                <c:pt idx="31" formatCode="General">
                  <c:v>0.20432420100000001</c:v>
                </c:pt>
                <c:pt idx="32" formatCode="General">
                  <c:v>0.125731856</c:v>
                </c:pt>
                <c:pt idx="33" formatCode="General">
                  <c:v>0.184040546</c:v>
                </c:pt>
                <c:pt idx="34" formatCode="General">
                  <c:v>0.13946642000000001</c:v>
                </c:pt>
                <c:pt idx="35" formatCode="General">
                  <c:v>0.107516527</c:v>
                </c:pt>
                <c:pt idx="36" formatCode="General">
                  <c:v>9.6784427800000003E-2</c:v>
                </c:pt>
                <c:pt idx="37" formatCode="General">
                  <c:v>0.102350064</c:v>
                </c:pt>
                <c:pt idx="38" formatCode="General">
                  <c:v>0.131065667</c:v>
                </c:pt>
                <c:pt idx="39" formatCode="General">
                  <c:v>9.0631544600000002E-2</c:v>
                </c:pt>
                <c:pt idx="40" formatCode="General">
                  <c:v>0.13010670199999999</c:v>
                </c:pt>
                <c:pt idx="41" formatCode="General">
                  <c:v>0.123047665</c:v>
                </c:pt>
                <c:pt idx="42" formatCode="General">
                  <c:v>0.124095179</c:v>
                </c:pt>
                <c:pt idx="43" formatCode="General">
                  <c:v>0.10059586199999999</c:v>
                </c:pt>
                <c:pt idx="44" formatCode="General">
                  <c:v>0.17189237499999999</c:v>
                </c:pt>
                <c:pt idx="45" formatCode="General">
                  <c:v>0.17043074999999999</c:v>
                </c:pt>
                <c:pt idx="46" formatCode="General">
                  <c:v>0.115826041</c:v>
                </c:pt>
                <c:pt idx="47" formatCode="General">
                  <c:v>0.23540201799999999</c:v>
                </c:pt>
                <c:pt idx="48" formatCode="General">
                  <c:v>0.13785642400000001</c:v>
                </c:pt>
                <c:pt idx="49" formatCode="General">
                  <c:v>0.101176143</c:v>
                </c:pt>
                <c:pt idx="50" formatCode="General">
                  <c:v>0.13567121300000001</c:v>
                </c:pt>
                <c:pt idx="51" formatCode="General">
                  <c:v>0.12739735799999999</c:v>
                </c:pt>
                <c:pt idx="52" formatCode="General">
                  <c:v>0.12789255399999999</c:v>
                </c:pt>
                <c:pt idx="53" formatCode="General">
                  <c:v>0.14163128999999999</c:v>
                </c:pt>
                <c:pt idx="54" formatCode="General">
                  <c:v>0.198645815</c:v>
                </c:pt>
                <c:pt idx="55" formatCode="General">
                  <c:v>0.143214434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5-461F-AFB6-686668A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05007"/>
        <c:axId val="1511775119"/>
      </c:scatterChart>
      <c:valAx>
        <c:axId val="1702005007"/>
        <c:scaling>
          <c:orientation val="minMax"/>
          <c:max val="0.36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298141025641021"/>
              <c:y val="0.926222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775119"/>
        <c:crosses val="autoZero"/>
        <c:crossBetween val="midCat"/>
        <c:majorUnit val="0.12000000000000001"/>
      </c:valAx>
      <c:valAx>
        <c:axId val="1511775119"/>
        <c:scaling>
          <c:orientation val="minMax"/>
          <c:max val="0.36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19839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005007"/>
        <c:crosses val="autoZero"/>
        <c:crossBetween val="midCat"/>
        <c:majorUnit val="0.120000000000000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03087606837602"/>
          <c:y val="0.40653180555555551"/>
          <c:w val="0.19743044871794871"/>
          <c:h val="0.278797083333333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layout>
        <c:manualLayout>
          <c:xMode val="edge"/>
          <c:yMode val="edge"/>
          <c:x val="0.37447606837606839"/>
          <c:y val="1.11712500000000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7494658119658"/>
          <c:y val="5.4821666666666664E-2"/>
          <c:w val="0.77870405982905977"/>
          <c:h val="0.77635444444444457"/>
        </c:manualLayout>
      </c:layout>
      <c:scatterChart>
        <c:scatterStyle val="lineMarker"/>
        <c:varyColors val="0"/>
        <c:ser>
          <c:idx val="2"/>
          <c:order val="0"/>
          <c:tx>
            <c:strRef>
              <c:f>Poro.!$N$3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Poro.!$N$4:$N$11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</c:numCache>
            </c:numRef>
          </c:xVal>
          <c:yVal>
            <c:numRef>
              <c:f>Poro.!$N$4:$N$11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A-4D57-8986-735D4AC62CFF}"/>
            </c:ext>
          </c:extLst>
        </c:ser>
        <c:ser>
          <c:idx val="3"/>
          <c:order val="1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317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Poro.!$C$4:$C$151</c:f>
              <c:numCache>
                <c:formatCode>0.00000</c:formatCode>
                <c:ptCount val="148"/>
                <c:pt idx="0">
                  <c:v>0.11194057</c:v>
                </c:pt>
                <c:pt idx="1">
                  <c:v>0.10871177899999999</c:v>
                </c:pt>
                <c:pt idx="2">
                  <c:v>0.10042820099999999</c:v>
                </c:pt>
                <c:pt idx="3">
                  <c:v>0.13972595300000001</c:v>
                </c:pt>
                <c:pt idx="4">
                  <c:v>9.1022364800000005E-2</c:v>
                </c:pt>
                <c:pt idx="5">
                  <c:v>0.133405626</c:v>
                </c:pt>
                <c:pt idx="6">
                  <c:v>0.14052975200000001</c:v>
                </c:pt>
                <c:pt idx="7">
                  <c:v>0.132473484</c:v>
                </c:pt>
                <c:pt idx="8">
                  <c:v>0.12441281999999999</c:v>
                </c:pt>
                <c:pt idx="9">
                  <c:v>0.15168736899999999</c:v>
                </c:pt>
                <c:pt idx="10">
                  <c:v>0.13737307500000001</c:v>
                </c:pt>
                <c:pt idx="11">
                  <c:v>0.14690460299999999</c:v>
                </c:pt>
                <c:pt idx="12">
                  <c:v>0.131514192</c:v>
                </c:pt>
                <c:pt idx="13">
                  <c:v>0.13587132099999999</c:v>
                </c:pt>
                <c:pt idx="14">
                  <c:v>0.13496227599999999</c:v>
                </c:pt>
                <c:pt idx="15">
                  <c:v>0.129873931</c:v>
                </c:pt>
                <c:pt idx="16">
                  <c:v>0.151094019</c:v>
                </c:pt>
                <c:pt idx="17">
                  <c:v>0.13206771</c:v>
                </c:pt>
                <c:pt idx="18">
                  <c:v>0.13834063699999999</c:v>
                </c:pt>
                <c:pt idx="19">
                  <c:v>0.160215527</c:v>
                </c:pt>
                <c:pt idx="20">
                  <c:v>0.14361162499999999</c:v>
                </c:pt>
                <c:pt idx="21">
                  <c:v>0.134048373</c:v>
                </c:pt>
                <c:pt idx="22">
                  <c:v>0.13492496300000001</c:v>
                </c:pt>
                <c:pt idx="23">
                  <c:v>0.125559166</c:v>
                </c:pt>
                <c:pt idx="24">
                  <c:v>0.10504932</c:v>
                </c:pt>
                <c:pt idx="25">
                  <c:v>0.100928105</c:v>
                </c:pt>
                <c:pt idx="26">
                  <c:v>0.137802124</c:v>
                </c:pt>
                <c:pt idx="27">
                  <c:v>0.142307088</c:v>
                </c:pt>
                <c:pt idx="28">
                  <c:v>0.14597734800000001</c:v>
                </c:pt>
                <c:pt idx="29">
                  <c:v>0.127062231</c:v>
                </c:pt>
                <c:pt idx="30">
                  <c:v>0.123622395</c:v>
                </c:pt>
                <c:pt idx="31">
                  <c:v>0.12656061399999999</c:v>
                </c:pt>
                <c:pt idx="32">
                  <c:v>0.11390676299999999</c:v>
                </c:pt>
                <c:pt idx="33">
                  <c:v>0.110422544</c:v>
                </c:pt>
         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             </c:pt>
                <c:pt idx="37">
                  <c:v>0.12770999999999999</c:v>
                </c:pt>
                <c:pt idx="38">
                  <c:v>0.124892</c:v>
                </c:pt>
                <c:pt idx="39">
                  <c:v>0.12285699999999999</c:v>
                </c:pt>
                <c:pt idx="40">
                  <c:v>0.13539000000000001</c:v>
                </c:pt>
                <c:pt idx="41">
                  <c:v>0.162109</c:v>
                </c:pt>
                <c:pt idx="42">
                  <c:v>0.16767399999999999</c:v>
                </c:pt>
                <c:pt idx="43">
                  <c:v>0.131547</c:v>
                </c:pt>
                <c:pt idx="44">
                  <c:v>0.145035</c:v>
                </c:pt>
                <c:pt idx="45">
                  <c:v>0.156663</c:v>
                </c:pt>
                <c:pt idx="46">
                  <c:v>0.15482299999999999</c:v>
                </c:pt>
                <c:pt idx="47">
                  <c:v>0.16713500000000001</c:v>
                </c:pt>
                <c:pt idx="48">
                  <c:v>0.163657</c:v>
                </c:pt>
                <c:pt idx="49">
                  <c:v>0.11984400000000001</c:v>
                </c:pt>
                <c:pt idx="50">
                  <c:v>9.6176200000000003E-2</c:v>
                </c:pt>
                <c:pt idx="51">
                  <c:v>9.9482799999999996E-2</c:v>
                </c:pt>
                <c:pt idx="52">
                  <c:v>0.127583</c:v>
                </c:pt>
                <c:pt idx="53">
                  <c:v>0.14094200000000001</c:v>
                </c:pt>
                <c:pt idx="54">
                  <c:v>0.152251</c:v>
                </c:pt>
                <c:pt idx="55">
                  <c:v>0.14168800000000001</c:v>
                </c:pt>
                <c:pt idx="56">
                  <c:v>0.13109399999999999</c:v>
                </c:pt>
                <c:pt idx="57">
                  <c:v>0.12805</c:v>
                </c:pt>
                <c:pt idx="58">
                  <c:v>0.137486</c:v>
                </c:pt>
                <c:pt idx="59" formatCode="General">
                  <c:v>0.13802400000000001</c:v>
                </c:pt>
                <c:pt idx="60" formatCode="General">
                  <c:v>0.12764500000000001</c:v>
                </c:pt>
                <c:pt idx="61" formatCode="General">
                  <c:v>0.124253</c:v>
                </c:pt>
                <c:pt idx="62" formatCode="General">
                  <c:v>0.14075099999999999</c:v>
                </c:pt>
                <c:pt idx="63" formatCode="General">
                  <c:v>0.16542399999999999</c:v>
                </c:pt>
                <c:pt idx="64" formatCode="General">
                  <c:v>0.16714200000000001</c:v>
                </c:pt>
                <c:pt idx="65" formatCode="General">
                  <c:v>0.11613800000000001</c:v>
                </c:pt>
                <c:pt idx="66" formatCode="General">
                  <c:v>0.111041</c:v>
                </c:pt>
                <c:pt idx="67" formatCode="General">
                  <c:v>0.110495</c:v>
                </c:pt>
                <c:pt idx="68" formatCode="General">
                  <c:v>0.141458</c:v>
                </c:pt>
                <c:pt idx="69" formatCode="General">
                  <c:v>0.16403200000000001</c:v>
                </c:pt>
                <c:pt idx="70" formatCode="General">
                  <c:v>0.15768199999999999</c:v>
                </c:pt>
                <c:pt idx="71" formatCode="General">
                  <c:v>0.128049</c:v>
                </c:pt>
                <c:pt idx="72" formatCode="General">
                  <c:v>9.5788200000000004E-2</c:v>
                </c:pt>
                <c:pt idx="73" formatCode="General">
                  <c:v>0.1004</c:v>
                </c:pt>
                <c:pt idx="74" formatCode="General">
                  <c:v>0.12411700000000001</c:v>
                </c:pt>
                <c:pt idx="75" formatCode="General">
                  <c:v>0.139297</c:v>
                </c:pt>
                <c:pt idx="76" formatCode="General">
                  <c:v>0.15718199999999999</c:v>
                </c:pt>
                <c:pt idx="77" formatCode="General">
                  <c:v>0.129996</c:v>
                </c:pt>
                <c:pt idx="78" formatCode="General">
                  <c:v>0.13700300000000001</c:v>
                </c:pt>
                <c:pt idx="79" formatCode="General">
                  <c:v>0.13258200000000001</c:v>
                </c:pt>
                <c:pt idx="80" formatCode="General">
                  <c:v>0.132466</c:v>
                </c:pt>
                <c:pt idx="81" formatCode="General">
                  <c:v>0.120432</c:v>
                </c:pt>
                <c:pt idx="82" formatCode="General">
                  <c:v>0.12446500000000001</c:v>
                </c:pt>
                <c:pt idx="83" formatCode="General">
                  <c:v>0.115746</c:v>
                </c:pt>
                <c:pt idx="84" formatCode="General">
                  <c:v>0.130714</c:v>
                </c:pt>
                <c:pt idx="85" formatCode="General">
                  <c:v>0.16855716700000001</c:v>
                </c:pt>
                <c:pt idx="86" formatCode="General">
                  <c:v>0.17416389299999999</c:v>
                </c:pt>
                <c:pt idx="87" formatCode="General">
                  <c:v>0.143286094</c:v>
                </c:pt>
                <c:pt idx="88" formatCode="General">
                  <c:v>0.14107857600000001</c:v>
                </c:pt>
                <c:pt idx="89" formatCode="General">
                  <c:v>0.132060871</c:v>
                </c:pt>
                <c:pt idx="90" formatCode="General">
                  <c:v>0.12842187299999999</c:v>
                </c:pt>
                <c:pt idx="91" formatCode="General">
                  <c:v>0.15697704300000001</c:v>
                </c:pt>
                <c:pt idx="92" formatCode="General">
                  <c:v>0.13704980899999999</c:v>
                </c:pt>
                <c:pt idx="93" formatCode="General">
                  <c:v>0.11136919300000001</c:v>
                </c:pt>
                <c:pt idx="94" formatCode="General">
                  <c:v>8.8061161299999996E-2</c:v>
                </c:pt>
                <c:pt idx="95" formatCode="General">
                  <c:v>0.104621597</c:v>
                </c:pt>
                <c:pt idx="96">
                  <c:v>0.14460100000000001</c:v>
                </c:pt>
                <c:pt idx="97">
                  <c:v>0.14044799999999999</c:v>
                </c:pt>
                <c:pt idx="98">
                  <c:v>0.18540499999999999</c:v>
                </c:pt>
                <c:pt idx="99">
                  <c:v>0.20131399999999999</c:v>
                </c:pt>
                <c:pt idx="100">
                  <c:v>0.12812399999999999</c:v>
                </c:pt>
                <c:pt idx="101">
                  <c:v>0.11088000000000001</c:v>
                </c:pt>
                <c:pt idx="102">
                  <c:v>9.4318700000000005E-2</c:v>
                </c:pt>
                <c:pt idx="103">
                  <c:v>0.10785400000000001</c:v>
                </c:pt>
                <c:pt idx="104">
                  <c:v>0.154033</c:v>
                </c:pt>
                <c:pt idx="105">
                  <c:v>0.115692</c:v>
                </c:pt>
                <c:pt idx="106">
                  <c:v>9.2470399999999994E-2</c:v>
                </c:pt>
                <c:pt idx="107">
                  <c:v>9.7478099999999998E-2</c:v>
                </c:pt>
                <c:pt idx="108">
                  <c:v>0.17325099999999999</c:v>
                </c:pt>
                <c:pt idx="109">
                  <c:v>0.21485499999999999</c:v>
                </c:pt>
                <c:pt idx="110">
                  <c:v>0.145315</c:v>
                </c:pt>
                <c:pt idx="111">
                  <c:v>0.10336585299999999</c:v>
                </c:pt>
                <c:pt idx="112">
                  <c:v>0.11173290800000001</c:v>
                </c:pt>
                <c:pt idx="113">
                  <c:v>0.184377924</c:v>
                </c:pt>
                <c:pt idx="114">
                  <c:v>0.196113333</c:v>
                </c:pt>
                <c:pt idx="115">
                  <c:v>0.13418981399999999</c:v>
                </c:pt>
                <c:pt idx="116" formatCode="General">
                  <c:v>0.127546296</c:v>
                </c:pt>
                <c:pt idx="117" formatCode="General">
                  <c:v>0.126322299</c:v>
                </c:pt>
                <c:pt idx="118" formatCode="General">
                  <c:v>0.115221292</c:v>
                </c:pt>
                <c:pt idx="119" formatCode="General">
                  <c:v>0.13638399500000001</c:v>
                </c:pt>
                <c:pt idx="120" formatCode="General">
                  <c:v>0.20157460899999999</c:v>
                </c:pt>
                <c:pt idx="121" formatCode="General">
                  <c:v>0.129819661</c:v>
                </c:pt>
                <c:pt idx="122" formatCode="General">
                  <c:v>0.113356754</c:v>
                </c:pt>
                <c:pt idx="123" formatCode="General">
                  <c:v>0.15212304900000001</c:v>
                </c:pt>
                <c:pt idx="124" formatCode="General">
                  <c:v>0.12796606099999999</c:v>
                </c:pt>
                <c:pt idx="125" formatCode="General">
                  <c:v>0.129016995</c:v>
                </c:pt>
                <c:pt idx="126" formatCode="General">
                  <c:v>0.147272825</c:v>
                </c:pt>
                <c:pt idx="127" formatCode="General">
                  <c:v>0.13452462900000001</c:v>
                </c:pt>
                <c:pt idx="128" formatCode="General">
                  <c:v>0.100815922</c:v>
                </c:pt>
                <c:pt idx="129" formatCode="General">
                  <c:v>0.11601581399999999</c:v>
                </c:pt>
                <c:pt idx="130" formatCode="General">
                  <c:v>0.18939246200000001</c:v>
                </c:pt>
                <c:pt idx="131" formatCode="General">
                  <c:v>0.18027845000000001</c:v>
                </c:pt>
                <c:pt idx="132" formatCode="General">
                  <c:v>0.106815539</c:v>
                </c:pt>
                <c:pt idx="133" formatCode="General">
                  <c:v>0.103700392</c:v>
                </c:pt>
                <c:pt idx="134" formatCode="General">
                  <c:v>0.114033096</c:v>
                </c:pt>
                <c:pt idx="135" formatCode="General">
                  <c:v>0.119830541</c:v>
                </c:pt>
                <c:pt idx="136" formatCode="General">
                  <c:v>0.15363138900000001</c:v>
                </c:pt>
                <c:pt idx="137" formatCode="General">
                  <c:v>0.14566163700000001</c:v>
                </c:pt>
                <c:pt idx="138" formatCode="General">
                  <c:v>0.141508684</c:v>
                </c:pt>
                <c:pt idx="139" formatCode="General">
                  <c:v>0.14912420500000001</c:v>
                </c:pt>
                <c:pt idx="140" formatCode="General">
                  <c:v>0.138337657</c:v>
                </c:pt>
                <c:pt idx="141" formatCode="General">
                  <c:v>0.10035667600000001</c:v>
                </c:pt>
                <c:pt idx="142" formatCode="General">
                  <c:v>0.11137472800000001</c:v>
                </c:pt>
                <c:pt idx="143" formatCode="General">
                  <c:v>0.15685547899999999</c:v>
                </c:pt>
                <c:pt idx="144" formatCode="General">
                  <c:v>0.14569449400000001</c:v>
                </c:pt>
                <c:pt idx="145" formatCode="General">
                  <c:v>0.114279009</c:v>
                </c:pt>
                <c:pt idx="146" formatCode="General">
                  <c:v>0.12794966999999999</c:v>
                </c:pt>
                <c:pt idx="147" formatCode="General">
                  <c:v>0.123832688</c:v>
                </c:pt>
              </c:numCache>
            </c:numRef>
          </c:xVal>
          <c:yVal>
            <c:numRef>
              <c:f>Poro.!$D$4:$D$151</c:f>
              <c:numCache>
                <c:formatCode>0.00000</c:formatCode>
                <c:ptCount val="148"/>
                <c:pt idx="0">
                  <c:v>8.0143660300000003E-2</c:v>
                </c:pt>
                <c:pt idx="1">
                  <c:v>7.8721448799999996E-2</c:v>
                </c:pt>
                <c:pt idx="2">
                  <c:v>6.68101683E-2</c:v>
                </c:pt>
                <c:pt idx="3">
                  <c:v>0.12264841</c:v>
                </c:pt>
                <c:pt idx="4">
                  <c:v>5.1764402500000001E-2</c:v>
                </c:pt>
                <c:pt idx="5">
                  <c:v>0.11173628300000001</c:v>
                </c:pt>
                <c:pt idx="6">
                  <c:v>0.122391731</c:v>
                </c:pt>
                <c:pt idx="7">
                  <c:v>0.113302082</c:v>
                </c:pt>
                <c:pt idx="8">
                  <c:v>0.10172455</c:v>
                </c:pt>
                <c:pt idx="9">
                  <c:v>0.137141868</c:v>
                </c:pt>
                <c:pt idx="10">
                  <c:v>0.11879187099999999</c:v>
                </c:pt>
                <c:pt idx="11">
                  <c:v>0.12942694099999999</c:v>
                </c:pt>
                <c:pt idx="12">
                  <c:v>0.10983102</c:v>
                </c:pt>
                <c:pt idx="13">
                  <c:v>0.11900168699999999</c:v>
                </c:pt>
                <c:pt idx="14">
                  <c:v>0.121873677</c:v>
                </c:pt>
                <c:pt idx="15">
                  <c:v>0.10830815100000001</c:v>
                </c:pt>
                <c:pt idx="16">
                  <c:v>0.13553398799999999</c:v>
                </c:pt>
                <c:pt idx="17">
                  <c:v>0.111232214</c:v>
                </c:pt>
                <c:pt idx="18">
                  <c:v>0.121340752</c:v>
                </c:pt>
                <c:pt idx="19">
                  <c:v>0.14991942</c:v>
                </c:pt>
                <c:pt idx="20">
                  <c:v>0.12913428199999999</c:v>
                </c:pt>
                <c:pt idx="21">
                  <c:v>0.11207880100000001</c:v>
                </c:pt>
                <c:pt idx="22">
                  <c:v>0.114571571</c:v>
                </c:pt>
                <c:pt idx="23">
                  <c:v>0.10085021700000001</c:v>
                </c:pt>
                <c:pt idx="24">
                  <c:v>6.7372515800000005E-2</c:v>
                </c:pt>
                <c:pt idx="25">
                  <c:v>7.2656758099999996E-2</c:v>
                </c:pt>
                <c:pt idx="26">
                  <c:v>0.120174155</c:v>
                </c:pt>
                <c:pt idx="27">
                  <c:v>0.12562653400000001</c:v>
                </c:pt>
                <c:pt idx="28">
                  <c:v>0.128114015</c:v>
                </c:pt>
                <c:pt idx="29">
                  <c:v>9.9583827E-2</c:v>
                </c:pt>
                <c:pt idx="30">
                  <c:v>9.7970545300000003E-2</c:v>
                </c:pt>
                <c:pt idx="31">
                  <c:v>0.101616763</c:v>
                </c:pt>
                <c:pt idx="32">
                  <c:v>8.0627784100000002E-2</c:v>
                </c:pt>
                <c:pt idx="33">
                  <c:v>6.92761764E-2</c:v>
                </c:pt>
                <c:pt idx="34">
                  <c:v>8.2147784500000001E-2</c:v>
                </c:pt>
                <c:pt idx="35">
                  <c:v>3.7742573799999998E-2</c:v>
                </c:pt>
                <c:pt idx="36">
                  <c:v>3.4659638999999999E-2</c:v>
                </c:pt>
                <c:pt idx="37">
                  <c:v>0.107642</c:v>
                </c:pt>
                <c:pt idx="38">
                  <c:v>0.10236000000000001</c:v>
                </c:pt>
                <c:pt idx="39">
                  <c:v>9.8412200000000005E-2</c:v>
                </c:pt>
                <c:pt idx="40">
                  <c:v>0.11687</c:v>
                </c:pt>
                <c:pt idx="41">
                  <c:v>0.15209600000000001</c:v>
                </c:pt>
                <c:pt idx="42">
                  <c:v>0.15849099999999999</c:v>
                </c:pt>
                <c:pt idx="43">
                  <c:v>0.113889</c:v>
                </c:pt>
                <c:pt idx="44">
                  <c:v>0.12908700000000001</c:v>
                </c:pt>
                <c:pt idx="45">
                  <c:v>0.14500099999999999</c:v>
                </c:pt>
                <c:pt idx="46">
                  <c:v>0.14346600000000001</c:v>
                </c:pt>
                <c:pt idx="47">
                  <c:v>0.15614500000000001</c:v>
                </c:pt>
                <c:pt idx="48">
                  <c:v>0.15390599999999999</c:v>
                </c:pt>
                <c:pt idx="49">
                  <c:v>0.100553</c:v>
                </c:pt>
                <c:pt idx="50">
                  <c:v>4.47824E-2</c:v>
                </c:pt>
                <c:pt idx="51">
                  <c:v>5.6533399999999998E-2</c:v>
                </c:pt>
                <c:pt idx="52">
                  <c:v>0.108269</c:v>
                </c:pt>
                <c:pt idx="53">
                  <c:v>0.12252200000000001</c:v>
                </c:pt>
                <c:pt idx="54">
                  <c:v>0.13669300000000001</c:v>
                </c:pt>
                <c:pt idx="55">
                  <c:v>0.12653600000000001</c:v>
                </c:pt>
                <c:pt idx="56">
                  <c:v>0.111819</c:v>
                </c:pt>
                <c:pt idx="57">
                  <c:v>0.108128</c:v>
                </c:pt>
                <c:pt idx="58">
                  <c:v>0.123158</c:v>
                </c:pt>
                <c:pt idx="59" formatCode="General">
                  <c:v>0.12127400000000001</c:v>
                </c:pt>
                <c:pt idx="60" formatCode="General">
                  <c:v>0.10534499999999999</c:v>
                </c:pt>
                <c:pt idx="61" formatCode="General">
                  <c:v>0.102062</c:v>
                </c:pt>
                <c:pt idx="62" formatCode="General">
                  <c:v>0.123722</c:v>
                </c:pt>
                <c:pt idx="63" formatCode="General">
                  <c:v>0.155165</c:v>
                </c:pt>
                <c:pt idx="64" formatCode="General">
                  <c:v>0.15819900000000001</c:v>
                </c:pt>
                <c:pt idx="65" formatCode="General">
                  <c:v>8.7809600000000002E-2</c:v>
                </c:pt>
                <c:pt idx="66" formatCode="General">
                  <c:v>8.3709699999999998E-2</c:v>
                </c:pt>
                <c:pt idx="67" formatCode="General">
                  <c:v>7.9896099999999998E-2</c:v>
                </c:pt>
                <c:pt idx="68" formatCode="General">
                  <c:v>0.12681500000000001</c:v>
                </c:pt>
                <c:pt idx="69" formatCode="General">
                  <c:v>0.15359700000000001</c:v>
                </c:pt>
                <c:pt idx="70" formatCode="General">
                  <c:v>0.146427</c:v>
                </c:pt>
                <c:pt idx="71" formatCode="General">
                  <c:v>0.10963199999999999</c:v>
                </c:pt>
                <c:pt idx="72" formatCode="General">
                  <c:v>4.87041E-2</c:v>
                </c:pt>
                <c:pt idx="73" formatCode="General">
                  <c:v>5.7521099999999999E-2</c:v>
                </c:pt>
                <c:pt idx="74" formatCode="General">
                  <c:v>0.10710600000000001</c:v>
                </c:pt>
                <c:pt idx="75" formatCode="General">
                  <c:v>0.124503</c:v>
                </c:pt>
                <c:pt idx="76" formatCode="General">
                  <c:v>0.14683599999999999</c:v>
                </c:pt>
                <c:pt idx="77" formatCode="General">
                  <c:v>0.113758</c:v>
                </c:pt>
                <c:pt idx="78" formatCode="General">
                  <c:v>0.122443</c:v>
                </c:pt>
                <c:pt idx="79" formatCode="General">
                  <c:v>0.116952</c:v>
                </c:pt>
                <c:pt idx="80" formatCode="General">
                  <c:v>0.11837399999999999</c:v>
                </c:pt>
                <c:pt idx="81" formatCode="General">
                  <c:v>9.73083E-2</c:v>
                </c:pt>
                <c:pt idx="82" formatCode="General">
                  <c:v>0.10271</c:v>
                </c:pt>
                <c:pt idx="83" formatCode="General">
                  <c:v>9.4595600000000002E-2</c:v>
                </c:pt>
                <c:pt idx="84" formatCode="General">
                  <c:v>0.11444500000000001</c:v>
                </c:pt>
                <c:pt idx="85" formatCode="General">
                  <c:v>0.15881258200000001</c:v>
                </c:pt>
                <c:pt idx="86" formatCode="General">
                  <c:v>0.166162699</c:v>
                </c:pt>
                <c:pt idx="87" formatCode="General">
                  <c:v>0.128952071</c:v>
                </c:pt>
                <c:pt idx="88" formatCode="General">
                  <c:v>0.12571065100000001</c:v>
                </c:pt>
                <c:pt idx="89" formatCode="General">
                  <c:v>0.112369515</c:v>
                </c:pt>
                <c:pt idx="90" formatCode="General">
                  <c:v>0.104449242</c:v>
                </c:pt>
                <c:pt idx="91" formatCode="General">
                  <c:v>0.14540927100000001</c:v>
                </c:pt>
                <c:pt idx="92" formatCode="General">
                  <c:v>0.12303159399999999</c:v>
                </c:pt>
                <c:pt idx="93" formatCode="General">
                  <c:v>8.5786722600000004E-2</c:v>
                </c:pt>
                <c:pt idx="94" formatCode="General">
                  <c:v>4.2917087700000002E-2</c:v>
                </c:pt>
                <c:pt idx="95" formatCode="General">
                  <c:v>7.4192419600000004E-2</c:v>
                </c:pt>
                <c:pt idx="96">
                  <c:v>0.124366</c:v>
                </c:pt>
                <c:pt idx="97">
                  <c:v>0.115964</c:v>
                </c:pt>
                <c:pt idx="98">
                  <c:v>0.173983</c:v>
                </c:pt>
                <c:pt idx="99">
                  <c:v>0.192661</c:v>
                </c:pt>
                <c:pt idx="100">
                  <c:v>0.102704</c:v>
                </c:pt>
                <c:pt idx="101">
                  <c:v>7.0149799999999998E-2</c:v>
                </c:pt>
                <c:pt idx="102">
                  <c:v>3.2393400000000003E-2</c:v>
                </c:pt>
                <c:pt idx="103">
                  <c:v>5.3955099999999999E-2</c:v>
                </c:pt>
                <c:pt idx="104">
                  <c:v>0.13301099999999999</c:v>
                </c:pt>
                <c:pt idx="105">
                  <c:v>8.0273399999999995E-2</c:v>
                </c:pt>
                <c:pt idx="106">
                  <c:v>4.5219000000000002E-2</c:v>
                </c:pt>
                <c:pt idx="107">
                  <c:v>2.0487999999999999E-2</c:v>
                </c:pt>
                <c:pt idx="108">
                  <c:v>0.155336</c:v>
                </c:pt>
                <c:pt idx="109">
                  <c:v>0.20837600000000001</c:v>
                </c:pt>
                <c:pt idx="110">
                  <c:v>0.12701299999999999</c:v>
                </c:pt>
                <c:pt idx="111">
                  <c:v>4.6605478999999998E-2</c:v>
                </c:pt>
                <c:pt idx="112">
                  <c:v>7.2692327200000004E-2</c:v>
                </c:pt>
                <c:pt idx="113">
                  <c:v>0.17226657300000001</c:v>
                </c:pt>
                <c:pt idx="114">
                  <c:v>0.187260285</c:v>
                </c:pt>
                <c:pt idx="115">
                  <c:v>0.104731411</c:v>
                </c:pt>
                <c:pt idx="116" formatCode="General">
                  <c:v>9.7183309499999995E-2</c:v>
                </c:pt>
                <c:pt idx="117" formatCode="General">
                  <c:v>9.3671783800000005E-2</c:v>
                </c:pt>
                <c:pt idx="118" formatCode="General">
                  <c:v>8.8159777199999997E-2</c:v>
                </c:pt>
                <c:pt idx="119" formatCode="General">
                  <c:v>0.113522016</c:v>
                </c:pt>
                <c:pt idx="120" formatCode="General">
                  <c:v>0.19057861000000001</c:v>
                </c:pt>
                <c:pt idx="121" formatCode="General">
                  <c:v>9.8512999700000006E-2</c:v>
                </c:pt>
                <c:pt idx="122" formatCode="General">
                  <c:v>7.9847633799999998E-2</c:v>
                </c:pt>
                <c:pt idx="123" formatCode="General">
                  <c:v>0.134082913</c:v>
                </c:pt>
                <c:pt idx="124" formatCode="General">
                  <c:v>9.7395807500000001E-2</c:v>
                </c:pt>
                <c:pt idx="125" formatCode="General">
                  <c:v>9.8073959399999994E-2</c:v>
                </c:pt>
                <c:pt idx="126" formatCode="General">
                  <c:v>0.125149444</c:v>
                </c:pt>
                <c:pt idx="127" formatCode="General">
                  <c:v>0.107464552</c:v>
                </c:pt>
                <c:pt idx="128" formatCode="General">
                  <c:v>4.0549829599999997E-2</c:v>
                </c:pt>
                <c:pt idx="129" formatCode="General">
                  <c:v>8.7920136699999998E-2</c:v>
                </c:pt>
                <c:pt idx="130" formatCode="General">
                  <c:v>0.17954234799999999</c:v>
                </c:pt>
                <c:pt idx="131" formatCode="General">
                  <c:v>0.16529032599999999</c:v>
                </c:pt>
                <c:pt idx="132" formatCode="General">
                  <c:v>5.6733887599999998E-2</c:v>
                </c:pt>
                <c:pt idx="133" formatCode="General">
                  <c:v>5.8330673700000002E-2</c:v>
                </c:pt>
                <c:pt idx="134" formatCode="General">
                  <c:v>6.41118512E-2</c:v>
                </c:pt>
                <c:pt idx="135" formatCode="General">
                  <c:v>8.7393514800000002E-2</c:v>
                </c:pt>
                <c:pt idx="136" formatCode="General">
                  <c:v>0.134784296</c:v>
                </c:pt>
                <c:pt idx="137" formatCode="General">
                  <c:v>0.128449902</c:v>
                </c:pt>
                <c:pt idx="138" formatCode="General">
                  <c:v>0.123286091</c:v>
                </c:pt>
                <c:pt idx="139" formatCode="General">
                  <c:v>0.13041454599999999</c:v>
                </c:pt>
                <c:pt idx="140" formatCode="General">
                  <c:v>0.116374835</c:v>
                </c:pt>
                <c:pt idx="141" formatCode="General">
                  <c:v>2.5482520500000001E-2</c:v>
                </c:pt>
                <c:pt idx="142" formatCode="General">
                  <c:v>7.4542269100000003E-2</c:v>
                </c:pt>
                <c:pt idx="143" formatCode="General">
                  <c:v>0.14110751499999999</c:v>
                </c:pt>
                <c:pt idx="144" formatCode="General">
                  <c:v>0.12431886</c:v>
                </c:pt>
                <c:pt idx="145" formatCode="General">
                  <c:v>7.7561840399999998E-2</c:v>
                </c:pt>
                <c:pt idx="146" formatCode="General">
                  <c:v>9.8576277500000004E-2</c:v>
                </c:pt>
                <c:pt idx="147" formatCode="General">
                  <c:v>9.0854004000000002E-2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A-4D57-8986-735D4AC62CFF}"/>
            </c:ext>
          </c:extLst>
        </c:ser>
        <c:ser>
          <c:idx val="4"/>
          <c:order val="2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Poro.!$E$4:$E$151</c:f>
              <c:numCache>
                <c:formatCode>0.00000</c:formatCode>
                <c:ptCount val="148"/>
                <c:pt idx="0">
                  <c:v>0.20514067999999999</c:v>
                </c:pt>
                <c:pt idx="1">
                  <c:v>0.15412110100000001</c:v>
                </c:pt>
                <c:pt idx="2">
                  <c:v>0.13798880599999999</c:v>
                </c:pt>
                <c:pt idx="3">
                  <c:v>0.162415057</c:v>
                </c:pt>
                <c:pt idx="4">
                  <c:v>0.103098683</c:v>
                </c:pt>
                <c:pt idx="5">
                  <c:v>0.14544913200000001</c:v>
                </c:pt>
                <c:pt idx="6">
                  <c:v>0.15747259599999999</c:v>
                </c:pt>
                <c:pt idx="7">
                  <c:v>0.15822172200000001</c:v>
                </c:pt>
                <c:pt idx="8">
                  <c:v>0.170367718</c:v>
                </c:pt>
                <c:pt idx="9">
                  <c:v>0.18554557899999999</c:v>
                </c:pt>
                <c:pt idx="10">
                  <c:v>0.157621399</c:v>
                </c:pt>
                <c:pt idx="11">
                  <c:v>0.167707831</c:v>
                </c:pt>
                <c:pt idx="12">
                  <c:v>0.153090015</c:v>
                </c:pt>
                <c:pt idx="13">
                  <c:v>0.15179869500000001</c:v>
                </c:pt>
                <c:pt idx="14">
                  <c:v>0.157931656</c:v>
                </c:pt>
                <c:pt idx="15">
                  <c:v>0.13506437800000001</c:v>
                </c:pt>
                <c:pt idx="16">
                  <c:v>0.16722095000000001</c:v>
                </c:pt>
                <c:pt idx="17">
                  <c:v>0.14966015499999999</c:v>
                </c:pt>
                <c:pt idx="18">
                  <c:v>0.16864934600000001</c:v>
                </c:pt>
                <c:pt idx="19">
                  <c:v>0.199846834</c:v>
                </c:pt>
                <c:pt idx="20">
                  <c:v>0.18515163700000001</c:v>
                </c:pt>
                <c:pt idx="21">
                  <c:v>0.15473890300000001</c:v>
                </c:pt>
                <c:pt idx="22">
                  <c:v>0.15569458899999999</c:v>
                </c:pt>
                <c:pt idx="23">
                  <c:v>0.14364044400000001</c:v>
                </c:pt>
                <c:pt idx="24">
                  <c:v>0.114669144</c:v>
                </c:pt>
                <c:pt idx="25">
                  <c:v>0.109165475</c:v>
                </c:pt>
                <c:pt idx="26">
                  <c:v>0.15671236799999999</c:v>
                </c:pt>
                <c:pt idx="27">
                  <c:v>0.16417905699999999</c:v>
                </c:pt>
                <c:pt idx="28">
                  <c:v>0.20251567700000001</c:v>
                </c:pt>
                <c:pt idx="29">
                  <c:v>0.156137317</c:v>
                </c:pt>
                <c:pt idx="30">
                  <c:v>0.146431908</c:v>
                </c:pt>
                <c:pt idx="31">
                  <c:v>0.15044318100000001</c:v>
                </c:pt>
                <c:pt idx="32">
                  <c:v>0.12972129900000001</c:v>
                </c:pt>
                <c:pt idx="33">
                  <c:v>0.125447541</c:v>
                </c:pt>
                <c:pt idx="34">
                  <c:v>0.13796624499999999</c:v>
                </c:pt>
                <c:pt idx="35">
                  <c:v>9.6801146899999996E-2</c:v>
                </c:pt>
                <c:pt idx="36">
                  <c:v>8.5606597399999998E-2</c:v>
                </c:pt>
                <c:pt idx="37">
                  <c:v>0.16242899999999999</c:v>
                </c:pt>
                <c:pt idx="38">
                  <c:v>0.15893599999999999</c:v>
                </c:pt>
                <c:pt idx="39">
                  <c:v>0.15615200000000001</c:v>
                </c:pt>
                <c:pt idx="40">
                  <c:v>0.170179</c:v>
                </c:pt>
                <c:pt idx="41">
                  <c:v>0.196938</c:v>
                </c:pt>
                <c:pt idx="42">
                  <c:v>0.19647600000000001</c:v>
                </c:pt>
                <c:pt idx="43">
                  <c:v>0.16387399999999999</c:v>
                </c:pt>
                <c:pt idx="44">
                  <c:v>0.180844</c:v>
                </c:pt>
                <c:pt idx="45">
                  <c:v>0.192604</c:v>
                </c:pt>
                <c:pt idx="46">
                  <c:v>0.19292300000000001</c:v>
                </c:pt>
                <c:pt idx="47">
                  <c:v>0.20311599999999999</c:v>
                </c:pt>
                <c:pt idx="48">
                  <c:v>0.19037599999999999</c:v>
                </c:pt>
                <c:pt idx="49">
                  <c:v>0.15088599999999999</c:v>
                </c:pt>
                <c:pt idx="50">
                  <c:v>0.12485300000000001</c:v>
                </c:pt>
                <c:pt idx="51">
                  <c:v>0.123529</c:v>
                </c:pt>
                <c:pt idx="52">
                  <c:v>0.16025600000000001</c:v>
                </c:pt>
                <c:pt idx="53">
                  <c:v>0.17041200000000001</c:v>
                </c:pt>
                <c:pt idx="54">
                  <c:v>0.17993400000000001</c:v>
                </c:pt>
                <c:pt idx="55">
                  <c:v>0.17693400000000001</c:v>
                </c:pt>
                <c:pt idx="56">
                  <c:v>0.16272</c:v>
                </c:pt>
                <c:pt idx="57">
                  <c:v>0.15834899999999999</c:v>
                </c:pt>
                <c:pt idx="58">
                  <c:v>0.171596</c:v>
                </c:pt>
                <c:pt idx="59" formatCode="General">
                  <c:v>0.17652200000000001</c:v>
                </c:pt>
                <c:pt idx="60" formatCode="General">
                  <c:v>0.166412</c:v>
                </c:pt>
                <c:pt idx="61" formatCode="General">
                  <c:v>0.15728</c:v>
                </c:pt>
                <c:pt idx="62" formatCode="General">
                  <c:v>0.180261</c:v>
                </c:pt>
                <c:pt idx="63" formatCode="General">
                  <c:v>0.20321500000000001</c:v>
                </c:pt>
                <c:pt idx="64" formatCode="General">
                  <c:v>0.198406</c:v>
                </c:pt>
                <c:pt idx="65" formatCode="General">
                  <c:v>0.14793100000000001</c:v>
                </c:pt>
                <c:pt idx="66" formatCode="General">
                  <c:v>0.14160300000000001</c:v>
                </c:pt>
                <c:pt idx="67" formatCode="General">
                  <c:v>0.138654</c:v>
                </c:pt>
                <c:pt idx="68" formatCode="General">
                  <c:v>0.17590900000000001</c:v>
                </c:pt>
                <c:pt idx="69" formatCode="General">
                  <c:v>0.19692999999999999</c:v>
                </c:pt>
                <c:pt idx="70" formatCode="General">
                  <c:v>0.186972</c:v>
                </c:pt>
                <c:pt idx="71" formatCode="General">
                  <c:v>0.15887200000000001</c:v>
                </c:pt>
                <c:pt idx="72" formatCode="General">
                  <c:v>0.12499200000000001</c:v>
                </c:pt>
                <c:pt idx="73" formatCode="General">
                  <c:v>0.124805</c:v>
                </c:pt>
                <c:pt idx="74" formatCode="General">
                  <c:v>0.154421</c:v>
                </c:pt>
                <c:pt idx="75" formatCode="General">
                  <c:v>0.168375</c:v>
                </c:pt>
                <c:pt idx="76" formatCode="General">
                  <c:v>0.19009300000000001</c:v>
                </c:pt>
                <c:pt idx="77" formatCode="General">
                  <c:v>0.157225</c:v>
                </c:pt>
                <c:pt idx="78" formatCode="General">
                  <c:v>0.172876</c:v>
                </c:pt>
                <c:pt idx="79" formatCode="General">
                  <c:v>0.16484499999999999</c:v>
                </c:pt>
                <c:pt idx="80" formatCode="General">
                  <c:v>0.183559</c:v>
                </c:pt>
                <c:pt idx="81" formatCode="General">
                  <c:v>0.15399099999999999</c:v>
                </c:pt>
                <c:pt idx="82" formatCode="General">
                  <c:v>0.204761</c:v>
                </c:pt>
                <c:pt idx="83" formatCode="General">
                  <c:v>0.15818399999999999</c:v>
                </c:pt>
                <c:pt idx="84" formatCode="General">
                  <c:v>0.195133</c:v>
                </c:pt>
                <c:pt idx="85" formatCode="General">
                  <c:v>0.209001929</c:v>
                </c:pt>
                <c:pt idx="86" formatCode="General">
                  <c:v>0.210601598</c:v>
                </c:pt>
                <c:pt idx="87" formatCode="General">
                  <c:v>0.17650859099999999</c:v>
                </c:pt>
                <c:pt idx="88" formatCode="General">
                  <c:v>0.17660670000000001</c:v>
                </c:pt>
                <c:pt idx="89" formatCode="General">
                  <c:v>0.17134149400000001</c:v>
                </c:pt>
                <c:pt idx="90" formatCode="General">
                  <c:v>0.16138260099999999</c:v>
                </c:pt>
                <c:pt idx="91" formatCode="General">
                  <c:v>0.19884824800000001</c:v>
                </c:pt>
                <c:pt idx="92" formatCode="General">
                  <c:v>0.168761775</c:v>
                </c:pt>
                <c:pt idx="93" formatCode="General">
                  <c:v>0.13571794300000001</c:v>
                </c:pt>
                <c:pt idx="94" formatCode="General">
                  <c:v>0.116612114</c:v>
                </c:pt>
                <c:pt idx="95" formatCode="General">
                  <c:v>0.127974063</c:v>
                </c:pt>
                <c:pt idx="96">
                  <c:v>0.16266600000000001</c:v>
                </c:pt>
                <c:pt idx="97">
                  <c:v>0.160498</c:v>
                </c:pt>
                <c:pt idx="98">
                  <c:v>0.19181400000000001</c:v>
                </c:pt>
                <c:pt idx="99">
                  <c:v>0.200045</c:v>
                </c:pt>
                <c:pt idx="100">
                  <c:v>0.165793</c:v>
                </c:pt>
                <c:pt idx="101">
                  <c:v>0.16184499999999999</c:v>
                </c:pt>
                <c:pt idx="102">
                  <c:v>0.13147900000000001</c:v>
                </c:pt>
                <c:pt idx="103">
                  <c:v>0.143174</c:v>
                </c:pt>
                <c:pt idx="104">
                  <c:v>0.17880499999999999</c:v>
                </c:pt>
                <c:pt idx="105">
                  <c:v>0.173232</c:v>
                </c:pt>
                <c:pt idx="106">
                  <c:v>0.123602</c:v>
                </c:pt>
                <c:pt idx="107">
                  <c:v>0.13269300000000001</c:v>
                </c:pt>
                <c:pt idx="108">
                  <c:v>0.174097</c:v>
                </c:pt>
                <c:pt idx="109">
                  <c:v>0.21456</c:v>
                </c:pt>
                <c:pt idx="110">
                  <c:v>0.17164399999999999</c:v>
                </c:pt>
                <c:pt idx="111">
                  <c:v>0.20148922499999999</c:v>
                </c:pt>
                <c:pt idx="112">
                  <c:v>0.17406085099999999</c:v>
                </c:pt>
                <c:pt idx="113">
                  <c:v>0.19499008400000001</c:v>
                </c:pt>
                <c:pt idx="114">
                  <c:v>0.200793743</c:v>
                </c:pt>
                <c:pt idx="115">
                  <c:v>0.160583541</c:v>
                </c:pt>
                <c:pt idx="116" formatCode="General">
                  <c:v>0.15845562499999999</c:v>
                </c:pt>
                <c:pt idx="117" formatCode="General">
                  <c:v>0.15611304300000001</c:v>
                </c:pt>
                <c:pt idx="118" formatCode="General">
                  <c:v>0.147624701</c:v>
                </c:pt>
                <c:pt idx="119" formatCode="General">
                  <c:v>0.211988658</c:v>
                </c:pt>
                <c:pt idx="120" formatCode="General">
                  <c:v>0.22210608400000001</c:v>
                </c:pt>
                <c:pt idx="121" formatCode="General">
                  <c:v>0.15643726299999999</c:v>
                </c:pt>
                <c:pt idx="122" formatCode="General">
                  <c:v>0.16526263999999999</c:v>
                </c:pt>
                <c:pt idx="123" formatCode="General">
                  <c:v>0.177084818</c:v>
                </c:pt>
                <c:pt idx="124" formatCode="General">
                  <c:v>0.163354322</c:v>
                </c:pt>
                <c:pt idx="125" formatCode="General">
                  <c:v>0.156470895</c:v>
                </c:pt>
                <c:pt idx="126" formatCode="General">
                  <c:v>0.183040127</c:v>
                </c:pt>
                <c:pt idx="127" formatCode="General">
                  <c:v>0.17047558700000001</c:v>
                </c:pt>
                <c:pt idx="128" formatCode="General">
                  <c:v>0.14654658700000001</c:v>
                </c:pt>
                <c:pt idx="129" formatCode="General">
                  <c:v>0.17657667399999999</c:v>
                </c:pt>
                <c:pt idx="130" formatCode="General">
                  <c:v>0.32768490900000002</c:v>
                </c:pt>
                <c:pt idx="131" formatCode="General">
                  <c:v>0.27563652399999999</c:v>
                </c:pt>
                <c:pt idx="132" formatCode="General">
                  <c:v>0.199975342</c:v>
                </c:pt>
                <c:pt idx="133" formatCode="General">
                  <c:v>0.18466901799999999</c:v>
                </c:pt>
                <c:pt idx="134" formatCode="General">
                  <c:v>0.164578795</c:v>
                </c:pt>
                <c:pt idx="135" formatCode="General">
                  <c:v>0.157564968</c:v>
                </c:pt>
                <c:pt idx="136" formatCode="General">
                  <c:v>0.18188315599999999</c:v>
                </c:pt>
                <c:pt idx="137" formatCode="General">
                  <c:v>0.195837602</c:v>
                </c:pt>
                <c:pt idx="138" formatCode="General">
                  <c:v>0.163452968</c:v>
                </c:pt>
                <c:pt idx="139" formatCode="General">
                  <c:v>0.16298095900000001</c:v>
                </c:pt>
                <c:pt idx="140" formatCode="General">
                  <c:v>0.15262857099999999</c:v>
                </c:pt>
                <c:pt idx="141" formatCode="General">
                  <c:v>0.16486309499999999</c:v>
                </c:pt>
                <c:pt idx="142" formatCode="General">
                  <c:v>0.17005078500000001</c:v>
                </c:pt>
                <c:pt idx="143" formatCode="General">
                  <c:v>0.17630732099999999</c:v>
                </c:pt>
                <c:pt idx="144" formatCode="General">
                  <c:v>0.180935085</c:v>
                </c:pt>
                <c:pt idx="145" formatCode="General">
                  <c:v>0.14951445199999999</c:v>
                </c:pt>
                <c:pt idx="146" formatCode="General">
                  <c:v>0.188804939</c:v>
                </c:pt>
                <c:pt idx="147" formatCode="General">
                  <c:v>0.18215861899999999</c:v>
                </c:pt>
              </c:numCache>
            </c:numRef>
          </c:xVal>
          <c:yVal>
            <c:numRef>
              <c:f>Poro.!$F$4:$F$151</c:f>
              <c:numCache>
                <c:formatCode>0.00000</c:formatCode>
                <c:ptCount val="148"/>
                <c:pt idx="0">
                  <c:v>0.190299839</c:v>
                </c:pt>
                <c:pt idx="1">
                  <c:v>0.13859343499999999</c:v>
                </c:pt>
                <c:pt idx="2">
                  <c:v>0.120114259</c:v>
                </c:pt>
                <c:pt idx="3">
                  <c:v>0.15098141100000001</c:v>
                </c:pt>
                <c:pt idx="4">
                  <c:v>7.7972836800000001E-2</c:v>
                </c:pt>
                <c:pt idx="5">
                  <c:v>0.127987564</c:v>
                </c:pt>
                <c:pt idx="6">
                  <c:v>0.14676456199999999</c:v>
                </c:pt>
                <c:pt idx="7">
                  <c:v>0.145337299</c:v>
                </c:pt>
                <c:pt idx="8">
                  <c:v>0.15604078800000001</c:v>
                </c:pt>
                <c:pt idx="9">
                  <c:v>0.17681495799999999</c:v>
                </c:pt>
                <c:pt idx="10">
                  <c:v>0.143050015</c:v>
                </c:pt>
                <c:pt idx="11">
                  <c:v>0.15786133699999999</c:v>
                </c:pt>
                <c:pt idx="12">
                  <c:v>0.139434114</c:v>
                </c:pt>
                <c:pt idx="13">
                  <c:v>0.13955681</c:v>
                </c:pt>
                <c:pt idx="14">
                  <c:v>0.14741671100000001</c:v>
                </c:pt>
                <c:pt idx="15">
                  <c:v>0.112396576</c:v>
                </c:pt>
                <c:pt idx="16">
                  <c:v>0.15697509100000001</c:v>
                </c:pt>
                <c:pt idx="17">
                  <c:v>0.13678984299999999</c:v>
                </c:pt>
                <c:pt idx="18">
                  <c:v>0.158815026</c:v>
                </c:pt>
                <c:pt idx="19">
                  <c:v>0.19435444499999999</c:v>
                </c:pt>
                <c:pt idx="20">
                  <c:v>0.17872105499999999</c:v>
                </c:pt>
                <c:pt idx="21">
                  <c:v>0.14205656899999999</c:v>
                </c:pt>
                <c:pt idx="22">
                  <c:v>0.14434313800000001</c:v>
                </c:pt>
                <c:pt idx="23">
                  <c:v>0.12977476399999999</c:v>
                </c:pt>
                <c:pt idx="24">
                  <c:v>9.3131192000000002E-2</c:v>
                </c:pt>
                <c:pt idx="25">
                  <c:v>8.4457285699999995E-2</c:v>
                </c:pt>
                <c:pt idx="26">
                  <c:v>0.14688453100000001</c:v>
                </c:pt>
                <c:pt idx="27">
                  <c:v>0.15521964399999999</c:v>
                </c:pt>
                <c:pt idx="28">
                  <c:v>0.193383947</c:v>
                </c:pt>
                <c:pt idx="29">
                  <c:v>0.14258636499999999</c:v>
                </c:pt>
                <c:pt idx="30">
                  <c:v>0.134198442</c:v>
                </c:pt>
                <c:pt idx="31">
                  <c:v>0.137607321</c:v>
                </c:pt>
                <c:pt idx="32">
                  <c:v>0.11051673400000001</c:v>
                </c:pt>
                <c:pt idx="33">
                  <c:v>0.10040578999999999</c:v>
                </c:pt>
                <c:pt idx="34">
                  <c:v>0.117343083</c:v>
                </c:pt>
                <c:pt idx="35">
                  <c:v>6.5067306199999994E-2</c:v>
                </c:pt>
                <c:pt idx="36">
                  <c:v>5.7134855499999998E-2</c:v>
                </c:pt>
                <c:pt idx="37">
                  <c:v>0.15083299999999999</c:v>
                </c:pt>
                <c:pt idx="38">
                  <c:v>0.14659800000000001</c:v>
                </c:pt>
                <c:pt idx="39">
                  <c:v>0.14388999999999999</c:v>
                </c:pt>
                <c:pt idx="40">
                  <c:v>0.16031100000000001</c:v>
                </c:pt>
                <c:pt idx="41">
                  <c:v>0.190687</c:v>
                </c:pt>
                <c:pt idx="42">
                  <c:v>0.190722</c:v>
                </c:pt>
                <c:pt idx="43">
                  <c:v>0.15339900000000001</c:v>
                </c:pt>
                <c:pt idx="44">
                  <c:v>0.17255899999999999</c:v>
                </c:pt>
                <c:pt idx="45">
                  <c:v>0.18579899999999999</c:v>
                </c:pt>
                <c:pt idx="46">
                  <c:v>0.18576400000000001</c:v>
                </c:pt>
                <c:pt idx="47">
                  <c:v>0.195795</c:v>
                </c:pt>
                <c:pt idx="48">
                  <c:v>0.18332699999999999</c:v>
                </c:pt>
                <c:pt idx="49">
                  <c:v>0.13828299999999999</c:v>
                </c:pt>
                <c:pt idx="50">
                  <c:v>0.100755</c:v>
                </c:pt>
                <c:pt idx="51">
                  <c:v>9.8764500000000005E-2</c:v>
                </c:pt>
                <c:pt idx="52">
                  <c:v>0.14779400000000001</c:v>
                </c:pt>
                <c:pt idx="53">
                  <c:v>0.160135</c:v>
                </c:pt>
                <c:pt idx="54">
                  <c:v>0.17024300000000001</c:v>
                </c:pt>
                <c:pt idx="55">
                  <c:v>0.16722500000000001</c:v>
                </c:pt>
                <c:pt idx="56">
                  <c:v>0.15079200000000001</c:v>
                </c:pt>
                <c:pt idx="57">
                  <c:v>0.14604300000000001</c:v>
                </c:pt>
                <c:pt idx="58">
                  <c:v>0.16278799999999999</c:v>
                </c:pt>
                <c:pt idx="59" formatCode="General">
                  <c:v>0.16784099999999999</c:v>
                </c:pt>
                <c:pt idx="60" formatCode="General">
                  <c:v>0.15382599999999999</c:v>
                </c:pt>
                <c:pt idx="61" formatCode="General">
                  <c:v>0.14544000000000001</c:v>
                </c:pt>
                <c:pt idx="62" formatCode="General">
                  <c:v>0.170654</c:v>
                </c:pt>
                <c:pt idx="63" formatCode="General">
                  <c:v>0.19670699999999999</c:v>
                </c:pt>
                <c:pt idx="64" formatCode="General">
                  <c:v>0.19247800000000001</c:v>
                </c:pt>
                <c:pt idx="65" formatCode="General">
                  <c:v>0.13231699999999999</c:v>
                </c:pt>
                <c:pt idx="66" formatCode="General">
                  <c:v>0.12396500000000001</c:v>
                </c:pt>
                <c:pt idx="67" formatCode="General">
                  <c:v>0.121466</c:v>
                </c:pt>
                <c:pt idx="68" formatCode="General">
                  <c:v>0.16703599999999999</c:v>
                </c:pt>
                <c:pt idx="69" formatCode="General">
                  <c:v>0.190552</c:v>
                </c:pt>
                <c:pt idx="70" formatCode="General">
                  <c:v>0.18005299999999999</c:v>
                </c:pt>
                <c:pt idx="71" formatCode="General">
                  <c:v>0.14772299999999999</c:v>
                </c:pt>
                <c:pt idx="72" formatCode="General">
                  <c:v>9.9913399999999999E-2</c:v>
                </c:pt>
                <c:pt idx="73" formatCode="General">
                  <c:v>9.9862900000000004E-2</c:v>
                </c:pt>
                <c:pt idx="74" formatCode="General">
                  <c:v>0.142815</c:v>
                </c:pt>
                <c:pt idx="75" formatCode="General">
                  <c:v>0.15817300000000001</c:v>
                </c:pt>
                <c:pt idx="76" formatCode="General">
                  <c:v>0.18315000000000001</c:v>
                </c:pt>
                <c:pt idx="77" formatCode="General">
                  <c:v>0.14763000000000001</c:v>
                </c:pt>
                <c:pt idx="78" formatCode="General">
                  <c:v>0.164355</c:v>
                </c:pt>
                <c:pt idx="79" formatCode="General">
                  <c:v>0.15495</c:v>
                </c:pt>
                <c:pt idx="80" formatCode="General">
                  <c:v>0.175986</c:v>
                </c:pt>
                <c:pt idx="81" formatCode="General">
                  <c:v>0.14147899999999999</c:v>
                </c:pt>
                <c:pt idx="82" formatCode="General">
                  <c:v>0.193241</c:v>
                </c:pt>
                <c:pt idx="83" formatCode="General">
                  <c:v>0.14665400000000001</c:v>
                </c:pt>
                <c:pt idx="84" formatCode="General">
                  <c:v>0.18684500000000001</c:v>
                </c:pt>
                <c:pt idx="85" formatCode="General">
                  <c:v>0.20265463</c:v>
                </c:pt>
                <c:pt idx="86" formatCode="General">
                  <c:v>0.20549620699999999</c:v>
                </c:pt>
                <c:pt idx="87" formatCode="General">
                  <c:v>0.16779308000000001</c:v>
                </c:pt>
                <c:pt idx="88" formatCode="General">
                  <c:v>0.168226033</c:v>
                </c:pt>
                <c:pt idx="89" formatCode="General">
                  <c:v>0.16162495299999999</c:v>
                </c:pt>
                <c:pt idx="90" formatCode="General">
                  <c:v>0.149199739</c:v>
                </c:pt>
                <c:pt idx="91" formatCode="General">
                  <c:v>0.19190394899999999</c:v>
                </c:pt>
                <c:pt idx="92" formatCode="General">
                  <c:v>0.15982849900000001</c:v>
                </c:pt>
                <c:pt idx="93" formatCode="General">
                  <c:v>0.117872775</c:v>
                </c:pt>
                <c:pt idx="94" formatCode="General">
                  <c:v>9.0974807699999993E-2</c:v>
                </c:pt>
                <c:pt idx="95" formatCode="General">
                  <c:v>0.100355372</c:v>
                </c:pt>
                <c:pt idx="96">
                  <c:v>0.147315</c:v>
                </c:pt>
                <c:pt idx="97">
                  <c:v>0.14757799999999999</c:v>
                </c:pt>
                <c:pt idx="98">
                  <c:v>0.18429899999999999</c:v>
                </c:pt>
                <c:pt idx="99">
                  <c:v>0.192607</c:v>
                </c:pt>
                <c:pt idx="100">
                  <c:v>0.154559</c:v>
                </c:pt>
                <c:pt idx="101">
                  <c:v>0.14468</c:v>
                </c:pt>
                <c:pt idx="102">
                  <c:v>0.10312300000000001</c:v>
                </c:pt>
                <c:pt idx="103">
                  <c:v>0.11927599999999999</c:v>
                </c:pt>
                <c:pt idx="104">
                  <c:v>0.16801099999999999</c:v>
                </c:pt>
                <c:pt idx="105">
                  <c:v>0.158746</c:v>
                </c:pt>
                <c:pt idx="106">
                  <c:v>9.2818999999999999E-2</c:v>
                </c:pt>
                <c:pt idx="107">
                  <c:v>0.103672</c:v>
                </c:pt>
                <c:pt idx="108">
                  <c:v>0.16284599999999999</c:v>
                </c:pt>
                <c:pt idx="109">
                  <c:v>0.20880799999999999</c:v>
                </c:pt>
                <c:pt idx="110">
                  <c:v>0.16001799999999999</c:v>
                </c:pt>
                <c:pt idx="111">
                  <c:v>0.187736616</c:v>
                </c:pt>
                <c:pt idx="112">
                  <c:v>0.161214039</c:v>
                </c:pt>
                <c:pt idx="113">
                  <c:v>0.1867733</c:v>
                </c:pt>
                <c:pt idx="114">
                  <c:v>0.19258972999999999</c:v>
                </c:pt>
                <c:pt idx="115">
                  <c:v>0.14602865300000001</c:v>
                </c:pt>
                <c:pt idx="116" formatCode="General">
                  <c:v>0.14126460299999999</c:v>
                </c:pt>
                <c:pt idx="117" formatCode="General">
                  <c:v>0.139692649</c:v>
                </c:pt>
                <c:pt idx="118" formatCode="General">
                  <c:v>0.13161441700000001</c:v>
                </c:pt>
                <c:pt idx="119" formatCode="General">
                  <c:v>0.20156559299999999</c:v>
                </c:pt>
                <c:pt idx="120" formatCode="General">
                  <c:v>0.216199636</c:v>
                </c:pt>
                <c:pt idx="121" formatCode="General">
                  <c:v>0.13935446700000001</c:v>
                </c:pt>
                <c:pt idx="122" formatCode="General">
                  <c:v>0.15276263700000001</c:v>
                </c:pt>
                <c:pt idx="123" formatCode="General">
                  <c:v>0.16468490699999999</c:v>
                </c:pt>
                <c:pt idx="124" formatCode="General">
                  <c:v>0.14919637099999999</c:v>
                </c:pt>
                <c:pt idx="125" formatCode="General">
                  <c:v>0.142105013</c:v>
                </c:pt>
                <c:pt idx="126" formatCode="General">
                  <c:v>0.17144925899999999</c:v>
                </c:pt>
                <c:pt idx="127" formatCode="General">
                  <c:v>0.15435568999999999</c:v>
                </c:pt>
                <c:pt idx="128" formatCode="General">
                  <c:v>0.13001421099999999</c:v>
                </c:pt>
                <c:pt idx="129" formatCode="General">
                  <c:v>0.161662266</c:v>
                </c:pt>
                <c:pt idx="130" formatCode="General">
                  <c:v>0.32341614400000002</c:v>
                </c:pt>
                <c:pt idx="131" formatCode="General">
                  <c:v>0.27033895299999999</c:v>
                </c:pt>
                <c:pt idx="132" formatCode="General">
                  <c:v>0.184845284</c:v>
                </c:pt>
                <c:pt idx="133" formatCode="General">
                  <c:v>0.16536404199999999</c:v>
                </c:pt>
                <c:pt idx="134" formatCode="General">
                  <c:v>0.150031358</c:v>
                </c:pt>
                <c:pt idx="135" formatCode="General">
                  <c:v>0.14149224799999999</c:v>
                </c:pt>
                <c:pt idx="136" formatCode="General">
                  <c:v>0.16996130300000001</c:v>
                </c:pt>
                <c:pt idx="137" formatCode="General">
                  <c:v>0.185236663</c:v>
                </c:pt>
                <c:pt idx="138" formatCode="General">
                  <c:v>0.15173655699999999</c:v>
                </c:pt>
                <c:pt idx="139" formatCode="General">
                  <c:v>0.148876429</c:v>
                </c:pt>
                <c:pt idx="140" formatCode="General">
                  <c:v>0.13704259699999999</c:v>
                </c:pt>
                <c:pt idx="141" formatCode="General">
                  <c:v>0.148319006</c:v>
                </c:pt>
                <c:pt idx="142" formatCode="General">
                  <c:v>0.158050045</c:v>
                </c:pt>
                <c:pt idx="143" formatCode="General">
                  <c:v>0.16505926800000001</c:v>
                </c:pt>
                <c:pt idx="144" formatCode="General">
                  <c:v>0.16923242799999999</c:v>
                </c:pt>
                <c:pt idx="145" formatCode="General">
                  <c:v>0.13413092500000001</c:v>
                </c:pt>
                <c:pt idx="146" formatCode="General">
                  <c:v>0.17395028500000001</c:v>
                </c:pt>
                <c:pt idx="147" formatCode="General">
                  <c:v>0.16680307699999999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A-4D57-8986-735D4AC6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05007"/>
        <c:axId val="1511775119"/>
      </c:scatterChart>
      <c:valAx>
        <c:axId val="1702005007"/>
        <c:scaling>
          <c:orientation val="minMax"/>
          <c:max val="0.36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065737179487182"/>
              <c:y val="0.92975013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775119"/>
        <c:crosses val="autoZero"/>
        <c:crossBetween val="midCat"/>
        <c:majorUnit val="0.12000000000000001"/>
      </c:valAx>
      <c:valAx>
        <c:axId val="1511775119"/>
        <c:scaling>
          <c:orientation val="minMax"/>
          <c:max val="0.36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porosity [-]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568376068376069E-3"/>
              <c:y val="0.19761319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005007"/>
        <c:crosses val="autoZero"/>
        <c:crossBetween val="midCat"/>
        <c:majorUnit val="0.120000000000000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94508547008542"/>
          <c:y val="0.41290152777777778"/>
          <c:w val="0.19301891025641027"/>
          <c:h val="0.27291736111111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Heterogeneous</a:t>
            </a:r>
            <a:endParaRPr lang="ru-RU" sz="28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20758547008548"/>
          <c:y val="3.465597222222222E-2"/>
          <c:w val="0.69636901709401722"/>
          <c:h val="0.79486722222222217"/>
        </c:manualLayout>
      </c:layout>
      <c:scatterChart>
        <c:scatterStyle val="lineMarker"/>
        <c:varyColors val="0"/>
        <c:ser>
          <c:idx val="0"/>
          <c:order val="0"/>
          <c:tx>
            <c:v>Before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Fit. (before)</c:nam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(3)'!$C$4:$C$151</c:f>
              <c:numCache>
                <c:formatCode>General</c:formatCode>
                <c:ptCount val="148"/>
                <c:pt idx="0">
                  <c:v>2.8546226500000001E-2</c:v>
                </c:pt>
                <c:pt idx="1">
                  <c:v>2.92885513E-2</c:v>
                </c:pt>
                <c:pt idx="2">
                  <c:v>2.9132747699999999E-2</c:v>
                </c:pt>
                <c:pt idx="3">
                  <c:v>2.9234973899999999E-2</c:v>
                </c:pt>
                <c:pt idx="4">
                  <c:v>2.5432663000000001E-2</c:v>
                </c:pt>
                <c:pt idx="5">
                  <c:v>2.8262538899999998E-2</c:v>
                </c:pt>
                <c:pt idx="6">
                  <c:v>2.7910242100000003E-2</c:v>
                </c:pt>
                <c:pt idx="7">
                  <c:v>2.8809005700000001E-2</c:v>
                </c:pt>
                <c:pt idx="8">
                  <c:v>2.93074589E-2</c:v>
                </c:pt>
                <c:pt idx="9">
                  <c:v>2.7985277199999999E-2</c:v>
                </c:pt>
                <c:pt idx="10">
                  <c:v>2.9750927E-2</c:v>
                </c:pt>
                <c:pt idx="11">
                  <c:v>2.9991319699999998E-2</c:v>
                </c:pt>
                <c:pt idx="12">
                  <c:v>3.1434234599999999E-2</c:v>
                </c:pt>
                <c:pt idx="13">
                  <c:v>3.0670108800000002E-2</c:v>
                </c:pt>
                <c:pt idx="14">
                  <c:v>2.8636058799999999E-2</c:v>
                </c:pt>
                <c:pt idx="15">
                  <c:v>2.9862556500000002E-2</c:v>
                </c:pt>
                <c:pt idx="16">
                  <c:v>2.9400768299999998E-2</c:v>
                </c:pt>
                <c:pt idx="17">
                  <c:v>3.0484378800000003E-2</c:v>
                </c:pt>
                <c:pt idx="18">
                  <c:v>3.0312290200000001E-2</c:v>
                </c:pt>
                <c:pt idx="19">
                  <c:v>2.8342830700000002E-2</c:v>
                </c:pt>
                <c:pt idx="20">
                  <c:v>2.8519952799999998E-2</c:v>
                </c:pt>
                <c:pt idx="21">
                  <c:v>3.0156814600000002E-2</c:v>
                </c:pt>
                <c:pt idx="22">
                  <c:v>2.9881654699999999E-2</c:v>
                </c:pt>
                <c:pt idx="23">
                  <c:v>3.12931366E-2</c:v>
                </c:pt>
                <c:pt idx="24">
                  <c:v>3.3069492300000003E-2</c:v>
                </c:pt>
                <c:pt idx="25">
                  <c:v>3.2127784700000002E-2</c:v>
                </c:pt>
                <c:pt idx="26">
                  <c:v>3.1245473900000001E-2</c:v>
                </c:pt>
                <c:pt idx="27">
                  <c:v>3.0373350099999998E-2</c:v>
                </c:pt>
                <c:pt idx="28">
                  <c:v>2.9895443000000001E-2</c:v>
                </c:pt>
                <c:pt idx="29">
                  <c:v>3.2371437100000004E-2</c:v>
                </c:pt>
                <c:pt idx="30">
                  <c:v>3.2952659599999996E-2</c:v>
                </c:pt>
                <c:pt idx="31">
                  <c:v>3.1297626500000002E-2</c:v>
                </c:pt>
                <c:pt idx="32">
                  <c:v>3.1742711999999999E-2</c:v>
                </c:pt>
                <c:pt idx="33">
                  <c:v>3.5475654599999996E-2</c:v>
                </c:pt>
                <c:pt idx="34">
                  <c:v>3.42746315E-2</c:v>
                </c:pt>
                <c:pt idx="35">
                  <c:v>3.5679241200000003E-2</c:v>
                </c:pt>
                <c:pt idx="36">
                  <c:v>3.5809021000000003E-2</c:v>
                </c:pt>
                <c:pt idx="37">
                  <c:v>3.2824300000000001E-2</c:v>
                </c:pt>
                <c:pt idx="38">
                  <c:v>3.3684199999999997E-2</c:v>
                </c:pt>
                <c:pt idx="39">
                  <c:v>3.3431099999999998E-2</c:v>
                </c:pt>
                <c:pt idx="40">
                  <c:v>3.2355600000000005E-2</c:v>
                </c:pt>
                <c:pt idx="41">
                  <c:v>3.1052199999999999E-2</c:v>
                </c:pt>
                <c:pt idx="42">
                  <c:v>3.1179500000000002E-2</c:v>
                </c:pt>
                <c:pt idx="43">
                  <c:v>3.1496200000000002E-2</c:v>
                </c:pt>
                <c:pt idx="44">
                  <c:v>3.1478100000000002E-2</c:v>
                </c:pt>
                <c:pt idx="45">
                  <c:v>3.0516700000000001E-2</c:v>
                </c:pt>
                <c:pt idx="46">
                  <c:v>3.1659400000000004E-2</c:v>
                </c:pt>
                <c:pt idx="47">
                  <c:v>3.07231E-2</c:v>
                </c:pt>
                <c:pt idx="48">
                  <c:v>3.1457800000000001E-2</c:v>
                </c:pt>
                <c:pt idx="49">
                  <c:v>3.2089199999999998E-2</c:v>
                </c:pt>
                <c:pt idx="50">
                  <c:v>3.4508400000000002E-2</c:v>
                </c:pt>
                <c:pt idx="51">
                  <c:v>3.4147900000000002E-2</c:v>
                </c:pt>
                <c:pt idx="52">
                  <c:v>3.1721699999999999E-2</c:v>
                </c:pt>
                <c:pt idx="53">
                  <c:v>3.1892400000000001E-2</c:v>
                </c:pt>
                <c:pt idx="54">
                  <c:v>3.1530999999999997E-2</c:v>
                </c:pt>
                <c:pt idx="55">
                  <c:v>3.0537600000000002E-2</c:v>
                </c:pt>
                <c:pt idx="56">
                  <c:v>3.1388300000000001E-2</c:v>
                </c:pt>
                <c:pt idx="57">
                  <c:v>3.1881100000000002E-2</c:v>
                </c:pt>
                <c:pt idx="58">
                  <c:v>3.1766900000000001E-2</c:v>
                </c:pt>
                <c:pt idx="59">
                  <c:v>3.1571200000000001E-2</c:v>
                </c:pt>
                <c:pt idx="60">
                  <c:v>3.19761E-2</c:v>
                </c:pt>
                <c:pt idx="61">
                  <c:v>3.1857900000000001E-2</c:v>
                </c:pt>
                <c:pt idx="62">
                  <c:v>3.1393899999999995E-2</c:v>
                </c:pt>
                <c:pt idx="63">
                  <c:v>3.0269200000000003E-2</c:v>
                </c:pt>
                <c:pt idx="64">
                  <c:v>3.0588600000000001E-2</c:v>
                </c:pt>
                <c:pt idx="65">
                  <c:v>3.3121400000000002E-2</c:v>
                </c:pt>
                <c:pt idx="66">
                  <c:v>3.3249399999999998E-2</c:v>
                </c:pt>
                <c:pt idx="67">
                  <c:v>3.3906900000000004E-2</c:v>
                </c:pt>
                <c:pt idx="68">
                  <c:v>3.1345100000000001E-2</c:v>
                </c:pt>
                <c:pt idx="69">
                  <c:v>3.09638E-2</c:v>
                </c:pt>
                <c:pt idx="70">
                  <c:v>3.1888899999999998E-2</c:v>
                </c:pt>
                <c:pt idx="71">
                  <c:v>3.1041799999999998E-2</c:v>
                </c:pt>
                <c:pt idx="72">
                  <c:v>3.44374E-2</c:v>
                </c:pt>
                <c:pt idx="73">
                  <c:v>3.3765000000000003E-2</c:v>
                </c:pt>
                <c:pt idx="74">
                  <c:v>3.1264800000000002E-2</c:v>
                </c:pt>
                <c:pt idx="75">
                  <c:v>3.19469E-2</c:v>
                </c:pt>
                <c:pt idx="76">
                  <c:v>3.0775E-2</c:v>
                </c:pt>
                <c:pt idx="77">
                  <c:v>2.9447600000000001E-2</c:v>
                </c:pt>
                <c:pt idx="78">
                  <c:v>2.9799900000000001E-2</c:v>
                </c:pt>
                <c:pt idx="79">
                  <c:v>3.0726700000000003E-2</c:v>
                </c:pt>
                <c:pt idx="80">
                  <c:v>3.14042E-2</c:v>
                </c:pt>
                <c:pt idx="81">
                  <c:v>3.0534500000000003E-2</c:v>
                </c:pt>
                <c:pt idx="82">
                  <c:v>3.0541200000000001E-2</c:v>
                </c:pt>
                <c:pt idx="83">
                  <c:v>3.0743800000000002E-2</c:v>
                </c:pt>
                <c:pt idx="84">
                  <c:v>3.02686E-2</c:v>
                </c:pt>
                <c:pt idx="85">
                  <c:v>3.11086655E-2</c:v>
                </c:pt>
                <c:pt idx="86">
                  <c:v>2.9980854000000001E-2</c:v>
                </c:pt>
                <c:pt idx="87">
                  <c:v>3.1765972099999998E-2</c:v>
                </c:pt>
                <c:pt idx="88">
                  <c:v>3.1659599300000001E-2</c:v>
                </c:pt>
                <c:pt idx="89">
                  <c:v>3.3006435399999999E-2</c:v>
                </c:pt>
                <c:pt idx="90">
                  <c:v>3.3706554400000005E-2</c:v>
                </c:pt>
                <c:pt idx="91">
                  <c:v>3.0117021600000002E-2</c:v>
                </c:pt>
                <c:pt idx="92">
                  <c:v>2.9445278200000001E-2</c:v>
                </c:pt>
                <c:pt idx="93">
                  <c:v>3.0860149400000002E-2</c:v>
                </c:pt>
                <c:pt idx="94">
                  <c:v>3.2727512399999999E-2</c:v>
                </c:pt>
                <c:pt idx="95">
                  <c:v>3.14595737E-2</c:v>
                </c:pt>
                <c:pt idx="96">
                  <c:v>2.8836400000000002E-2</c:v>
                </c:pt>
                <c:pt idx="97">
                  <c:v>3.0013500000000002E-2</c:v>
                </c:pt>
                <c:pt idx="98">
                  <c:v>2.6201499999999999E-2</c:v>
                </c:pt>
                <c:pt idx="99">
                  <c:v>2.4700299999999998E-2</c:v>
                </c:pt>
                <c:pt idx="100">
                  <c:v>3.1142E-2</c:v>
                </c:pt>
                <c:pt idx="101">
                  <c:v>3.1891799999999998E-2</c:v>
                </c:pt>
                <c:pt idx="102">
                  <c:v>3.7343500000000002E-2</c:v>
                </c:pt>
                <c:pt idx="103">
                  <c:v>3.5715799999999999E-2</c:v>
                </c:pt>
                <c:pt idx="104">
                  <c:v>3.1475299999999998E-2</c:v>
                </c:pt>
                <c:pt idx="105">
                  <c:v>3.4094800000000001E-2</c:v>
                </c:pt>
                <c:pt idx="106">
                  <c:v>3.6435118697442648E-2</c:v>
                </c:pt>
                <c:pt idx="107">
                  <c:v>3.7577979053756691E-2</c:v>
                </c:pt>
                <c:pt idx="108">
                  <c:v>2.7141661519991232E-2</c:v>
                </c:pt>
                <c:pt idx="109">
                  <c:v>2.5050999999999997E-2</c:v>
                </c:pt>
                <c:pt idx="110">
                  <c:v>2.9590100000000001E-2</c:v>
                </c:pt>
                <c:pt idx="111">
                  <c:v>3.4758735700000001E-2</c:v>
                </c:pt>
                <c:pt idx="112">
                  <c:v>3.2728702499999998E-2</c:v>
                </c:pt>
                <c:pt idx="113">
                  <c:v>2.66158066E-2</c:v>
                </c:pt>
                <c:pt idx="114">
                  <c:v>2.4739095700000002E-2</c:v>
                </c:pt>
                <c:pt idx="115">
                  <c:v>3.082617E-2</c:v>
                </c:pt>
                <c:pt idx="116">
                  <c:v>2.9862281800000001E-2</c:v>
                </c:pt>
                <c:pt idx="117">
                  <c:v>2.9580925000000001E-2</c:v>
                </c:pt>
                <c:pt idx="118">
                  <c:v>3.1474462500000001E-2</c:v>
                </c:pt>
                <c:pt idx="119">
                  <c:v>3.2148971600000006E-2</c:v>
                </c:pt>
                <c:pt idx="120">
                  <c:v>2.7826456100000001E-2</c:v>
                </c:pt>
                <c:pt idx="121">
                  <c:v>3.2153205900000002E-2</c:v>
                </c:pt>
                <c:pt idx="122">
                  <c:v>3.2186470000000002E-2</c:v>
                </c:pt>
                <c:pt idx="123">
                  <c:v>2.8754568099999999E-2</c:v>
                </c:pt>
                <c:pt idx="124">
                  <c:v>3.1105548899999998E-2</c:v>
                </c:pt>
                <c:pt idx="125">
                  <c:v>3.0002428099999999E-2</c:v>
                </c:pt>
                <c:pt idx="126">
                  <c:v>2.7897430400000003E-2</c:v>
                </c:pt>
                <c:pt idx="127">
                  <c:v>2.83842201E-2</c:v>
                </c:pt>
                <c:pt idx="128">
                  <c:v>3.3223583200000004E-2</c:v>
                </c:pt>
                <c:pt idx="129">
                  <c:v>3.1514739999999999E-2</c:v>
                </c:pt>
                <c:pt idx="130">
                  <c:v>2.68902588E-2</c:v>
                </c:pt>
                <c:pt idx="131">
                  <c:v>2.8310655600000002E-2</c:v>
                </c:pt>
                <c:pt idx="132">
                  <c:v>3.5977943400000004E-2</c:v>
                </c:pt>
                <c:pt idx="133">
                  <c:v>3.5537433600000001E-2</c:v>
                </c:pt>
                <c:pt idx="134">
                  <c:v>3.1096515700000001E-2</c:v>
                </c:pt>
                <c:pt idx="135">
                  <c:v>3.0527814899999998E-2</c:v>
                </c:pt>
                <c:pt idx="136">
                  <c:v>2.8205684700000001E-2</c:v>
                </c:pt>
                <c:pt idx="137">
                  <c:v>2.90209427E-2</c:v>
                </c:pt>
                <c:pt idx="138">
                  <c:v>2.8488782899999999E-2</c:v>
                </c:pt>
                <c:pt idx="139">
                  <c:v>2.83634262E-2</c:v>
                </c:pt>
                <c:pt idx="140">
                  <c:v>2.8972070699999998E-2</c:v>
                </c:pt>
                <c:pt idx="141">
                  <c:v>3.4451107000000002E-2</c:v>
                </c:pt>
                <c:pt idx="142">
                  <c:v>3.2910533899999997E-2</c:v>
                </c:pt>
                <c:pt idx="143">
                  <c:v>2.8851951599999998E-2</c:v>
                </c:pt>
                <c:pt idx="144">
                  <c:v>3.0100995999999998E-2</c:v>
                </c:pt>
                <c:pt idx="145">
                  <c:v>3.2167774199999999E-2</c:v>
                </c:pt>
                <c:pt idx="146">
                  <c:v>2.9912384E-2</c:v>
                </c:pt>
                <c:pt idx="147">
                  <c:v>2.9929847700000001E-2</c:v>
                </c:pt>
              </c:numCache>
            </c:numRef>
          </c:xVal>
          <c:yVal>
            <c:numRef>
              <c:f>'K-OtherParams (3)'!$I$4:$I$151</c:f>
              <c:numCache>
                <c:formatCode>General</c:formatCode>
                <c:ptCount val="148"/>
                <c:pt idx="0">
                  <c:v>0.14159621680071591</c:v>
                </c:pt>
                <c:pt idx="1">
                  <c:v>3.7787214148377213E-2</c:v>
                </c:pt>
                <c:pt idx="2">
                  <c:v>1.8131035660300148E-2</c:v>
                </c:pt>
                <c:pt idx="3">
                  <c:v>0.27200789746539794</c:v>
                </c:pt>
                <c:pt idx="4">
                  <c:v>0.29530759684370927</c:v>
                </c:pt>
                <c:pt idx="5">
                  <c:v>0.14290112084953999</c:v>
                </c:pt>
                <c:pt idx="6">
                  <c:v>0.2589595784415783</c:v>
                </c:pt>
                <c:pt idx="7">
                  <c:v>0.17044760059842165</c:v>
                </c:pt>
                <c:pt idx="8">
                  <c:v>6.1540593823502854E-2</c:v>
                </c:pt>
                <c:pt idx="9">
                  <c:v>1.1212159703781197</c:v>
                </c:pt>
                <c:pt idx="10">
                  <c:v>0.23966998130558881</c:v>
                </c:pt>
                <c:pt idx="11">
                  <c:v>0.25757604237048232</c:v>
                </c:pt>
                <c:pt idx="12">
                  <c:v>0.10208516078337955</c:v>
                </c:pt>
                <c:pt idx="13">
                  <c:v>0.26727033579764436</c:v>
                </c:pt>
                <c:pt idx="14">
                  <c:v>0.76173871785275615</c:v>
                </c:pt>
                <c:pt idx="15">
                  <c:v>0.1756258660329254</c:v>
                </c:pt>
                <c:pt idx="16">
                  <c:v>0.52476711037720769</c:v>
                </c:pt>
                <c:pt idx="17">
                  <c:v>0.1536005324094302</c:v>
                </c:pt>
                <c:pt idx="18">
                  <c:v>0.40277703920193303</c:v>
                </c:pt>
                <c:pt idx="19">
                  <c:v>1.4690423733636349</c:v>
                </c:pt>
                <c:pt idx="20">
                  <c:v>0.92013362142838673</c:v>
                </c:pt>
                <c:pt idx="21">
                  <c:v>0.18962185912231996</c:v>
                </c:pt>
                <c:pt idx="22">
                  <c:v>0.20644963686261739</c:v>
                </c:pt>
                <c:pt idx="23">
                  <c:v>0.15352855725887551</c:v>
                </c:pt>
                <c:pt idx="24">
                  <c:v>3.9621981347067951E-2</c:v>
                </c:pt>
                <c:pt idx="25">
                  <c:v>0.21493497570921971</c:v>
                </c:pt>
                <c:pt idx="26">
                  <c:v>0.18429111150745536</c:v>
                </c:pt>
                <c:pt idx="27">
                  <c:v>0.30599177435486463</c:v>
                </c:pt>
                <c:pt idx="28">
                  <c:v>0.40474090175430294</c:v>
                </c:pt>
                <c:pt idx="29">
                  <c:v>0.13130864703090064</c:v>
                </c:pt>
                <c:pt idx="30">
                  <c:v>6.0698296941265641E-2</c:v>
                </c:pt>
                <c:pt idx="31">
                  <c:v>0.1184001652110272</c:v>
                </c:pt>
                <c:pt idx="32">
                  <c:v>1.7423472293696889E-2</c:v>
                </c:pt>
                <c:pt idx="33">
                  <c:v>1.3089292133236018E-2</c:v>
                </c:pt>
                <c:pt idx="34">
                  <c:v>1.9481129310604813E-2</c:v>
                </c:pt>
                <c:pt idx="35" formatCode="0.00E+00">
                  <c:v>8.4594148440411503E-4</c:v>
                </c:pt>
                <c:pt idx="36">
                  <c:v>7.9150768669987263E-4</c:v>
                </c:pt>
                <c:pt idx="37">
                  <c:v>0.16419028067735159</c:v>
                </c:pt>
                <c:pt idx="38">
                  <c:v>7.9514538380730609E-2</c:v>
                </c:pt>
                <c:pt idx="39">
                  <c:v>7.9143975115010562E-2</c:v>
                </c:pt>
                <c:pt idx="40">
                  <c:v>0.14839896442408873</c:v>
                </c:pt>
                <c:pt idx="41">
                  <c:v>0.79564345694489313</c:v>
                </c:pt>
                <c:pt idx="42">
                  <c:v>0.92556053460085908</c:v>
                </c:pt>
                <c:pt idx="43">
                  <c:v>0.19998117115417477</c:v>
                </c:pt>
                <c:pt idx="44">
                  <c:v>0.31569265635711197</c:v>
                </c:pt>
                <c:pt idx="45">
                  <c:v>0.73016692751155055</c:v>
                </c:pt>
                <c:pt idx="46">
                  <c:v>0.60927358795109676</c:v>
                </c:pt>
                <c:pt idx="47">
                  <c:v>1.10106032435122</c:v>
                </c:pt>
                <c:pt idx="48">
                  <c:v>1.0136994625409239</c:v>
                </c:pt>
                <c:pt idx="49">
                  <c:v>0.20166481802534511</c:v>
                </c:pt>
                <c:pt idx="50">
                  <c:v>1.0823549488044181E-2</c:v>
                </c:pt>
                <c:pt idx="51">
                  <c:v>2.0707801557420173E-3</c:v>
                </c:pt>
                <c:pt idx="52">
                  <c:v>0.27281439009331737</c:v>
                </c:pt>
                <c:pt idx="53">
                  <c:v>0.53797756750520753</c:v>
                </c:pt>
                <c:pt idx="54">
                  <c:v>0.6718519449074436</c:v>
                </c:pt>
                <c:pt idx="55">
                  <c:v>0.17612239234679386</c:v>
                </c:pt>
                <c:pt idx="56">
                  <c:v>0.36711465538782018</c:v>
                </c:pt>
                <c:pt idx="57">
                  <c:v>0.37835312696403478</c:v>
                </c:pt>
                <c:pt idx="58">
                  <c:v>0.31646399611859055</c:v>
                </c:pt>
                <c:pt idx="59">
                  <c:v>0.38650849208324917</c:v>
                </c:pt>
                <c:pt idx="60">
                  <c:v>0.3578266174262219</c:v>
                </c:pt>
                <c:pt idx="61">
                  <c:v>0.24413270172710316</c:v>
                </c:pt>
                <c:pt idx="62">
                  <c:v>0.42229218181517619</c:v>
                </c:pt>
                <c:pt idx="63">
                  <c:v>1.0466829449647155</c:v>
                </c:pt>
                <c:pt idx="64">
                  <c:v>1.0630030811392917</c:v>
                </c:pt>
                <c:pt idx="65">
                  <c:v>0.10981740896855127</c:v>
                </c:pt>
                <c:pt idx="66">
                  <c:v>4.6017035505791733E-2</c:v>
                </c:pt>
                <c:pt idx="67">
                  <c:v>7.2876055946641035E-3</c:v>
                </c:pt>
                <c:pt idx="68">
                  <c:v>0.35504459872111782</c:v>
                </c:pt>
                <c:pt idx="69">
                  <c:v>0.97276340859717769</c:v>
                </c:pt>
                <c:pt idx="70">
                  <c:v>0.61120727379162754</c:v>
                </c:pt>
                <c:pt idx="71">
                  <c:v>0.28216121045606912</c:v>
                </c:pt>
                <c:pt idx="72">
                  <c:v>2.7121775353124477E-3</c:v>
                </c:pt>
                <c:pt idx="73">
                  <c:v>1.5909358672016086E-3</c:v>
                </c:pt>
                <c:pt idx="74">
                  <c:v>0.26051960040929489</c:v>
                </c:pt>
                <c:pt idx="75">
                  <c:v>0.31483626668985865</c:v>
                </c:pt>
                <c:pt idx="76">
                  <c:v>0.54781720006498902</c:v>
                </c:pt>
                <c:pt idx="77">
                  <c:v>0.3412123457568999</c:v>
                </c:pt>
                <c:pt idx="78">
                  <c:v>0.51505640445942535</c:v>
                </c:pt>
                <c:pt idx="79">
                  <c:v>0.40522741906176435</c:v>
                </c:pt>
                <c:pt idx="80">
                  <c:v>0.3567741069306421</c:v>
                </c:pt>
                <c:pt idx="81">
                  <c:v>0.22666587880123718</c:v>
                </c:pt>
                <c:pt idx="82">
                  <c:v>0.35645928455606712</c:v>
                </c:pt>
                <c:pt idx="83">
                  <c:v>0.21276598207286287</c:v>
                </c:pt>
                <c:pt idx="84">
                  <c:v>0.37024728300269089</c:v>
                </c:pt>
                <c:pt idx="85">
                  <c:v>1.2877204602305423</c:v>
                </c:pt>
                <c:pt idx="86">
                  <c:v>1.6641089306813615</c:v>
                </c:pt>
                <c:pt idx="87">
                  <c:v>0.47228683923505299</c:v>
                </c:pt>
                <c:pt idx="88">
                  <c:v>0.45458468431455412</c:v>
                </c:pt>
                <c:pt idx="89">
                  <c:v>0.24798691635700268</c:v>
                </c:pt>
                <c:pt idx="90">
                  <c:v>0.13120220657999782</c:v>
                </c:pt>
                <c:pt idx="91">
                  <c:v>0.9579314329341565</c:v>
                </c:pt>
                <c:pt idx="92">
                  <c:v>0.44677251767055098</c:v>
                </c:pt>
                <c:pt idx="93">
                  <c:v>8.6585207311598494E-2</c:v>
                </c:pt>
                <c:pt idx="94">
                  <c:v>1.4340302089840343E-2</c:v>
                </c:pt>
                <c:pt idx="95">
                  <c:v>6.2399524785432536E-2</c:v>
                </c:pt>
                <c:pt idx="96">
                  <c:v>1.0678989147018869</c:v>
                </c:pt>
                <c:pt idx="97">
                  <c:v>0.26263100768551567</c:v>
                </c:pt>
                <c:pt idx="98">
                  <c:v>2.5315074880326738</c:v>
                </c:pt>
                <c:pt idx="99">
                  <c:v>3.6830176754553632</c:v>
                </c:pt>
                <c:pt idx="100">
                  <c:v>8.1756768835423127E-2</c:v>
                </c:pt>
                <c:pt idx="101">
                  <c:v>2.736196217834198E-2</c:v>
                </c:pt>
                <c:pt idx="102">
                  <c:v>2.4149795365936651E-2</c:v>
                </c:pt>
                <c:pt idx="103">
                  <c:v>0.18309027312664622</c:v>
                </c:pt>
                <c:pt idx="104">
                  <c:v>0.72883309238945859</c:v>
                </c:pt>
                <c:pt idx="105">
                  <c:v>9.2759358494124228E-2</c:v>
                </c:pt>
                <c:pt idx="106">
                  <c:v>3.3555099314577834E-2</c:v>
                </c:pt>
                <c:pt idx="107">
                  <c:v>2.3580882491802124E-4</c:v>
                </c:pt>
                <c:pt idx="108">
                  <c:v>0.74956872901419591</c:v>
                </c:pt>
                <c:pt idx="109">
                  <c:v>4.3709842464720854</c:v>
                </c:pt>
                <c:pt idx="110">
                  <c:v>0.29099820656073877</c:v>
                </c:pt>
                <c:pt idx="111">
                  <c:v>2.2460585729093393E-3</c:v>
                </c:pt>
                <c:pt idx="112">
                  <c:v>5.3580894345062486E-3</c:v>
                </c:pt>
                <c:pt idx="113">
                  <c:v>2.3344486479641167</c:v>
                </c:pt>
                <c:pt idx="114">
                  <c:v>4.1544845651261237</c:v>
                </c:pt>
                <c:pt idx="115">
                  <c:v>4.0635356552599575E-2</c:v>
                </c:pt>
                <c:pt idx="116">
                  <c:v>0.19222027428180941</c:v>
                </c:pt>
                <c:pt idx="117">
                  <c:v>0.1846456741222455</c:v>
                </c:pt>
                <c:pt idx="118">
                  <c:v>1.8370421984994226E-2</c:v>
                </c:pt>
                <c:pt idx="119">
                  <c:v>9.8908209994300528E-2</c:v>
                </c:pt>
                <c:pt idx="120">
                  <c:v>3.4635348112246831</c:v>
                </c:pt>
                <c:pt idx="121">
                  <c:v>4.0534517365471163E-3</c:v>
                </c:pt>
                <c:pt idx="122">
                  <c:v>1.9392905511350169E-2</c:v>
                </c:pt>
                <c:pt idx="123">
                  <c:v>0.67657471900444455</c:v>
                </c:pt>
                <c:pt idx="124">
                  <c:v>0.24609970792444469</c:v>
                </c:pt>
                <c:pt idx="125">
                  <c:v>0.28846592933966536</c:v>
                </c:pt>
                <c:pt idx="126">
                  <c:v>0.57822909850611492</c:v>
                </c:pt>
                <c:pt idx="127">
                  <c:v>0.5530432230443354</c:v>
                </c:pt>
                <c:pt idx="128">
                  <c:v>2.1261537050025329E-3</c:v>
                </c:pt>
                <c:pt idx="129">
                  <c:v>2.7717816699421877E-2</c:v>
                </c:pt>
                <c:pt idx="130">
                  <c:v>2.2929875156145445</c:v>
                </c:pt>
                <c:pt idx="131">
                  <c:v>2.4137224515866507</c:v>
                </c:pt>
                <c:pt idx="132">
                  <c:v>5.6896352163685084E-2</c:v>
                </c:pt>
                <c:pt idx="133">
                  <c:v>2.5819733873133192E-2</c:v>
                </c:pt>
                <c:pt idx="134">
                  <c:v>6.3860608162293071E-3</c:v>
                </c:pt>
                <c:pt idx="135">
                  <c:v>3.213717305942939E-2</c:v>
                </c:pt>
                <c:pt idx="136">
                  <c:v>0.72754746588996466</c:v>
                </c:pt>
                <c:pt idx="137">
                  <c:v>0.58545985122247146</c:v>
                </c:pt>
                <c:pt idx="138">
                  <c:v>0.6944334665026004</c:v>
                </c:pt>
                <c:pt idx="139">
                  <c:v>0.78453527114365229</c:v>
                </c:pt>
                <c:pt idx="140">
                  <c:v>0.6434546422167865</c:v>
                </c:pt>
                <c:pt idx="141">
                  <c:v>4.1888756991317576E-3</c:v>
                </c:pt>
                <c:pt idx="142">
                  <c:v>2.2904836810908234E-2</c:v>
                </c:pt>
                <c:pt idx="143">
                  <c:v>1.0447381398725293</c:v>
                </c:pt>
                <c:pt idx="144">
                  <c:v>0.23615952322337924</c:v>
                </c:pt>
                <c:pt idx="145">
                  <c:v>2.4225534720860066E-2</c:v>
                </c:pt>
                <c:pt idx="146">
                  <c:v>6.9785675988332602E-2</c:v>
                </c:pt>
                <c:pt idx="147">
                  <c:v>0.10060259989567971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8-4179-95E6-B5144548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86016"/>
        <c:axId val="533943072"/>
      </c:scatterChart>
      <c:scatterChart>
        <c:scatterStyle val="lineMarker"/>
        <c:varyColors val="0"/>
        <c:ser>
          <c:idx val="1"/>
          <c:order val="1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Fit. (after)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'K-OtherParams (3)'!$J$4:$J$151</c:f>
              <c:numCache>
                <c:formatCode>General</c:formatCode>
                <c:ptCount val="148"/>
                <c:pt idx="0">
                  <c:v>1.6274009700000001E-2</c:v>
                </c:pt>
                <c:pt idx="1">
                  <c:v>2.37195072E-2</c:v>
                </c:pt>
                <c:pt idx="2">
                  <c:v>2.58072643E-2</c:v>
                </c:pt>
                <c:pt idx="3">
                  <c:v>2.6426250499999998E-2</c:v>
                </c:pt>
                <c:pt idx="4">
                  <c:v>2.7979604700000001E-2</c:v>
                </c:pt>
                <c:pt idx="5">
                  <c:v>2.57797928E-2</c:v>
                </c:pt>
                <c:pt idx="6">
                  <c:v>2.5468931199999999E-2</c:v>
                </c:pt>
                <c:pt idx="7">
                  <c:v>2.5195739700000001E-2</c:v>
                </c:pt>
                <c:pt idx="8">
                  <c:v>2.1986293799999997E-2</c:v>
                </c:pt>
                <c:pt idx="9">
                  <c:v>2.4727663E-2</c:v>
                </c:pt>
                <c:pt idx="10">
                  <c:v>2.56200886E-2</c:v>
                </c:pt>
                <c:pt idx="11">
                  <c:v>2.6861068700000001E-2</c:v>
                </c:pt>
                <c:pt idx="12">
                  <c:v>2.7667341200000001E-2</c:v>
                </c:pt>
                <c:pt idx="13">
                  <c:v>2.7492149399999999E-2</c:v>
                </c:pt>
                <c:pt idx="14">
                  <c:v>2.56457787E-2</c:v>
                </c:pt>
                <c:pt idx="15">
                  <c:v>2.7170722999999997E-2</c:v>
                </c:pt>
                <c:pt idx="16">
                  <c:v>2.6550287199999998E-2</c:v>
                </c:pt>
                <c:pt idx="17">
                  <c:v>2.7340248099999999E-2</c:v>
                </c:pt>
                <c:pt idx="18">
                  <c:v>2.5863206900000001E-2</c:v>
                </c:pt>
                <c:pt idx="19">
                  <c:v>2.4654054599999999E-2</c:v>
                </c:pt>
                <c:pt idx="20">
                  <c:v>2.5638044399999997E-2</c:v>
                </c:pt>
                <c:pt idx="21">
                  <c:v>2.6933530800000001E-2</c:v>
                </c:pt>
                <c:pt idx="22">
                  <c:v>2.6777183499999999E-2</c:v>
                </c:pt>
                <c:pt idx="23">
                  <c:v>2.8025220900000002E-2</c:v>
                </c:pt>
                <c:pt idx="24">
                  <c:v>2.9688358300000002E-2</c:v>
                </c:pt>
                <c:pt idx="25">
                  <c:v>2.8830394699999998E-2</c:v>
                </c:pt>
                <c:pt idx="26">
                  <c:v>2.7999546100000001E-2</c:v>
                </c:pt>
                <c:pt idx="27">
                  <c:v>2.72378998E-2</c:v>
                </c:pt>
                <c:pt idx="28">
                  <c:v>2.2264436700000001E-2</c:v>
                </c:pt>
                <c:pt idx="29">
                  <c:v>2.77616272E-2</c:v>
                </c:pt>
                <c:pt idx="30">
                  <c:v>2.9307546599999998E-2</c:v>
                </c:pt>
                <c:pt idx="31">
                  <c:v>2.7834833100000001E-2</c:v>
                </c:pt>
                <c:pt idx="32">
                  <c:v>2.8433641399999997E-2</c:v>
                </c:pt>
                <c:pt idx="33">
                  <c:v>2.95051918E-2</c:v>
                </c:pt>
                <c:pt idx="34">
                  <c:v>2.8686048499999998E-2</c:v>
                </c:pt>
                <c:pt idx="35">
                  <c:v>3.2444511400000001E-2</c:v>
                </c:pt>
                <c:pt idx="36">
                  <c:v>3.19969425E-2</c:v>
                </c:pt>
                <c:pt idx="37">
                  <c:v>2.9652100000000001E-2</c:v>
                </c:pt>
                <c:pt idx="38">
                  <c:v>3.04864E-2</c:v>
                </c:pt>
                <c:pt idx="39">
                  <c:v>3.0321400000000002E-2</c:v>
                </c:pt>
                <c:pt idx="40">
                  <c:v>2.9384199999999999E-2</c:v>
                </c:pt>
                <c:pt idx="41">
                  <c:v>2.8179300000000001E-2</c:v>
                </c:pt>
                <c:pt idx="42">
                  <c:v>2.8641E-2</c:v>
                </c:pt>
                <c:pt idx="43">
                  <c:v>2.8825299999999998E-2</c:v>
                </c:pt>
                <c:pt idx="44">
                  <c:v>2.8431599999999998E-2</c:v>
                </c:pt>
                <c:pt idx="45">
                  <c:v>2.76986E-2</c:v>
                </c:pt>
                <c:pt idx="46">
                  <c:v>2.8508500000000003E-2</c:v>
                </c:pt>
                <c:pt idx="47">
                  <c:v>2.78417E-2</c:v>
                </c:pt>
                <c:pt idx="48">
                  <c:v>2.8961099999999997E-2</c:v>
                </c:pt>
                <c:pt idx="49">
                  <c:v>2.92883E-2</c:v>
                </c:pt>
                <c:pt idx="50">
                  <c:v>3.1412900000000001E-2</c:v>
                </c:pt>
                <c:pt idx="51">
                  <c:v>3.1810600000000001E-2</c:v>
                </c:pt>
                <c:pt idx="52">
                  <c:v>2.8760600000000001E-2</c:v>
                </c:pt>
                <c:pt idx="53">
                  <c:v>2.9254499999999999E-2</c:v>
                </c:pt>
                <c:pt idx="54">
                  <c:v>2.88677E-2</c:v>
                </c:pt>
                <c:pt idx="55">
                  <c:v>2.78202E-2</c:v>
                </c:pt>
                <c:pt idx="56">
                  <c:v>2.8574700000000001E-2</c:v>
                </c:pt>
                <c:pt idx="57">
                  <c:v>2.9130400000000001E-2</c:v>
                </c:pt>
                <c:pt idx="58">
                  <c:v>2.86901E-2</c:v>
                </c:pt>
                <c:pt idx="59">
                  <c:v>2.8412E-2</c:v>
                </c:pt>
                <c:pt idx="60">
                  <c:v>2.87852E-2</c:v>
                </c:pt>
                <c:pt idx="61">
                  <c:v>2.9051100000000003E-2</c:v>
                </c:pt>
                <c:pt idx="62">
                  <c:v>2.8037900000000001E-2</c:v>
                </c:pt>
                <c:pt idx="63">
                  <c:v>2.7280800000000001E-2</c:v>
                </c:pt>
                <c:pt idx="64">
                  <c:v>2.7485199999999998E-2</c:v>
                </c:pt>
                <c:pt idx="65">
                  <c:v>3.01652E-2</c:v>
                </c:pt>
                <c:pt idx="66">
                  <c:v>3.0260499999999999E-2</c:v>
                </c:pt>
                <c:pt idx="67">
                  <c:v>3.0942499999999998E-2</c:v>
                </c:pt>
                <c:pt idx="68">
                  <c:v>2.8484200000000001E-2</c:v>
                </c:pt>
                <c:pt idx="69">
                  <c:v>2.8176200000000002E-2</c:v>
                </c:pt>
                <c:pt idx="70">
                  <c:v>2.9121099999999997E-2</c:v>
                </c:pt>
                <c:pt idx="71">
                  <c:v>2.83798E-2</c:v>
                </c:pt>
                <c:pt idx="72">
                  <c:v>3.1274799999999998E-2</c:v>
                </c:pt>
                <c:pt idx="73">
                  <c:v>3.1361399999999998E-2</c:v>
                </c:pt>
                <c:pt idx="74">
                  <c:v>2.85568E-2</c:v>
                </c:pt>
                <c:pt idx="75">
                  <c:v>2.9227199999999998E-2</c:v>
                </c:pt>
                <c:pt idx="76">
                  <c:v>2.7309799999999999E-2</c:v>
                </c:pt>
                <c:pt idx="77">
                  <c:v>2.6889199999999999E-2</c:v>
                </c:pt>
                <c:pt idx="78">
                  <c:v>2.64887E-2</c:v>
                </c:pt>
                <c:pt idx="79">
                  <c:v>2.75982E-2</c:v>
                </c:pt>
                <c:pt idx="80">
                  <c:v>2.5770399999999999E-2</c:v>
                </c:pt>
                <c:pt idx="81">
                  <c:v>2.7354099999999999E-2</c:v>
                </c:pt>
                <c:pt idx="82">
                  <c:v>2.10796E-2</c:v>
                </c:pt>
                <c:pt idx="83">
                  <c:v>2.55687E-2</c:v>
                </c:pt>
                <c:pt idx="84">
                  <c:v>2.3045699999999999E-2</c:v>
                </c:pt>
                <c:pt idx="85">
                  <c:v>2.63295422E-2</c:v>
                </c:pt>
                <c:pt idx="86">
                  <c:v>2.7141534799999999E-2</c:v>
                </c:pt>
                <c:pt idx="87">
                  <c:v>2.8971159E-2</c:v>
                </c:pt>
                <c:pt idx="88">
                  <c:v>2.8563682600000001E-2</c:v>
                </c:pt>
                <c:pt idx="89">
                  <c:v>2.9685653699999998E-2</c:v>
                </c:pt>
                <c:pt idx="90">
                  <c:v>3.06936417E-2</c:v>
                </c:pt>
                <c:pt idx="91">
                  <c:v>2.57391891E-2</c:v>
                </c:pt>
                <c:pt idx="92">
                  <c:v>2.6544378300000001E-2</c:v>
                </c:pt>
                <c:pt idx="93">
                  <c:v>2.8344362300000002E-2</c:v>
                </c:pt>
                <c:pt idx="94">
                  <c:v>2.9199161499999998E-2</c:v>
                </c:pt>
                <c:pt idx="95">
                  <c:v>2.9166477199999999E-2</c:v>
                </c:pt>
                <c:pt idx="96">
                  <c:v>2.8230100000000001E-2</c:v>
                </c:pt>
                <c:pt idx="97">
                  <c:v>3.0013500000000002E-2</c:v>
                </c:pt>
                <c:pt idx="98">
                  <c:v>2.6201499999999999E-2</c:v>
                </c:pt>
                <c:pt idx="99">
                  <c:v>2.4700299999999998E-2</c:v>
                </c:pt>
                <c:pt idx="100">
                  <c:v>2.7357199999999998E-2</c:v>
                </c:pt>
                <c:pt idx="101">
                  <c:v>2.6349499999999998E-2</c:v>
                </c:pt>
                <c:pt idx="102">
                  <c:v>3.3605200000000002E-2</c:v>
                </c:pt>
                <c:pt idx="103">
                  <c:v>3.2417299999999996E-2</c:v>
                </c:pt>
                <c:pt idx="104">
                  <c:v>2.96212E-2</c:v>
                </c:pt>
                <c:pt idx="105">
                  <c:v>2.7354900000000001E-2</c:v>
                </c:pt>
                <c:pt idx="106">
                  <c:v>3.4173071633145091E-2</c:v>
                </c:pt>
                <c:pt idx="107">
                  <c:v>3.3856194373478629E-2</c:v>
                </c:pt>
                <c:pt idx="108">
                  <c:v>2.8113752678104734E-2</c:v>
                </c:pt>
                <c:pt idx="109">
                  <c:v>2.46701E-2</c:v>
                </c:pt>
                <c:pt idx="110">
                  <c:v>2.7456700000000001E-2</c:v>
                </c:pt>
                <c:pt idx="111">
                  <c:v>2.1753027000000001E-2</c:v>
                </c:pt>
                <c:pt idx="112">
                  <c:v>2.5869697599999998E-2</c:v>
                </c:pt>
                <c:pt idx="113">
                  <c:v>2.6079179799999998E-2</c:v>
                </c:pt>
                <c:pt idx="114">
                  <c:v>2.43165703E-2</c:v>
                </c:pt>
                <c:pt idx="115">
                  <c:v>2.8994935999999999E-2</c:v>
                </c:pt>
                <c:pt idx="116">
                  <c:v>2.7477199599999998E-2</c:v>
                </c:pt>
                <c:pt idx="117">
                  <c:v>2.7461002300000002E-2</c:v>
                </c:pt>
                <c:pt idx="118">
                  <c:v>2.8439453100000001E-2</c:v>
                </c:pt>
                <c:pt idx="119">
                  <c:v>2.3164684300000002E-2</c:v>
                </c:pt>
                <c:pt idx="120">
                  <c:v>2.6000927E-2</c:v>
                </c:pt>
                <c:pt idx="121">
                  <c:v>3.08468132E-2</c:v>
                </c:pt>
                <c:pt idx="122">
                  <c:v>2.6784576399999999E-2</c:v>
                </c:pt>
                <c:pt idx="123">
                  <c:v>2.66778316E-2</c:v>
                </c:pt>
                <c:pt idx="124">
                  <c:v>2.7577264799999997E-2</c:v>
                </c:pt>
                <c:pt idx="125">
                  <c:v>2.8140045199999998E-2</c:v>
                </c:pt>
                <c:pt idx="126">
                  <c:v>2.4783113499999999E-2</c:v>
                </c:pt>
                <c:pt idx="127">
                  <c:v>2.5056470900000002E-2</c:v>
                </c:pt>
                <c:pt idx="128">
                  <c:v>2.8058013899999998E-2</c:v>
                </c:pt>
                <c:pt idx="129">
                  <c:v>2.4598281900000001E-2</c:v>
                </c:pt>
                <c:pt idx="130">
                  <c:v>1.5766181000000001E-2</c:v>
                </c:pt>
                <c:pt idx="131">
                  <c:v>2.0045532200000001E-2</c:v>
                </c:pt>
                <c:pt idx="132">
                  <c:v>2.5539730100000001E-2</c:v>
                </c:pt>
                <c:pt idx="133">
                  <c:v>2.65639477E-2</c:v>
                </c:pt>
                <c:pt idx="134">
                  <c:v>2.55748043E-2</c:v>
                </c:pt>
                <c:pt idx="135">
                  <c:v>2.6846631999999999E-2</c:v>
                </c:pt>
                <c:pt idx="136">
                  <c:v>2.5315294300000003E-2</c:v>
                </c:pt>
                <c:pt idx="137">
                  <c:v>2.3161361700000001E-2</c:v>
                </c:pt>
                <c:pt idx="138">
                  <c:v>2.6730634699999999E-2</c:v>
                </c:pt>
                <c:pt idx="139">
                  <c:v>2.7972566600000002E-2</c:v>
                </c:pt>
                <c:pt idx="140">
                  <c:v>2.8678896000000002E-2</c:v>
                </c:pt>
                <c:pt idx="141">
                  <c:v>2.6355964700000001E-2</c:v>
                </c:pt>
                <c:pt idx="142">
                  <c:v>2.6600994100000001E-2</c:v>
                </c:pt>
                <c:pt idx="143">
                  <c:v>2.74747028E-2</c:v>
                </c:pt>
                <c:pt idx="144">
                  <c:v>2.66660404E-2</c:v>
                </c:pt>
                <c:pt idx="145">
                  <c:v>2.9015913000000001E-2</c:v>
                </c:pt>
                <c:pt idx="146">
                  <c:v>2.3306405999999998E-2</c:v>
                </c:pt>
                <c:pt idx="147">
                  <c:v>2.34938393E-2</c:v>
                </c:pt>
              </c:numCache>
            </c:numRef>
          </c:xVal>
          <c:yVal>
            <c:numRef>
              <c:f>'K-OtherParams (3)'!$P$4:$P$151</c:f>
              <c:numCache>
                <c:formatCode>General</c:formatCode>
                <c:ptCount val="148"/>
                <c:pt idx="0">
                  <c:v>16.520377089721123</c:v>
                </c:pt>
                <c:pt idx="1">
                  <c:v>3.9452434348256467</c:v>
                </c:pt>
                <c:pt idx="2">
                  <c:v>1.4183509192062</c:v>
                </c:pt>
                <c:pt idx="3">
                  <c:v>1.1952435057197017</c:v>
                </c:pt>
                <c:pt idx="4">
                  <c:v>0.12289947202828815</c:v>
                </c:pt>
                <c:pt idx="5">
                  <c:v>0.72143218026449141</c:v>
                </c:pt>
                <c:pt idx="6">
                  <c:v>1.1489338394749575</c:v>
                </c:pt>
                <c:pt idx="7">
                  <c:v>1.7476555535903602</c:v>
                </c:pt>
                <c:pt idx="8">
                  <c:v>0.58569978269028189</c:v>
                </c:pt>
                <c:pt idx="9">
                  <c:v>4.7364465067475585</c:v>
                </c:pt>
                <c:pt idx="10">
                  <c:v>1.160732443628306</c:v>
                </c:pt>
                <c:pt idx="11">
                  <c:v>1.3203267192570574</c:v>
                </c:pt>
                <c:pt idx="12">
                  <c:v>0.76448253704166436</c:v>
                </c:pt>
                <c:pt idx="13">
                  <c:v>0.98942656805560458</c:v>
                </c:pt>
                <c:pt idx="14">
                  <c:v>2.4969258894197774</c:v>
                </c:pt>
                <c:pt idx="15">
                  <c:v>0.48185035801135029</c:v>
                </c:pt>
                <c:pt idx="16">
                  <c:v>1.6715411531622621</c:v>
                </c:pt>
                <c:pt idx="17">
                  <c:v>0.80140566078254927</c:v>
                </c:pt>
                <c:pt idx="18">
                  <c:v>1.7498691334279541</c:v>
                </c:pt>
                <c:pt idx="19">
                  <c:v>6.3405907245810491</c:v>
                </c:pt>
                <c:pt idx="20">
                  <c:v>4.0099723187290337</c:v>
                </c:pt>
                <c:pt idx="21">
                  <c:v>1.0364905476014852</c:v>
                </c:pt>
                <c:pt idx="22">
                  <c:v>0.97001851196140354</c:v>
                </c:pt>
                <c:pt idx="23">
                  <c:v>0.67764601217375897</c:v>
                </c:pt>
                <c:pt idx="24">
                  <c:v>0.16933005850986652</c:v>
                </c:pt>
                <c:pt idx="25">
                  <c:v>0.84007177856790627</c:v>
                </c:pt>
                <c:pt idx="26">
                  <c:v>0.74457330096309005</c:v>
                </c:pt>
                <c:pt idx="27">
                  <c:v>1.2806012993110509</c:v>
                </c:pt>
                <c:pt idx="28">
                  <c:v>1.8875784353113811</c:v>
                </c:pt>
                <c:pt idx="29">
                  <c:v>0.84249601871681412</c:v>
                </c:pt>
                <c:pt idx="30">
                  <c:v>0.55666341791488949</c:v>
                </c:pt>
                <c:pt idx="31">
                  <c:v>0.66921091284960121</c:v>
                </c:pt>
                <c:pt idx="32">
                  <c:v>0.26734112530666887</c:v>
                </c:pt>
                <c:pt idx="33">
                  <c:v>0.81921405026410443</c:v>
                </c:pt>
                <c:pt idx="34">
                  <c:v>0.27194191611925955</c:v>
                </c:pt>
                <c:pt idx="35">
                  <c:v>0.1362556336708885</c:v>
                </c:pt>
                <c:pt idx="36">
                  <c:v>4.4044653753545056E-2</c:v>
                </c:pt>
                <c:pt idx="37">
                  <c:v>0.86471296039118284</c:v>
                </c:pt>
                <c:pt idx="38">
                  <c:v>0.81387637029110826</c:v>
                </c:pt>
                <c:pt idx="39">
                  <c:v>0.55791727888089648</c:v>
                </c:pt>
                <c:pt idx="40">
                  <c:v>0.94413680881427708</c:v>
                </c:pt>
                <c:pt idx="41">
                  <c:v>2.7174953250663276</c:v>
                </c:pt>
                <c:pt idx="42">
                  <c:v>2.5931336819448192</c:v>
                </c:pt>
                <c:pt idx="43">
                  <c:v>1.2687738855784427</c:v>
                </c:pt>
                <c:pt idx="44">
                  <c:v>1.4927608026923325</c:v>
                </c:pt>
                <c:pt idx="45">
                  <c:v>2.7639201236333362</c:v>
                </c:pt>
                <c:pt idx="46">
                  <c:v>2.6650697474269696</c:v>
                </c:pt>
                <c:pt idx="47">
                  <c:v>3.8042188754337189</c:v>
                </c:pt>
                <c:pt idx="48">
                  <c:v>2.5003154352647585</c:v>
                </c:pt>
                <c:pt idx="49">
                  <c:v>0.89911273367077249</c:v>
                </c:pt>
                <c:pt idx="50">
                  <c:v>0.13149396499196914</c:v>
                </c:pt>
                <c:pt idx="51">
                  <c:v>8.2615380363105673E-2</c:v>
                </c:pt>
                <c:pt idx="52">
                  <c:v>1.3736293166462987</c:v>
                </c:pt>
                <c:pt idx="53">
                  <c:v>1.7066908317603668</c:v>
                </c:pt>
                <c:pt idx="54">
                  <c:v>1.9234951230845267</c:v>
                </c:pt>
                <c:pt idx="55">
                  <c:v>1.1817313740687423</c:v>
                </c:pt>
                <c:pt idx="56">
                  <c:v>1.3533970193994445</c:v>
                </c:pt>
                <c:pt idx="57">
                  <c:v>1.4237013633497329</c:v>
                </c:pt>
                <c:pt idx="58">
                  <c:v>1.6489002646947752</c:v>
                </c:pt>
                <c:pt idx="59">
                  <c:v>1.8787954304441405</c:v>
                </c:pt>
                <c:pt idx="60">
                  <c:v>1.7578167374928786</c:v>
                </c:pt>
                <c:pt idx="61">
                  <c:v>0.89140828811451744</c:v>
                </c:pt>
                <c:pt idx="62">
                  <c:v>2.1854294758254915</c:v>
                </c:pt>
                <c:pt idx="63">
                  <c:v>4.2387015649755693</c:v>
                </c:pt>
                <c:pt idx="64">
                  <c:v>3.582423211258472</c:v>
                </c:pt>
                <c:pt idx="65">
                  <c:v>0.78626408668733538</c:v>
                </c:pt>
                <c:pt idx="66">
                  <c:v>0.40127431680849523</c:v>
                </c:pt>
                <c:pt idx="67">
                  <c:v>0.23178575731508447</c:v>
                </c:pt>
                <c:pt idx="68">
                  <c:v>1.7212384233477525</c:v>
                </c:pt>
                <c:pt idx="69">
                  <c:v>3.0657287589791653</c:v>
                </c:pt>
                <c:pt idx="70">
                  <c:v>2.0038280574761629</c:v>
                </c:pt>
                <c:pt idx="71">
                  <c:v>0.94866644653577337</c:v>
                </c:pt>
                <c:pt idx="72">
                  <c:v>0.13815668722067634</c:v>
                </c:pt>
                <c:pt idx="73">
                  <c:v>4.9382600213399526E-2</c:v>
                </c:pt>
                <c:pt idx="74">
                  <c:v>0.981058856508227</c:v>
                </c:pt>
                <c:pt idx="75">
                  <c:v>1.4336942295528168</c:v>
                </c:pt>
                <c:pt idx="76">
                  <c:v>2.2775136427066038</c:v>
                </c:pt>
                <c:pt idx="77">
                  <c:v>1.4096432546235629</c:v>
                </c:pt>
                <c:pt idx="78">
                  <c:v>2.0094228375702996</c:v>
                </c:pt>
                <c:pt idx="79">
                  <c:v>1.6934197682211642</c:v>
                </c:pt>
                <c:pt idx="80">
                  <c:v>8.0892691707275937</c:v>
                </c:pt>
                <c:pt idx="81">
                  <c:v>2.3549291889688622</c:v>
                </c:pt>
                <c:pt idx="82">
                  <c:v>82.446798556695839</c:v>
                </c:pt>
                <c:pt idx="83">
                  <c:v>0.66004672728023805</c:v>
                </c:pt>
                <c:pt idx="84">
                  <c:v>8.75647106375175</c:v>
                </c:pt>
                <c:pt idx="85">
                  <c:v>7.5473890524761762</c:v>
                </c:pt>
                <c:pt idx="86">
                  <c:v>5.1143923503967184</c:v>
                </c:pt>
                <c:pt idx="87">
                  <c:v>1.7104471755167561</c:v>
                </c:pt>
                <c:pt idx="88">
                  <c:v>1.6557511898422794</c:v>
                </c:pt>
                <c:pt idx="89">
                  <c:v>1.4603646363051259</c:v>
                </c:pt>
                <c:pt idx="90">
                  <c:v>0.7156892794749079</c:v>
                </c:pt>
                <c:pt idx="91">
                  <c:v>3.6533762852167238</c:v>
                </c:pt>
                <c:pt idx="92">
                  <c:v>2.1115805276769049</c:v>
                </c:pt>
                <c:pt idx="93">
                  <c:v>0.43757747802275271</c:v>
                </c:pt>
                <c:pt idx="94">
                  <c:v>0.6328225088390812</c:v>
                </c:pt>
                <c:pt idx="95">
                  <c:v>0.23688667056420129</c:v>
                </c:pt>
                <c:pt idx="96">
                  <c:v>1.3754842161721661</c:v>
                </c:pt>
                <c:pt idx="97">
                  <c:v>0.74005809852971927</c:v>
                </c:pt>
                <c:pt idx="98">
                  <c:v>2.8006397118115518</c:v>
                </c:pt>
                <c:pt idx="99">
                  <c:v>3.7854112749281277</c:v>
                </c:pt>
                <c:pt idx="100">
                  <c:v>0.6007425604576242</c:v>
                </c:pt>
                <c:pt idx="101">
                  <c:v>1.6885718392961582</c:v>
                </c:pt>
                <c:pt idx="102">
                  <c:v>1.3275656792686722E-2</c:v>
                </c:pt>
                <c:pt idx="103">
                  <c:v>0.27928210883859633</c:v>
                </c:pt>
                <c:pt idx="104">
                  <c:v>1.472604929676627</c:v>
                </c:pt>
                <c:pt idx="105">
                  <c:v>2.5036117867056098</c:v>
                </c:pt>
                <c:pt idx="106">
                  <c:v>5.3288414648661228E-2</c:v>
                </c:pt>
                <c:pt idx="107">
                  <c:v>0.10781904141779093</c:v>
                </c:pt>
                <c:pt idx="108">
                  <c:v>0.88201526803009911</c:v>
                </c:pt>
                <c:pt idx="109">
                  <c:v>6.6770247593797416</c:v>
                </c:pt>
                <c:pt idx="110">
                  <c:v>1.350477125393643</c:v>
                </c:pt>
                <c:pt idx="111">
                  <c:v>0.82925594694925653</c:v>
                </c:pt>
                <c:pt idx="112">
                  <c:v>2.0073599603008274</c:v>
                </c:pt>
                <c:pt idx="113">
                  <c:v>3.4560789679086406</c:v>
                </c:pt>
                <c:pt idx="114">
                  <c:v>5.2508553177429729</c:v>
                </c:pt>
                <c:pt idx="115">
                  <c:v>0.46680567913776072</c:v>
                </c:pt>
                <c:pt idx="116">
                  <c:v>2.2775069290376875</c:v>
                </c:pt>
                <c:pt idx="117">
                  <c:v>1.0675740017249289</c:v>
                </c:pt>
                <c:pt idx="118">
                  <c:v>0.5367137955279605</c:v>
                </c:pt>
                <c:pt idx="119">
                  <c:v>1.9713018275030256</c:v>
                </c:pt>
                <c:pt idx="120">
                  <c:v>4.2526296241151185</c:v>
                </c:pt>
                <c:pt idx="121">
                  <c:v>0.24285924202760506</c:v>
                </c:pt>
                <c:pt idx="122">
                  <c:v>1.3750328404317029</c:v>
                </c:pt>
                <c:pt idx="123">
                  <c:v>1.694979685294054</c:v>
                </c:pt>
                <c:pt idx="124">
                  <c:v>1.5109359103892259</c:v>
                </c:pt>
                <c:pt idx="125">
                  <c:v>0.68989129639913682</c:v>
                </c:pt>
                <c:pt idx="126">
                  <c:v>3.1241939437760697</c:v>
                </c:pt>
                <c:pt idx="127">
                  <c:v>3.7080981726138602</c:v>
                </c:pt>
                <c:pt idx="128">
                  <c:v>0.37099444115668229</c:v>
                </c:pt>
                <c:pt idx="129">
                  <c:v>0.68610514651263332</c:v>
                </c:pt>
                <c:pt idx="130">
                  <c:v>136.49196861606097</c:v>
                </c:pt>
                <c:pt idx="131">
                  <c:v>24.004702151189939</c:v>
                </c:pt>
                <c:pt idx="132">
                  <c:v>3.9659152553974657</c:v>
                </c:pt>
                <c:pt idx="133">
                  <c:v>13.444897356610001</c:v>
                </c:pt>
                <c:pt idx="134">
                  <c:v>1.570927192926816</c:v>
                </c:pt>
                <c:pt idx="135">
                  <c:v>0.68243029893727047</c:v>
                </c:pt>
                <c:pt idx="136">
                  <c:v>2.0084244038079326</c:v>
                </c:pt>
                <c:pt idx="137">
                  <c:v>33.352614280101363</c:v>
                </c:pt>
                <c:pt idx="138">
                  <c:v>1.057094588515848</c:v>
                </c:pt>
                <c:pt idx="139">
                  <c:v>1.4060753425746884</c:v>
                </c:pt>
                <c:pt idx="140">
                  <c:v>0.86228657164823275</c:v>
                </c:pt>
                <c:pt idx="141">
                  <c:v>3.0670853240803315</c:v>
                </c:pt>
                <c:pt idx="142">
                  <c:v>6.2508628754984263</c:v>
                </c:pt>
                <c:pt idx="143">
                  <c:v>1.8658034761407016</c:v>
                </c:pt>
                <c:pt idx="144">
                  <c:v>2.7395439897392553</c:v>
                </c:pt>
                <c:pt idx="145">
                  <c:v>0.36723010999419109</c:v>
                </c:pt>
                <c:pt idx="146">
                  <c:v>27.65204936272966</c:v>
                </c:pt>
                <c:pt idx="147">
                  <c:v>89.445757723921517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8-4179-95E6-B5144548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62991"/>
        <c:axId val="1427961327"/>
      </c:scatterChart>
      <c:valAx>
        <c:axId val="1216586016"/>
        <c:scaling>
          <c:orientation val="minMax"/>
          <c:max val="5.000000000000001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surface area, 1/</a:t>
                </a:r>
                <a:r>
                  <a:rPr lang="ru-RU"/>
                  <a:t>𝜇</a:t>
                </a: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5299145299145"/>
              <c:y val="0.9223496913580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43072"/>
        <c:crossesAt val="1.0000000000000004E-6"/>
        <c:crossBetween val="midCat"/>
        <c:majorUnit val="2.5000000000000005E-2"/>
      </c:valAx>
      <c:valAx>
        <c:axId val="53394307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(before), [</a:t>
                </a:r>
                <a:r>
                  <a:rPr lang="en-US" sz="3000" b="0" i="0" u="none" strike="noStrike" baseline="0">
                    <a:effectLst/>
                  </a:rPr>
                  <a:t>µm</a:t>
                </a:r>
                <a:r>
                  <a:rPr lang="en-US" sz="3000" b="0" i="0" u="none" strike="noStrike" baseline="30000">
                    <a:effectLst/>
                  </a:rPr>
                  <a:t>2</a:t>
                </a:r>
                <a:r>
                  <a:rPr lang="en-US"/>
                  <a:t>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7.81856481481481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586016"/>
        <c:crosses val="autoZero"/>
        <c:crossBetween val="midCat"/>
        <c:majorUnit val="100"/>
      </c:valAx>
      <c:valAx>
        <c:axId val="1427961327"/>
        <c:scaling>
          <c:logBase val="10"/>
          <c:orientation val="minMax"/>
          <c:min val="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Permeability (after), [</a:t>
                </a:r>
                <a:r>
                  <a:rPr lang="en-US" sz="3000" b="0" i="0" u="none" strike="noStrike" baseline="0">
                    <a:solidFill>
                      <a:schemeClr val="accent2"/>
                    </a:solidFill>
                    <a:effectLst/>
                  </a:rPr>
                  <a:t>µm</a:t>
                </a:r>
                <a:r>
                  <a:rPr lang="en-US" sz="3000" b="0" i="0" u="none" strike="noStrike" baseline="30000">
                    <a:solidFill>
                      <a:schemeClr val="accent2"/>
                    </a:solidFill>
                    <a:effectLst/>
                  </a:rPr>
                  <a:t>2</a:t>
                </a:r>
                <a:r>
                  <a:rPr lang="en-US">
                    <a:solidFill>
                      <a:schemeClr val="accent2"/>
                    </a:solidFill>
                  </a:rPr>
                  <a:t>]</a:t>
                </a:r>
                <a:endParaRPr lang="ru-RU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24209401709403"/>
              <c:y val="9.63391975308642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62991"/>
        <c:crosses val="max"/>
        <c:crossBetween val="midCat"/>
        <c:majorUnit val="100"/>
      </c:valAx>
      <c:valAx>
        <c:axId val="142796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96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0683760683761"/>
          <c:y val="0.57603777777777776"/>
          <c:w val="0.21966474358974356"/>
          <c:h val="0.22813930555555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207816</xdr:colOff>
      <xdr:row>5</xdr:row>
      <xdr:rowOff>55419</xdr:rowOff>
    </xdr:from>
    <xdr:to>
      <xdr:col>30</xdr:col>
      <xdr:colOff>493089</xdr:colOff>
      <xdr:row>45</xdr:row>
      <xdr:rowOff>51056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4F64336-3B70-4BAE-A6DC-E7125D7A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457199</xdr:colOff>
      <xdr:row>6</xdr:row>
      <xdr:rowOff>138549</xdr:rowOff>
    </xdr:from>
    <xdr:ext cx="485582" cy="56194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E1FDE7-4913-45F8-9E75-0DA6DFCA2AD5}"/>
            </a:ext>
          </a:extLst>
        </xdr:cNvPr>
        <xdr:cNvSpPr txBox="1"/>
      </xdr:nvSpPr>
      <xdr:spPr>
        <a:xfrm>
          <a:off x="11928763" y="1787240"/>
          <a:ext cx="485582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a)</a:t>
          </a:r>
          <a:endParaRPr lang="ru-RU" sz="3000"/>
        </a:p>
      </xdr:txBody>
    </xdr:sp>
    <xdr:clientData/>
  </xdr:oneCellAnchor>
  <xdr:twoCellAnchor>
    <xdr:from>
      <xdr:col>31</xdr:col>
      <xdr:colOff>346364</xdr:colOff>
      <xdr:row>5</xdr:row>
      <xdr:rowOff>138546</xdr:rowOff>
    </xdr:from>
    <xdr:to>
      <xdr:col>46</xdr:col>
      <xdr:colOff>562364</xdr:colOff>
      <xdr:row>45</xdr:row>
      <xdr:rowOff>134183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F7DCA598-4D9E-40CA-A8FF-06C4036C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34</xdr:col>
      <xdr:colOff>69275</xdr:colOff>
      <xdr:row>7</xdr:row>
      <xdr:rowOff>27712</xdr:rowOff>
    </xdr:from>
    <xdr:ext cx="503408" cy="56194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B86B31A-08D6-4DCE-87D5-ED4F9685B1F7}"/>
            </a:ext>
          </a:extLst>
        </xdr:cNvPr>
        <xdr:cNvSpPr txBox="1"/>
      </xdr:nvSpPr>
      <xdr:spPr>
        <a:xfrm>
          <a:off x="22042584" y="1856512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b)</a:t>
          </a:r>
          <a:endParaRPr lang="ru-RU" sz="3000"/>
        </a:p>
      </xdr:txBody>
    </xdr:sp>
    <xdr:clientData/>
  </xdr:oneCellAnchor>
  <xdr:oneCellAnchor>
    <xdr:from>
      <xdr:col>21</xdr:col>
      <xdr:colOff>235528</xdr:colOff>
      <xdr:row>31</xdr:row>
      <xdr:rowOff>124690</xdr:rowOff>
    </xdr:from>
    <xdr:ext cx="4706545" cy="546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4FFC978-7CA0-4795-ACCC-C16ECE3DB671}"/>
                </a:ext>
              </a:extLst>
            </xdr:cNvPr>
            <xdr:cNvSpPr txBox="1"/>
          </xdr:nvSpPr>
          <xdr:spPr>
            <a:xfrm>
              <a:off x="13535892" y="6276108"/>
              <a:ext cx="4706545" cy="546753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=8,89∗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−15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4,77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=0,75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4FFC978-7CA0-4795-ACCC-C16ECE3DB671}"/>
                </a:ext>
              </a:extLst>
            </xdr:cNvPr>
            <xdr:cNvSpPr txBox="1"/>
          </xdr:nvSpPr>
          <xdr:spPr>
            <a:xfrm>
              <a:off x="13535892" y="6276108"/>
              <a:ext cx="4706545" cy="546753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𝑘=8,89∗〖10〗^(−15) (𝜙𝑟_𝑝^2 )^4,77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𝑅^2=0,75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22</xdr:col>
      <xdr:colOff>415639</xdr:colOff>
      <xdr:row>42</xdr:row>
      <xdr:rowOff>13856</xdr:rowOff>
    </xdr:from>
    <xdr:ext cx="915955" cy="616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D362E31-0338-43EF-87DE-358D686ECAEA}"/>
                </a:ext>
              </a:extLst>
            </xdr:cNvPr>
            <xdr:cNvSpPr txBox="1"/>
          </xdr:nvSpPr>
          <xdr:spPr>
            <a:xfrm>
              <a:off x="14574984" y="8146474"/>
              <a:ext cx="915955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𝜙</m:t>
                    </m:r>
                    <m:sSubSup>
                      <m:sSubSup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  <m:sup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30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D362E31-0338-43EF-87DE-358D686ECAEA}"/>
                </a:ext>
              </a:extLst>
            </xdr:cNvPr>
            <xdr:cNvSpPr txBox="1"/>
          </xdr:nvSpPr>
          <xdr:spPr>
            <a:xfrm>
              <a:off x="14574984" y="8146474"/>
              <a:ext cx="915955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3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n-US" sz="3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𝑟_𝑝^2</a:t>
              </a:r>
              <a:endParaRPr lang="en-US" sz="3000"/>
            </a:p>
          </xdr:txBody>
        </xdr:sp>
      </mc:Fallback>
    </mc:AlternateContent>
    <xdr:clientData/>
  </xdr:oneCellAnchor>
  <xdr:oneCellAnchor>
    <xdr:from>
      <xdr:col>36</xdr:col>
      <xdr:colOff>512622</xdr:colOff>
      <xdr:row>31</xdr:row>
      <xdr:rowOff>180108</xdr:rowOff>
    </xdr:from>
    <xdr:ext cx="4587346" cy="552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5E1D8C0-C556-4AB3-BFB1-3F1EDC2BFCD0}"/>
                </a:ext>
              </a:extLst>
            </xdr:cNvPr>
            <xdr:cNvSpPr txBox="1"/>
          </xdr:nvSpPr>
          <xdr:spPr>
            <a:xfrm>
              <a:off x="23705131" y="6331526"/>
              <a:ext cx="4587346" cy="55297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=1,01∗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−7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2,55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=0,17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5E1D8C0-C556-4AB3-BFB1-3F1EDC2BFCD0}"/>
                </a:ext>
              </a:extLst>
            </xdr:cNvPr>
            <xdr:cNvSpPr txBox="1"/>
          </xdr:nvSpPr>
          <xdr:spPr>
            <a:xfrm>
              <a:off x="23705131" y="6331526"/>
              <a:ext cx="4587346" cy="55297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𝑘=1,01∗〖10〗^(−7) (𝜙𝑟_𝑝^2 )^2,55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𝑅^2=0,17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38</xdr:col>
      <xdr:colOff>83130</xdr:colOff>
      <xdr:row>42</xdr:row>
      <xdr:rowOff>96983</xdr:rowOff>
    </xdr:from>
    <xdr:ext cx="915955" cy="616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9EB03BC-C0FC-4B25-A16D-C7F4AF216D0B}"/>
                </a:ext>
              </a:extLst>
            </xdr:cNvPr>
            <xdr:cNvSpPr txBox="1"/>
          </xdr:nvSpPr>
          <xdr:spPr>
            <a:xfrm>
              <a:off x="24494839" y="8229601"/>
              <a:ext cx="915955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𝜙</m:t>
                    </m:r>
                    <m:sSubSup>
                      <m:sSubSup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  <m:sup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30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9EB03BC-C0FC-4B25-A16D-C7F4AF216D0B}"/>
                </a:ext>
              </a:extLst>
            </xdr:cNvPr>
            <xdr:cNvSpPr txBox="1"/>
          </xdr:nvSpPr>
          <xdr:spPr>
            <a:xfrm>
              <a:off x="24494839" y="8229601"/>
              <a:ext cx="915955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3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n-US" sz="3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𝑟_𝑝^2</a:t>
              </a:r>
              <a:endParaRPr lang="en-US" sz="3000"/>
            </a:p>
          </xdr:txBody>
        </xdr:sp>
      </mc:Fallback>
    </mc:AlternateContent>
    <xdr:clientData/>
  </xdr:oneCellAnchor>
  <xdr:oneCellAnchor>
    <xdr:from>
      <xdr:col>21</xdr:col>
      <xdr:colOff>249383</xdr:colOff>
      <xdr:row>34</xdr:row>
      <xdr:rowOff>166252</xdr:rowOff>
    </xdr:from>
    <xdr:ext cx="4696286" cy="552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1F9E9E-8D51-48C8-AAC2-7F95C9BA445F}"/>
                </a:ext>
              </a:extLst>
            </xdr:cNvPr>
            <xdr:cNvSpPr txBox="1"/>
          </xdr:nvSpPr>
          <xdr:spPr>
            <a:xfrm>
              <a:off x="13549747" y="6857997"/>
              <a:ext cx="4696286" cy="552331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=1,76∗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−11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3,61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=0,65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1F9E9E-8D51-48C8-AAC2-7F95C9BA445F}"/>
                </a:ext>
              </a:extLst>
            </xdr:cNvPr>
            <xdr:cNvSpPr txBox="1"/>
          </xdr:nvSpPr>
          <xdr:spPr>
            <a:xfrm>
              <a:off x="13549747" y="6857997"/>
              <a:ext cx="4696286" cy="552331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 xmlns:a14="http://schemas.microsoft.com/office/drawing/2010/main"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76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−11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65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36</xdr:col>
      <xdr:colOff>512622</xdr:colOff>
      <xdr:row>35</xdr:row>
      <xdr:rowOff>55413</xdr:rowOff>
    </xdr:from>
    <xdr:ext cx="4571444" cy="552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629A66F-81FB-4AC1-A4FB-075915879C6C}"/>
                </a:ext>
              </a:extLst>
            </xdr:cNvPr>
            <xdr:cNvSpPr txBox="1"/>
          </xdr:nvSpPr>
          <xdr:spPr>
            <a:xfrm>
              <a:off x="23705131" y="6927268"/>
              <a:ext cx="4571444" cy="552331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=1,21∗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−9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3,23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=0,37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629A66F-81FB-4AC1-A4FB-075915879C6C}"/>
                </a:ext>
              </a:extLst>
            </xdr:cNvPr>
            <xdr:cNvSpPr txBox="1"/>
          </xdr:nvSpPr>
          <xdr:spPr>
            <a:xfrm>
              <a:off x="23705131" y="6927268"/>
              <a:ext cx="4571444" cy="552331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 xmlns:a14="http://schemas.microsoft.com/office/drawing/2010/main"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21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−9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23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37</a:t>
              </a:r>
              <a:endParaRPr lang="ru-RU" sz="2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138546</xdr:colOff>
      <xdr:row>5</xdr:row>
      <xdr:rowOff>166255</xdr:rowOff>
    </xdr:from>
    <xdr:to>
      <xdr:col>35</xdr:col>
      <xdr:colOff>216001</xdr:colOff>
      <xdr:row>45</xdr:row>
      <xdr:rowOff>161892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1D7EDD-BFA5-4F6E-A251-AA2CB74A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221677</xdr:colOff>
      <xdr:row>7</xdr:row>
      <xdr:rowOff>69277</xdr:rowOff>
    </xdr:from>
    <xdr:ext cx="463973" cy="561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9A643A-9F0D-459C-9A43-0BAAEF5D3B85}"/>
            </a:ext>
          </a:extLst>
        </xdr:cNvPr>
        <xdr:cNvSpPr txBox="1"/>
      </xdr:nvSpPr>
      <xdr:spPr>
        <a:xfrm>
          <a:off x="14949059" y="1898077"/>
          <a:ext cx="463973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c)</a:t>
          </a:r>
          <a:endParaRPr lang="ru-RU" sz="3000"/>
        </a:p>
      </xdr:txBody>
    </xdr:sp>
    <xdr:clientData/>
  </xdr:oneCellAnchor>
  <xdr:twoCellAnchor>
    <xdr:from>
      <xdr:col>2</xdr:col>
      <xdr:colOff>180109</xdr:colOff>
      <xdr:row>5</xdr:row>
      <xdr:rowOff>124691</xdr:rowOff>
    </xdr:from>
    <xdr:to>
      <xdr:col>17</xdr:col>
      <xdr:colOff>22036</xdr:colOff>
      <xdr:row>45</xdr:row>
      <xdr:rowOff>120328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C193FE3-B229-437F-B127-5D77EF363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498767</xdr:colOff>
      <xdr:row>7</xdr:row>
      <xdr:rowOff>41567</xdr:rowOff>
    </xdr:from>
    <xdr:ext cx="503408" cy="56194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FFA3EA-5E7F-4034-B16A-92C7DC68C89C}"/>
            </a:ext>
          </a:extLst>
        </xdr:cNvPr>
        <xdr:cNvSpPr txBox="1"/>
      </xdr:nvSpPr>
      <xdr:spPr>
        <a:xfrm>
          <a:off x="3020294" y="1870367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d)</a:t>
          </a:r>
          <a:endParaRPr lang="ru-RU" sz="3000"/>
        </a:p>
      </xdr:txBody>
    </xdr:sp>
    <xdr:clientData/>
  </xdr:oneCellAnchor>
  <xdr:oneCellAnchor>
    <xdr:from>
      <xdr:col>24</xdr:col>
      <xdr:colOff>540331</xdr:colOff>
      <xdr:row>32</xdr:row>
      <xdr:rowOff>96981</xdr:rowOff>
    </xdr:from>
    <xdr:ext cx="5040000" cy="54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EFB3146-7BC3-48CB-8134-8886B5D1A92F}"/>
                </a:ext>
              </a:extLst>
            </xdr:cNvPr>
            <xdr:cNvSpPr txBox="1"/>
          </xdr:nvSpPr>
          <xdr:spPr>
            <a:xfrm>
              <a:off x="16126695" y="6428508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=4,46∗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−13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𝑐𝑜𝑛</m:t>
                              </m:r>
                            </m:sub>
                          </m:sSub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𝑝𝑐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3,82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=0,79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EFB3146-7BC3-48CB-8134-8886B5D1A92F}"/>
                </a:ext>
              </a:extLst>
            </xdr:cNvPr>
            <xdr:cNvSpPr txBox="1"/>
          </xdr:nvSpPr>
          <xdr:spPr>
            <a:xfrm>
              <a:off x="16126695" y="6428508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𝑘=4,46∗〖10〗^(−13) (𝜙_𝑐𝑜𝑛 𝑟_𝑝𝑐^2 )^3,82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𝑅^2=0,79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26</xdr:col>
      <xdr:colOff>180113</xdr:colOff>
      <xdr:row>42</xdr:row>
      <xdr:rowOff>96982</xdr:rowOff>
    </xdr:from>
    <xdr:ext cx="1409938" cy="616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23F3EBA-2FA8-4C22-AF56-6DDFABAF1ACC}"/>
                </a:ext>
              </a:extLst>
            </xdr:cNvPr>
            <xdr:cNvSpPr txBox="1"/>
          </xdr:nvSpPr>
          <xdr:spPr>
            <a:xfrm>
              <a:off x="16985677" y="8229600"/>
              <a:ext cx="1409938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𝑐𝑜𝑛</m:t>
                        </m:r>
                      </m:sub>
                    </m:sSub>
                    <m:sSubSup>
                      <m:sSubSup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𝑝𝑐</m:t>
                        </m:r>
                      </m:sub>
                      <m:sup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30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23F3EBA-2FA8-4C22-AF56-6DDFABAF1ACC}"/>
                </a:ext>
              </a:extLst>
            </xdr:cNvPr>
            <xdr:cNvSpPr txBox="1"/>
          </xdr:nvSpPr>
          <xdr:spPr>
            <a:xfrm>
              <a:off x="16985677" y="8229600"/>
              <a:ext cx="1409938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3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𝜙_𝑐𝑜𝑛 𝑟_𝑝𝑐^2</a:t>
              </a:r>
              <a:endParaRPr lang="en-US" sz="3000"/>
            </a:p>
          </xdr:txBody>
        </xdr:sp>
      </mc:Fallback>
    </mc:AlternateContent>
    <xdr:clientData/>
  </xdr:oneCellAnchor>
  <xdr:oneCellAnchor>
    <xdr:from>
      <xdr:col>6</xdr:col>
      <xdr:colOff>374072</xdr:colOff>
      <xdr:row>31</xdr:row>
      <xdr:rowOff>166252</xdr:rowOff>
    </xdr:from>
    <xdr:ext cx="5040000" cy="54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83960DE-F4AF-47B0-934E-9D593DA5BD69}"/>
                </a:ext>
              </a:extLst>
            </xdr:cNvPr>
            <xdr:cNvSpPr txBox="1"/>
          </xdr:nvSpPr>
          <xdr:spPr>
            <a:xfrm>
              <a:off x="4211781" y="6317670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=1,07∗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−6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𝑐𝑜𝑛</m:t>
                              </m:r>
                            </m:sub>
                          </m:sSub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𝑝𝑐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1,87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=0,14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83960DE-F4AF-47B0-934E-9D593DA5BD69}"/>
                </a:ext>
              </a:extLst>
            </xdr:cNvPr>
            <xdr:cNvSpPr txBox="1"/>
          </xdr:nvSpPr>
          <xdr:spPr>
            <a:xfrm>
              <a:off x="4211781" y="6317670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𝑘=1,07∗〖10〗^(−6) (𝜙_𝑐𝑜𝑛 𝑟_𝑝𝑐^2 )^1,87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𝑅^2=0,14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7</xdr:col>
      <xdr:colOff>457204</xdr:colOff>
      <xdr:row>42</xdr:row>
      <xdr:rowOff>55417</xdr:rowOff>
    </xdr:from>
    <xdr:ext cx="1409938" cy="616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1814B11-1828-4B41-84C3-FDF0A03A4C57}"/>
                </a:ext>
              </a:extLst>
            </xdr:cNvPr>
            <xdr:cNvSpPr txBox="1"/>
          </xdr:nvSpPr>
          <xdr:spPr>
            <a:xfrm>
              <a:off x="4918368" y="8188035"/>
              <a:ext cx="1409938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𝑐𝑜𝑛</m:t>
                        </m:r>
                      </m:sub>
                    </m:sSub>
                    <m:sSubSup>
                      <m:sSubSupPr>
                        <m:ctrlP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𝑝𝑐</m:t>
                        </m:r>
                      </m:sub>
                      <m:sup>
                        <m:r>
                          <a:rPr lang="en-US" sz="3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3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1814B11-1828-4B41-84C3-FDF0A03A4C57}"/>
                </a:ext>
              </a:extLst>
            </xdr:cNvPr>
            <xdr:cNvSpPr txBox="1"/>
          </xdr:nvSpPr>
          <xdr:spPr>
            <a:xfrm>
              <a:off x="4918368" y="8188035"/>
              <a:ext cx="1409938" cy="6165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3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𝜙_𝑐𝑜𝑛 𝑟_𝑝𝑐^2</a:t>
              </a:r>
              <a:endParaRPr lang="en-US" sz="3000"/>
            </a:p>
          </xdr:txBody>
        </xdr:sp>
      </mc:Fallback>
    </mc:AlternateContent>
    <xdr:clientData/>
  </xdr:oneCellAnchor>
  <xdr:oneCellAnchor>
    <xdr:from>
      <xdr:col>6</xdr:col>
      <xdr:colOff>374073</xdr:colOff>
      <xdr:row>35</xdr:row>
      <xdr:rowOff>41556</xdr:rowOff>
    </xdr:from>
    <xdr:ext cx="5040000" cy="54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8FF6E37-BF20-4A26-86B4-72290ADF3506}"/>
                </a:ext>
              </a:extLst>
            </xdr:cNvPr>
            <xdr:cNvSpPr txBox="1"/>
          </xdr:nvSpPr>
          <xdr:spPr>
            <a:xfrm>
              <a:off x="4211782" y="6913411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=8,40∗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−10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𝑐𝑜𝑛</m:t>
                              </m:r>
                            </m:sub>
                          </m:sSub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𝑝𝑐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2,94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=0,35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8FF6E37-BF20-4A26-86B4-72290ADF3506}"/>
                </a:ext>
              </a:extLst>
            </xdr:cNvPr>
            <xdr:cNvSpPr txBox="1"/>
          </xdr:nvSpPr>
          <xdr:spPr>
            <a:xfrm>
              <a:off x="4211782" y="6913411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 (𝜙_𝑐𝑜𝑛 𝑟_𝑝𝑐^2 )^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94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24</xdr:col>
      <xdr:colOff>540331</xdr:colOff>
      <xdr:row>35</xdr:row>
      <xdr:rowOff>138540</xdr:rowOff>
    </xdr:from>
    <xdr:ext cx="5040000" cy="54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BB4B3AC-D0B9-4372-B94E-DCC4036BA608}"/>
                </a:ext>
              </a:extLst>
            </xdr:cNvPr>
            <xdr:cNvSpPr txBox="1"/>
          </xdr:nvSpPr>
          <xdr:spPr>
            <a:xfrm>
              <a:off x="16126695" y="7010395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=1,74∗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−14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𝑐𝑜𝑛</m:t>
                              </m:r>
                            </m:sub>
                          </m:sSub>
                          <m:sSubSup>
                            <m:sSubSupPr>
                              <m:ctrlP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𝑝𝑐</m:t>
                              </m:r>
                            </m:sub>
                            <m:sup>
                              <m:r>
                                <a:rPr lang="en-US" sz="2200" b="0" i="1">
                                  <a:solidFill>
                                    <a:schemeClr val="accent2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4,29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=0,71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BB4B3AC-D0B9-4372-B94E-DCC4036BA608}"/>
                </a:ext>
              </a:extLst>
            </xdr:cNvPr>
            <xdr:cNvSpPr txBox="1"/>
          </xdr:nvSpPr>
          <xdr:spPr>
            <a:xfrm>
              <a:off x="16126695" y="7010395"/>
              <a:ext cx="5040000" cy="54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𝑘=1,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 (𝜙_𝑐𝑜𝑛 𝑟_𝑝𝑐^2 )^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</a:t>
              </a:r>
              <a:endParaRPr lang="ru-RU" sz="2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691739</xdr:colOff>
      <xdr:row>34</xdr:row>
      <xdr:rowOff>113804</xdr:rowOff>
    </xdr:from>
    <xdr:to>
      <xdr:col>8</xdr:col>
      <xdr:colOff>332509</xdr:colOff>
      <xdr:row>54</xdr:row>
      <xdr:rowOff>111623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37542A-C2EB-4B3A-8E9D-227A159B1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27711</xdr:colOff>
      <xdr:row>157</xdr:row>
      <xdr:rowOff>101933</xdr:rowOff>
    </xdr:from>
    <xdr:to>
      <xdr:col>12</xdr:col>
      <xdr:colOff>568036</xdr:colOff>
      <xdr:row>177</xdr:row>
      <xdr:rowOff>99748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DDA9A07-AED0-4E38-9AC5-CF1AA8158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1995054</xdr:colOff>
      <xdr:row>4</xdr:row>
      <xdr:rowOff>138545</xdr:rowOff>
    </xdr:from>
    <xdr:to>
      <xdr:col>34</xdr:col>
      <xdr:colOff>409963</xdr:colOff>
      <xdr:row>48</xdr:row>
      <xdr:rowOff>133745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B762460-7650-49FF-8EF1-17C85AC0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22</xdr:col>
      <xdr:colOff>13853</xdr:colOff>
      <xdr:row>7</xdr:row>
      <xdr:rowOff>5</xdr:rowOff>
    </xdr:from>
    <xdr:ext cx="503408" cy="56194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F77246-22EA-4816-B306-5822ECC3C658}"/>
            </a:ext>
          </a:extLst>
        </xdr:cNvPr>
        <xdr:cNvSpPr txBox="1"/>
      </xdr:nvSpPr>
      <xdr:spPr>
        <a:xfrm>
          <a:off x="16597744" y="1440878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b)</a:t>
          </a:r>
          <a:endParaRPr lang="ru-RU" sz="3000"/>
        </a:p>
      </xdr:txBody>
    </xdr:sp>
    <xdr:clientData/>
  </xdr:oneCellAnchor>
  <xdr:oneCellAnchor>
    <xdr:from>
      <xdr:col>22</xdr:col>
      <xdr:colOff>41562</xdr:colOff>
      <xdr:row>10</xdr:row>
      <xdr:rowOff>124690</xdr:rowOff>
    </xdr:from>
    <xdr:ext cx="4184072" cy="787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4D33635-9EC7-49D7-BCFB-2E5E90F5837A}"/>
                </a:ext>
              </a:extLst>
            </xdr:cNvPr>
            <xdr:cNvSpPr txBox="1"/>
          </xdr:nvSpPr>
          <xdr:spPr>
            <a:xfrm>
              <a:off x="16625453" y="2105890"/>
              <a:ext cx="4184072" cy="78739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𝑐𝑜𝑛</m:t>
                      </m:r>
                    </m:sub>
                  </m:sSub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=−2,72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+1,98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𝜙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−0,</m:t>
                  </m:r>
                </m:oMath>
              </a14:m>
              <a:r>
                <a:rPr lang="en-US" sz="2200">
                  <a:solidFill>
                    <a:schemeClr val="accent1"/>
                  </a:solidFill>
                </a:rPr>
                <a:t>1,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=0,96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4D33635-9EC7-49D7-BCFB-2E5E90F5837A}"/>
                </a:ext>
              </a:extLst>
            </xdr:cNvPr>
            <xdr:cNvSpPr txBox="1"/>
          </xdr:nvSpPr>
          <xdr:spPr>
            <a:xfrm>
              <a:off x="16625453" y="2105890"/>
              <a:ext cx="4184072" cy="78739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𝑐𝑜𝑛=−2,72𝜙^2+1,98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𝜙−0,</a:t>
              </a:r>
              <a:r>
                <a:rPr lang="en-US" sz="2200">
                  <a:solidFill>
                    <a:schemeClr val="accent1"/>
                  </a:solidFill>
                </a:rPr>
                <a:t>1,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𝑅^2=0,96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7</xdr:col>
      <xdr:colOff>621477</xdr:colOff>
      <xdr:row>7</xdr:row>
      <xdr:rowOff>13854</xdr:rowOff>
    </xdr:from>
    <xdr:to>
      <xdr:col>20</xdr:col>
      <xdr:colOff>1419368</xdr:colOff>
      <xdr:row>51</xdr:row>
      <xdr:rowOff>9054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8C8875-D1B2-4196-8B17-A9E6A9A9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360220</xdr:colOff>
      <xdr:row>9</xdr:row>
      <xdr:rowOff>55420</xdr:rowOff>
    </xdr:from>
    <xdr:ext cx="485582" cy="56194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DBABAFC-C346-464C-895F-99BCD9E3F1D5}"/>
            </a:ext>
          </a:extLst>
        </xdr:cNvPr>
        <xdr:cNvSpPr txBox="1"/>
      </xdr:nvSpPr>
      <xdr:spPr>
        <a:xfrm>
          <a:off x="6636329" y="1856511"/>
          <a:ext cx="485582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a)</a:t>
          </a:r>
          <a:endParaRPr lang="ru-RU" sz="3000"/>
        </a:p>
      </xdr:txBody>
    </xdr:sp>
    <xdr:clientData/>
  </xdr:oneCellAnchor>
  <xdr:oneCellAnchor>
    <xdr:from>
      <xdr:col>10</xdr:col>
      <xdr:colOff>429489</xdr:colOff>
      <xdr:row>12</xdr:row>
      <xdr:rowOff>152400</xdr:rowOff>
    </xdr:from>
    <xdr:ext cx="4156366" cy="787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B423547-CFD5-4F2A-8523-0DDEAEFA673C}"/>
                </a:ext>
              </a:extLst>
            </xdr:cNvPr>
            <xdr:cNvSpPr txBox="1"/>
          </xdr:nvSpPr>
          <xdr:spPr>
            <a:xfrm>
              <a:off x="6705598" y="2493818"/>
              <a:ext cx="4156366" cy="78739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𝑐𝑜𝑛</m:t>
                      </m:r>
                    </m:sub>
                  </m:sSub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=−5,47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+2,99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𝜙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−0,19</m:t>
                  </m:r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=0,97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B423547-CFD5-4F2A-8523-0DDEAEFA673C}"/>
                </a:ext>
              </a:extLst>
            </xdr:cNvPr>
            <xdr:cNvSpPr txBox="1"/>
          </xdr:nvSpPr>
          <xdr:spPr>
            <a:xfrm>
              <a:off x="6705598" y="2493818"/>
              <a:ext cx="4156366" cy="78739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𝑐𝑜𝑛=−5,47𝜙^2+2,99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𝜙−0,19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𝑅^2=0,97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10</xdr:col>
      <xdr:colOff>429492</xdr:colOff>
      <xdr:row>18</xdr:row>
      <xdr:rowOff>55425</xdr:rowOff>
    </xdr:from>
    <xdr:ext cx="4170218" cy="796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A199734-4E90-4993-B4FB-B7C56063185E}"/>
                </a:ext>
              </a:extLst>
            </xdr:cNvPr>
            <xdr:cNvSpPr txBox="1"/>
          </xdr:nvSpPr>
          <xdr:spPr>
            <a:xfrm>
              <a:off x="6705601" y="3477498"/>
              <a:ext cx="4170218" cy="79605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𝑐𝑜𝑛</m:t>
                      </m:r>
                    </m:sub>
                  </m:sSub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=−0,93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+1,49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𝜙</m:t>
                  </m:r>
                  <m:r>
                    <a:rPr lang="en-US" sz="2200" b="0" i="0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−0,07</m:t>
                  </m:r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=0,99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A199734-4E90-4993-B4FB-B7C56063185E}"/>
                </a:ext>
              </a:extLst>
            </xdr:cNvPr>
            <xdr:cNvSpPr txBox="1"/>
          </xdr:nvSpPr>
          <xdr:spPr>
            <a:xfrm>
              <a:off x="6705601" y="3477498"/>
              <a:ext cx="4170218" cy="79605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𝜙_𝑐𝑜𝑛=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−0,93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𝜙^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2+1,49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𝜙−0,07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99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22</xdr:col>
      <xdr:colOff>55415</xdr:colOff>
      <xdr:row>16</xdr:row>
      <xdr:rowOff>41574</xdr:rowOff>
    </xdr:from>
    <xdr:ext cx="4170219" cy="802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CE33556-0221-4144-9A65-1AC9FFFC05A9}"/>
                </a:ext>
              </a:extLst>
            </xdr:cNvPr>
            <xdr:cNvSpPr txBox="1"/>
          </xdr:nvSpPr>
          <xdr:spPr>
            <a:xfrm>
              <a:off x="16639306" y="3103429"/>
              <a:ext cx="4170219" cy="80233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𝑐𝑜𝑛</m:t>
                      </m:r>
                    </m:sub>
                  </m:sSub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=−2,07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+1,89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𝜙</m:t>
                  </m:r>
                  <m:r>
                    <a:rPr lang="en-US" sz="2200" b="0" i="0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−0,11</m:t>
                  </m:r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=0,98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CE33556-0221-4144-9A65-1AC9FFFC05A9}"/>
                </a:ext>
              </a:extLst>
            </xdr:cNvPr>
            <xdr:cNvSpPr txBox="1"/>
          </xdr:nvSpPr>
          <xdr:spPr>
            <a:xfrm>
              <a:off x="16639306" y="3103429"/>
              <a:ext cx="4170219" cy="80233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_𝑐𝑜𝑛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−2,07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𝜙^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2+1,89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𝜙−0,11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</a:t>
              </a:r>
              <a:endParaRPr lang="ru-RU" sz="2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337705</xdr:colOff>
      <xdr:row>3</xdr:row>
      <xdr:rowOff>29440</xdr:rowOff>
    </xdr:from>
    <xdr:to>
      <xdr:col>34</xdr:col>
      <xdr:colOff>553705</xdr:colOff>
      <xdr:row>43</xdr:row>
      <xdr:rowOff>25077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FE18EC-BCC8-458C-95D3-1A5DBA40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401782</xdr:colOff>
      <xdr:row>99</xdr:row>
      <xdr:rowOff>0</xdr:rowOff>
    </xdr:from>
    <xdr:to>
      <xdr:col>64</xdr:col>
      <xdr:colOff>36982</xdr:colOff>
      <xdr:row>105</xdr:row>
      <xdr:rowOff>2960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AD64303-7CED-4CE9-AE7F-51067395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368879</xdr:colOff>
      <xdr:row>3</xdr:row>
      <xdr:rowOff>7965</xdr:rowOff>
    </xdr:from>
    <xdr:to>
      <xdr:col>67</xdr:col>
      <xdr:colOff>584879</xdr:colOff>
      <xdr:row>39</xdr:row>
      <xdr:rowOff>4038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ADAF4B6-E453-452A-827C-5E947304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415638</xdr:colOff>
      <xdr:row>99</xdr:row>
      <xdr:rowOff>0</xdr:rowOff>
    </xdr:from>
    <xdr:to>
      <xdr:col>89</xdr:col>
      <xdr:colOff>50838</xdr:colOff>
      <xdr:row>105</xdr:row>
      <xdr:rowOff>10583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AFE9C49-A477-4640-898D-78A5C824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124691</xdr:colOff>
      <xdr:row>3</xdr:row>
      <xdr:rowOff>55417</xdr:rowOff>
    </xdr:from>
    <xdr:to>
      <xdr:col>18</xdr:col>
      <xdr:colOff>576219</xdr:colOff>
      <xdr:row>43</xdr:row>
      <xdr:rowOff>51054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A2810A6-3D71-4A9B-867B-EFE84039E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41568</xdr:colOff>
      <xdr:row>4</xdr:row>
      <xdr:rowOff>110837</xdr:rowOff>
    </xdr:from>
    <xdr:ext cx="485582" cy="56194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B9567E-BCBD-4382-A355-76974852269F}"/>
            </a:ext>
          </a:extLst>
        </xdr:cNvPr>
        <xdr:cNvSpPr txBox="1"/>
      </xdr:nvSpPr>
      <xdr:spPr>
        <a:xfrm>
          <a:off x="3491350" y="1399310"/>
          <a:ext cx="485582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a)</a:t>
          </a:r>
          <a:endParaRPr lang="ru-RU" sz="3000"/>
        </a:p>
      </xdr:txBody>
    </xdr:sp>
    <xdr:clientData/>
  </xdr:oneCellAnchor>
  <xdr:oneCellAnchor>
    <xdr:from>
      <xdr:col>22</xdr:col>
      <xdr:colOff>83135</xdr:colOff>
      <xdr:row>4</xdr:row>
      <xdr:rowOff>96984</xdr:rowOff>
    </xdr:from>
    <xdr:ext cx="463973" cy="56194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9AE60AD-B125-4C99-ACD8-84D9179F50C2}"/>
            </a:ext>
          </a:extLst>
        </xdr:cNvPr>
        <xdr:cNvSpPr txBox="1"/>
      </xdr:nvSpPr>
      <xdr:spPr>
        <a:xfrm>
          <a:off x="13272662" y="1385457"/>
          <a:ext cx="463973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c)</a:t>
          </a:r>
          <a:endParaRPr lang="ru-RU" sz="3000"/>
        </a:p>
      </xdr:txBody>
    </xdr:sp>
    <xdr:clientData/>
  </xdr:oneCellAnchor>
  <xdr:oneCellAnchor>
    <xdr:from>
      <xdr:col>56</xdr:col>
      <xdr:colOff>180113</xdr:colOff>
      <xdr:row>4</xdr:row>
      <xdr:rowOff>1</xdr:rowOff>
    </xdr:from>
    <xdr:ext cx="485582" cy="56194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11E6931-99BF-497D-A022-6C05550E9129}"/>
            </a:ext>
          </a:extLst>
        </xdr:cNvPr>
        <xdr:cNvSpPr txBox="1"/>
      </xdr:nvSpPr>
      <xdr:spPr>
        <a:xfrm>
          <a:off x="34096040" y="1288474"/>
          <a:ext cx="485582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a)</a:t>
          </a:r>
          <a:endParaRPr lang="ru-RU" sz="3000"/>
        </a:p>
      </xdr:txBody>
    </xdr:sp>
    <xdr:clientData/>
  </xdr:oneCellAnchor>
  <xdr:oneCellAnchor>
    <xdr:from>
      <xdr:col>79</xdr:col>
      <xdr:colOff>332509</xdr:colOff>
      <xdr:row>99</xdr:row>
      <xdr:rowOff>0</xdr:rowOff>
    </xdr:from>
    <xdr:ext cx="403124" cy="53065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A6B7170-9B84-488D-BBF4-9F3114D26C23}"/>
            </a:ext>
          </a:extLst>
        </xdr:cNvPr>
        <xdr:cNvSpPr txBox="1"/>
      </xdr:nvSpPr>
      <xdr:spPr>
        <a:xfrm>
          <a:off x="48269236" y="24356291"/>
          <a:ext cx="40312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f)</a:t>
          </a:r>
          <a:endParaRPr lang="ru-RU" sz="2800"/>
        </a:p>
      </xdr:txBody>
    </xdr:sp>
    <xdr:clientData/>
  </xdr:oneCellAnchor>
  <xdr:oneCellAnchor>
    <xdr:from>
      <xdr:col>54</xdr:col>
      <xdr:colOff>360218</xdr:colOff>
      <xdr:row>99</xdr:row>
      <xdr:rowOff>0</xdr:rowOff>
    </xdr:from>
    <xdr:ext cx="375937" cy="530658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1164CBF-0C71-48B3-A7EA-261C99212BC4}"/>
            </a:ext>
          </a:extLst>
        </xdr:cNvPr>
        <xdr:cNvSpPr txBox="1"/>
      </xdr:nvSpPr>
      <xdr:spPr>
        <a:xfrm>
          <a:off x="33056945" y="24370146"/>
          <a:ext cx="3759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i)</a:t>
          </a:r>
          <a:endParaRPr lang="ru-RU" sz="2800"/>
        </a:p>
      </xdr:txBody>
    </xdr:sp>
    <xdr:clientData/>
  </xdr:oneCellAnchor>
  <xdr:twoCellAnchor>
    <xdr:from>
      <xdr:col>52</xdr:col>
      <xdr:colOff>0</xdr:colOff>
      <xdr:row>107</xdr:row>
      <xdr:rowOff>0</xdr:rowOff>
    </xdr:from>
    <xdr:to>
      <xdr:col>64</xdr:col>
      <xdr:colOff>244800</xdr:colOff>
      <xdr:row>136</xdr:row>
      <xdr:rowOff>176836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E3FD8907-BEB4-4EE5-BC68-E64AFEEC3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</xdr:colOff>
      <xdr:row>107</xdr:row>
      <xdr:rowOff>10392</xdr:rowOff>
    </xdr:from>
    <xdr:to>
      <xdr:col>89</xdr:col>
      <xdr:colOff>244801</xdr:colOff>
      <xdr:row>137</xdr:row>
      <xdr:rowOff>7119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8BD4DBFD-6788-4524-93AC-D85F61D66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79</xdr:col>
      <xdr:colOff>587086</xdr:colOff>
      <xdr:row>107</xdr:row>
      <xdr:rowOff>154827</xdr:rowOff>
    </xdr:from>
    <xdr:ext cx="482183" cy="53065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0E48ABF-CA23-47F4-8482-FE3C34C7AA3B}"/>
            </a:ext>
          </a:extLst>
        </xdr:cNvPr>
        <xdr:cNvSpPr txBox="1"/>
      </xdr:nvSpPr>
      <xdr:spPr>
        <a:xfrm>
          <a:off x="48523813" y="30080645"/>
          <a:ext cx="48218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d)</a:t>
          </a:r>
          <a:endParaRPr lang="ru-RU" sz="2800"/>
        </a:p>
      </xdr:txBody>
    </xdr:sp>
    <xdr:clientData/>
  </xdr:oneCellAnchor>
  <xdr:oneCellAnchor>
    <xdr:from>
      <xdr:col>54</xdr:col>
      <xdr:colOff>587087</xdr:colOff>
      <xdr:row>107</xdr:row>
      <xdr:rowOff>168682</xdr:rowOff>
    </xdr:from>
    <xdr:ext cx="465512" cy="53065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BCFEFCD-EDA6-43CB-92D0-266FE339F6EC}"/>
            </a:ext>
          </a:extLst>
        </xdr:cNvPr>
        <xdr:cNvSpPr txBox="1"/>
      </xdr:nvSpPr>
      <xdr:spPr>
        <a:xfrm>
          <a:off x="33283814" y="30094500"/>
          <a:ext cx="46551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g)</a:t>
          </a:r>
          <a:endParaRPr lang="ru-RU" sz="2800"/>
        </a:p>
      </xdr:txBody>
    </xdr:sp>
    <xdr:clientData/>
  </xdr:oneCellAnchor>
  <xdr:twoCellAnchor>
    <xdr:from>
      <xdr:col>59</xdr:col>
      <xdr:colOff>96982</xdr:colOff>
      <xdr:row>41</xdr:row>
      <xdr:rowOff>124691</xdr:rowOff>
    </xdr:from>
    <xdr:to>
      <xdr:col>74</xdr:col>
      <xdr:colOff>312982</xdr:colOff>
      <xdr:row>77</xdr:row>
      <xdr:rowOff>120764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227F3483-D02B-434C-AB3A-BD67D967A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62</xdr:col>
      <xdr:colOff>471058</xdr:colOff>
      <xdr:row>42</xdr:row>
      <xdr:rowOff>110836</xdr:rowOff>
    </xdr:from>
    <xdr:ext cx="463973" cy="56194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F34E4F-9804-4BAC-B5DC-D156CCA29DCC}"/>
            </a:ext>
          </a:extLst>
        </xdr:cNvPr>
        <xdr:cNvSpPr txBox="1"/>
      </xdr:nvSpPr>
      <xdr:spPr>
        <a:xfrm>
          <a:off x="38044585" y="8243454"/>
          <a:ext cx="463973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c)</a:t>
          </a:r>
          <a:endParaRPr lang="ru-RU" sz="3000"/>
        </a:p>
      </xdr:txBody>
    </xdr:sp>
    <xdr:clientData/>
  </xdr:oneCellAnchor>
  <xdr:twoCellAnchor>
    <xdr:from>
      <xdr:col>68</xdr:col>
      <xdr:colOff>332509</xdr:colOff>
      <xdr:row>2</xdr:row>
      <xdr:rowOff>540327</xdr:rowOff>
    </xdr:from>
    <xdr:to>
      <xdr:col>83</xdr:col>
      <xdr:colOff>548509</xdr:colOff>
      <xdr:row>38</xdr:row>
      <xdr:rowOff>162327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B8DB4436-C87C-49D6-BD43-DDDE0442C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72</xdr:col>
      <xdr:colOff>138549</xdr:colOff>
      <xdr:row>3</xdr:row>
      <xdr:rowOff>166253</xdr:rowOff>
    </xdr:from>
    <xdr:ext cx="503408" cy="56194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36719BB-5F73-42AD-BAB7-E96E37BF37AD}"/>
            </a:ext>
          </a:extLst>
        </xdr:cNvPr>
        <xdr:cNvSpPr txBox="1"/>
      </xdr:nvSpPr>
      <xdr:spPr>
        <a:xfrm>
          <a:off x="43808076" y="1274617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b)</a:t>
          </a:r>
          <a:endParaRPr lang="ru-RU" sz="3000"/>
        </a:p>
      </xdr:txBody>
    </xdr:sp>
    <xdr:clientData/>
  </xdr:oneCellAnchor>
  <xdr:twoCellAnchor>
    <xdr:from>
      <xdr:col>19</xdr:col>
      <xdr:colOff>290946</xdr:colOff>
      <xdr:row>44</xdr:row>
      <xdr:rowOff>0</xdr:rowOff>
    </xdr:from>
    <xdr:to>
      <xdr:col>34</xdr:col>
      <xdr:colOff>506946</xdr:colOff>
      <xdr:row>83</xdr:row>
      <xdr:rowOff>175745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CC45C3B1-9354-4640-9D0F-5601A262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44</xdr:row>
      <xdr:rowOff>13855</xdr:rowOff>
    </xdr:from>
    <xdr:to>
      <xdr:col>18</xdr:col>
      <xdr:colOff>451528</xdr:colOff>
      <xdr:row>84</xdr:row>
      <xdr:rowOff>9491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96A2E96B-056C-4CE6-A21C-8742742D8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5</xdr:col>
      <xdr:colOff>332509</xdr:colOff>
      <xdr:row>45</xdr:row>
      <xdr:rowOff>83131</xdr:rowOff>
    </xdr:from>
    <xdr:ext cx="503408" cy="56194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6FF607A-A0E9-4787-9D60-B6656E8B24A0}"/>
            </a:ext>
          </a:extLst>
        </xdr:cNvPr>
        <xdr:cNvSpPr txBox="1"/>
      </xdr:nvSpPr>
      <xdr:spPr>
        <a:xfrm>
          <a:off x="3366654" y="8756076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b)</a:t>
          </a:r>
          <a:endParaRPr lang="ru-RU" sz="3000"/>
        </a:p>
      </xdr:txBody>
    </xdr:sp>
    <xdr:clientData/>
  </xdr:oneCellAnchor>
  <xdr:oneCellAnchor>
    <xdr:from>
      <xdr:col>21</xdr:col>
      <xdr:colOff>595747</xdr:colOff>
      <xdr:row>45</xdr:row>
      <xdr:rowOff>69273</xdr:rowOff>
    </xdr:from>
    <xdr:ext cx="503408" cy="56194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82E64E5-19E9-45B2-A3BC-63220C7D724A}"/>
            </a:ext>
          </a:extLst>
        </xdr:cNvPr>
        <xdr:cNvSpPr txBox="1"/>
      </xdr:nvSpPr>
      <xdr:spPr>
        <a:xfrm>
          <a:off x="13175674" y="8742218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d)</a:t>
          </a:r>
          <a:endParaRPr lang="ru-RU" sz="3000"/>
        </a:p>
      </xdr:txBody>
    </xdr:sp>
    <xdr:clientData/>
  </xdr:oneCellAnchor>
  <xdr:oneCellAnchor>
    <xdr:from>
      <xdr:col>11</xdr:col>
      <xdr:colOff>332506</xdr:colOff>
      <xdr:row>7</xdr:row>
      <xdr:rowOff>96984</xdr:rowOff>
    </xdr:from>
    <xdr:ext cx="2603213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1FD8642-7ECF-4A8C-A6CE-761B467237E9}"/>
                </a:ext>
              </a:extLst>
            </xdr:cNvPr>
            <xdr:cNvSpPr txBox="1"/>
          </xdr:nvSpPr>
          <xdr:spPr>
            <a:xfrm>
              <a:off x="7024251" y="1925784"/>
              <a:ext cx="2603213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𝜏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−8,51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=0,02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1FD8642-7ECF-4A8C-A6CE-761B467237E9}"/>
                </a:ext>
              </a:extLst>
            </xdr:cNvPr>
            <xdr:cNvSpPr txBox="1"/>
          </xdr:nvSpPr>
          <xdr:spPr>
            <a:xfrm>
              <a:off x="7024251" y="1925784"/>
              <a:ext cx="2603213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~𝜏^(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−8,51)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𝑅^2=0,02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27</xdr:col>
      <xdr:colOff>595743</xdr:colOff>
      <xdr:row>7</xdr:row>
      <xdr:rowOff>55420</xdr:rowOff>
    </xdr:from>
    <xdr:ext cx="2622000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56D8575C-08AA-4C9E-90C4-B32C674D1B73}"/>
                </a:ext>
              </a:extLst>
            </xdr:cNvPr>
            <xdr:cNvSpPr txBox="1"/>
          </xdr:nvSpPr>
          <xdr:spPr>
            <a:xfrm>
              <a:off x="16833270" y="1884220"/>
              <a:ext cx="2622000" cy="44300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𝑆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−17,1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=0,49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56D8575C-08AA-4C9E-90C4-B32C674D1B73}"/>
                </a:ext>
              </a:extLst>
            </xdr:cNvPr>
            <xdr:cNvSpPr txBox="1"/>
          </xdr:nvSpPr>
          <xdr:spPr>
            <a:xfrm>
              <a:off x="16833270" y="1884220"/>
              <a:ext cx="2622000" cy="44300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𝑆^(−17,1)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𝑅^2=0,49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11</xdr:col>
      <xdr:colOff>235524</xdr:colOff>
      <xdr:row>47</xdr:row>
      <xdr:rowOff>166256</xdr:rowOff>
    </xdr:from>
    <xdr:ext cx="2603213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69E51BDE-8C74-42EE-901E-81AB47B20427}"/>
                </a:ext>
              </a:extLst>
            </xdr:cNvPr>
            <xdr:cNvSpPr txBox="1"/>
          </xdr:nvSpPr>
          <xdr:spPr>
            <a:xfrm>
              <a:off x="6927269" y="9199420"/>
              <a:ext cx="2603213" cy="44300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𝜏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−12,7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=0,36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69E51BDE-8C74-42EE-901E-81AB47B20427}"/>
                </a:ext>
              </a:extLst>
            </xdr:cNvPr>
            <xdr:cNvSpPr txBox="1"/>
          </xdr:nvSpPr>
          <xdr:spPr>
            <a:xfrm>
              <a:off x="6927269" y="9199420"/>
              <a:ext cx="2603213" cy="44300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~𝜏^(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−12,7)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𝑅^2=0,36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27</xdr:col>
      <xdr:colOff>595742</xdr:colOff>
      <xdr:row>70</xdr:row>
      <xdr:rowOff>96984</xdr:rowOff>
    </xdr:from>
    <xdr:ext cx="2616357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42EBA2AD-735E-4BD6-8DF5-8BA1CE916608}"/>
                </a:ext>
              </a:extLst>
            </xdr:cNvPr>
            <xdr:cNvSpPr txBox="1"/>
          </xdr:nvSpPr>
          <xdr:spPr>
            <a:xfrm>
              <a:off x="16833269" y="13272657"/>
              <a:ext cx="2616357" cy="447815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𝑆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−5,09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=0,07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42EBA2AD-735E-4BD6-8DF5-8BA1CE916608}"/>
                </a:ext>
              </a:extLst>
            </xdr:cNvPr>
            <xdr:cNvSpPr txBox="1"/>
          </xdr:nvSpPr>
          <xdr:spPr>
            <a:xfrm>
              <a:off x="16833269" y="13272657"/>
              <a:ext cx="2616357" cy="447815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𝑆^(−5,09)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𝑅^2=0,07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11</xdr:col>
      <xdr:colOff>332506</xdr:colOff>
      <xdr:row>10</xdr:row>
      <xdr:rowOff>55420</xdr:rowOff>
    </xdr:from>
    <xdr:ext cx="2598084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91C45DD-0504-4F34-B18D-A346A161C33A}"/>
                </a:ext>
              </a:extLst>
            </xdr:cNvPr>
            <xdr:cNvSpPr txBox="1"/>
          </xdr:nvSpPr>
          <xdr:spPr>
            <a:xfrm>
              <a:off x="7024251" y="2424547"/>
              <a:ext cx="2598084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−40,1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=0,52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91C45DD-0504-4F34-B18D-A346A161C33A}"/>
                </a:ext>
              </a:extLst>
            </xdr:cNvPr>
            <xdr:cNvSpPr txBox="1"/>
          </xdr:nvSpPr>
          <xdr:spPr>
            <a:xfrm>
              <a:off x="7024251" y="2424547"/>
              <a:ext cx="2598084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𝑘~𝜏^(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−40,1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27</xdr:col>
      <xdr:colOff>609598</xdr:colOff>
      <xdr:row>10</xdr:row>
      <xdr:rowOff>13851</xdr:rowOff>
    </xdr:from>
    <xdr:ext cx="2611228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E7D4592-77BC-470B-9D12-3939B4E70932}"/>
                </a:ext>
              </a:extLst>
            </xdr:cNvPr>
            <xdr:cNvSpPr txBox="1"/>
          </xdr:nvSpPr>
          <xdr:spPr>
            <a:xfrm>
              <a:off x="16847125" y="2382978"/>
              <a:ext cx="2611228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−9,18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=0,54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E7D4592-77BC-470B-9D12-3939B4E70932}"/>
                </a:ext>
              </a:extLst>
            </xdr:cNvPr>
            <xdr:cNvSpPr txBox="1"/>
          </xdr:nvSpPr>
          <xdr:spPr>
            <a:xfrm>
              <a:off x="16847125" y="2382978"/>
              <a:ext cx="2611228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𝑘~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−9,18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11</xdr:col>
      <xdr:colOff>235524</xdr:colOff>
      <xdr:row>50</xdr:row>
      <xdr:rowOff>110834</xdr:rowOff>
    </xdr:from>
    <xdr:ext cx="2598084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FEDA03F-C7D3-4CCD-A3E3-FC66AB240D1C}"/>
                </a:ext>
              </a:extLst>
            </xdr:cNvPr>
            <xdr:cNvSpPr txBox="1"/>
          </xdr:nvSpPr>
          <xdr:spPr>
            <a:xfrm>
              <a:off x="6927269" y="9684325"/>
              <a:ext cx="2598084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−10,8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=0,23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FEDA03F-C7D3-4CCD-A3E3-FC66AB240D1C}"/>
                </a:ext>
              </a:extLst>
            </xdr:cNvPr>
            <xdr:cNvSpPr txBox="1"/>
          </xdr:nvSpPr>
          <xdr:spPr>
            <a:xfrm>
              <a:off x="6927269" y="9684325"/>
              <a:ext cx="2598084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𝑘~𝜏^(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−10,8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27</xdr:col>
      <xdr:colOff>595742</xdr:colOff>
      <xdr:row>73</xdr:row>
      <xdr:rowOff>55416</xdr:rowOff>
    </xdr:from>
    <xdr:ext cx="2616870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C1EE171E-1BEB-47C7-AD3A-4F07E69CABB3}"/>
                </a:ext>
              </a:extLst>
            </xdr:cNvPr>
            <xdr:cNvSpPr txBox="1"/>
          </xdr:nvSpPr>
          <xdr:spPr>
            <a:xfrm>
              <a:off x="16833269" y="13771416"/>
              <a:ext cx="2616870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−5,26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=0,26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C1EE171E-1BEB-47C7-AD3A-4F07E69CABB3}"/>
                </a:ext>
              </a:extLst>
            </xdr:cNvPr>
            <xdr:cNvSpPr txBox="1"/>
          </xdr:nvSpPr>
          <xdr:spPr>
            <a:xfrm>
              <a:off x="16833269" y="13771416"/>
              <a:ext cx="2616870" cy="45166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𝑘~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−5,26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</a:t>
              </a:r>
              <a:endParaRPr lang="ru-RU" sz="2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83130</xdr:colOff>
      <xdr:row>1</xdr:row>
      <xdr:rowOff>13854</xdr:rowOff>
    </xdr:from>
    <xdr:to>
      <xdr:col>25</xdr:col>
      <xdr:colOff>216003</xdr:colOff>
      <xdr:row>40</xdr:row>
      <xdr:rowOff>161890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BEEADB-B9E2-4288-A767-872F3B41A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415635</xdr:colOff>
      <xdr:row>28</xdr:row>
      <xdr:rowOff>166253</xdr:rowOff>
    </xdr:from>
    <xdr:ext cx="3910558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ACAB17-E2D3-4F0D-A44F-BE0453D10856}"/>
                </a:ext>
              </a:extLst>
            </xdr:cNvPr>
            <xdr:cNvSpPr txBox="1"/>
          </xdr:nvSpPr>
          <xdr:spPr>
            <a:xfrm>
              <a:off x="9656617" y="5389417"/>
              <a:ext cx="3910558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=1,02∗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7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8,85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=0,72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ACAB17-E2D3-4F0D-A44F-BE0453D10856}"/>
                </a:ext>
              </a:extLst>
            </xdr:cNvPr>
            <xdr:cNvSpPr txBox="1"/>
          </xdr:nvSpPr>
          <xdr:spPr>
            <a:xfrm>
              <a:off x="9656617" y="5389417"/>
              <a:ext cx="3910558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𝑘=1,02∗〖10〗^7 𝜙^8,85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𝑅^2=0,72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25</xdr:col>
      <xdr:colOff>374076</xdr:colOff>
      <xdr:row>1</xdr:row>
      <xdr:rowOff>55418</xdr:rowOff>
    </xdr:from>
    <xdr:to>
      <xdr:col>40</xdr:col>
      <xdr:colOff>465385</xdr:colOff>
      <xdr:row>41</xdr:row>
      <xdr:rowOff>23345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CE1237-2D37-44FD-949C-20D2264C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581890</xdr:colOff>
      <xdr:row>29</xdr:row>
      <xdr:rowOff>13853</xdr:rowOff>
    </xdr:from>
    <xdr:ext cx="3910558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4DAA41-756F-4FA9-AEBF-E7D6F30DBA55}"/>
                </a:ext>
              </a:extLst>
            </xdr:cNvPr>
            <xdr:cNvSpPr txBox="1"/>
          </xdr:nvSpPr>
          <xdr:spPr>
            <a:xfrm>
              <a:off x="19174690" y="5417126"/>
              <a:ext cx="3910558" cy="44300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=2,10∗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4,83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=0,15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4DAA41-756F-4FA9-AEBF-E7D6F30DBA55}"/>
                </a:ext>
              </a:extLst>
            </xdr:cNvPr>
            <xdr:cNvSpPr txBox="1"/>
          </xdr:nvSpPr>
          <xdr:spPr>
            <a:xfrm>
              <a:off x="19174690" y="5417126"/>
              <a:ext cx="3910558" cy="44300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𝑘=2,10∗〖10〗^4 𝜙^4,83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𝑅^2=0,15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10</xdr:col>
      <xdr:colOff>55421</xdr:colOff>
      <xdr:row>43</xdr:row>
      <xdr:rowOff>83126</xdr:rowOff>
    </xdr:from>
    <xdr:to>
      <xdr:col>25</xdr:col>
      <xdr:colOff>188294</xdr:colOff>
      <xdr:row>83</xdr:row>
      <xdr:rowOff>78762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4105778-AF3F-47E6-BE3B-B58EC303C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387926</xdr:colOff>
      <xdr:row>71</xdr:row>
      <xdr:rowOff>27706</xdr:rowOff>
    </xdr:from>
    <xdr:ext cx="3910558" cy="472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D1FFCA-12C0-4372-AB32-B777D2C3FAF6}"/>
                </a:ext>
              </a:extLst>
            </xdr:cNvPr>
            <xdr:cNvSpPr txBox="1"/>
          </xdr:nvSpPr>
          <xdr:spPr>
            <a:xfrm>
              <a:off x="9628908" y="13023270"/>
              <a:ext cx="3910558" cy="472181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=1,91∗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sSubSup>
                    <m:sSub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𝑐𝑜𝑛</m:t>
                      </m:r>
                    </m:sub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4,11</m:t>
                      </m:r>
                    </m:sup>
                  </m:sSub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=0,78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D1FFCA-12C0-4372-AB32-B777D2C3FAF6}"/>
                </a:ext>
              </a:extLst>
            </xdr:cNvPr>
            <xdr:cNvSpPr txBox="1"/>
          </xdr:nvSpPr>
          <xdr:spPr>
            <a:xfrm>
              <a:off x="9628908" y="13023270"/>
              <a:ext cx="3910558" cy="472181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𝑘=1,91∗〖10〗^3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𝑐𝑜𝑛^4,11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𝑅^2=0,78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25</xdr:col>
      <xdr:colOff>387932</xdr:colOff>
      <xdr:row>43</xdr:row>
      <xdr:rowOff>96982</xdr:rowOff>
    </xdr:from>
    <xdr:to>
      <xdr:col>40</xdr:col>
      <xdr:colOff>479241</xdr:colOff>
      <xdr:row>83</xdr:row>
      <xdr:rowOff>92618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BC99164-5858-4499-82CA-CF72131F5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31</xdr:col>
      <xdr:colOff>595746</xdr:colOff>
      <xdr:row>71</xdr:row>
      <xdr:rowOff>41562</xdr:rowOff>
    </xdr:from>
    <xdr:ext cx="3910558" cy="472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354F3CD-C77A-4040-88AA-0C0D9B1244CB}"/>
                </a:ext>
              </a:extLst>
            </xdr:cNvPr>
            <xdr:cNvSpPr txBox="1"/>
          </xdr:nvSpPr>
          <xdr:spPr>
            <a:xfrm>
              <a:off x="19188546" y="13037126"/>
              <a:ext cx="3910558" cy="47288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=1,60∗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sSubSup>
                    <m:sSub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𝑐𝑜𝑛</m:t>
                      </m:r>
                    </m:sub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2,31</m:t>
                      </m:r>
                    </m:sup>
                  </m:sSub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=0,16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354F3CD-C77A-4040-88AA-0C0D9B1244CB}"/>
                </a:ext>
              </a:extLst>
            </xdr:cNvPr>
            <xdr:cNvSpPr txBox="1"/>
          </xdr:nvSpPr>
          <xdr:spPr>
            <a:xfrm>
              <a:off x="19188546" y="13037126"/>
              <a:ext cx="3910558" cy="47288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𝑘=1,60∗〖10〗^2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𝑐𝑜𝑛^2,31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𝑅^2=0,16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10</xdr:col>
      <xdr:colOff>41567</xdr:colOff>
      <xdr:row>84</xdr:row>
      <xdr:rowOff>138543</xdr:rowOff>
    </xdr:from>
    <xdr:to>
      <xdr:col>25</xdr:col>
      <xdr:colOff>174440</xdr:colOff>
      <xdr:row>124</xdr:row>
      <xdr:rowOff>134180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BA59068-3E62-4916-8369-2B17771AE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346359</xdr:colOff>
      <xdr:row>112</xdr:row>
      <xdr:rowOff>83124</xdr:rowOff>
    </xdr:from>
    <xdr:ext cx="5152373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18D58C-0693-4325-AD2F-F65DD7724981}"/>
                </a:ext>
              </a:extLst>
            </xdr:cNvPr>
            <xdr:cNvSpPr txBox="1"/>
          </xdr:nvSpPr>
          <xdr:spPr>
            <a:xfrm>
              <a:off x="8368141" y="20463160"/>
              <a:ext cx="5152373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=5,14∗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𝜙</m:t>
                          </m:r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−0,073</m:t>
                          </m:r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3,59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=0,71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18D58C-0693-4325-AD2F-F65DD7724981}"/>
                </a:ext>
              </a:extLst>
            </xdr:cNvPr>
            <xdr:cNvSpPr txBox="1"/>
          </xdr:nvSpPr>
          <xdr:spPr>
            <a:xfrm>
              <a:off x="8368141" y="20463160"/>
              <a:ext cx="5152373" cy="447815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𝑘=5,14∗〖10〗^3 (𝜙−0,073)^3,59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𝑅^2=0,71</a:t>
              </a:r>
              <a:endParaRPr lang="en-US" sz="2200"/>
            </a:p>
          </xdr:txBody>
        </xdr:sp>
      </mc:Fallback>
    </mc:AlternateContent>
    <xdr:clientData/>
  </xdr:oneCellAnchor>
  <xdr:twoCellAnchor>
    <xdr:from>
      <xdr:col>25</xdr:col>
      <xdr:colOff>332514</xdr:colOff>
      <xdr:row>84</xdr:row>
      <xdr:rowOff>166255</xdr:rowOff>
    </xdr:from>
    <xdr:to>
      <xdr:col>40</xdr:col>
      <xdr:colOff>423823</xdr:colOff>
      <xdr:row>124</xdr:row>
      <xdr:rowOff>161892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3F7E34C-6641-4DB8-B31E-AA82EB1D9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29</xdr:col>
      <xdr:colOff>512614</xdr:colOff>
      <xdr:row>112</xdr:row>
      <xdr:rowOff>124691</xdr:rowOff>
    </xdr:from>
    <xdr:ext cx="5158015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2E857C-FFA3-415E-93E5-DF3D209E8A9A}"/>
                </a:ext>
              </a:extLst>
            </xdr:cNvPr>
            <xdr:cNvSpPr txBox="1"/>
          </xdr:nvSpPr>
          <xdr:spPr>
            <a:xfrm>
              <a:off x="17886214" y="20504727"/>
              <a:ext cx="5158015" cy="44300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=2,27∗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𝜙</m:t>
                          </m:r>
                          <m:r>
                            <a:rPr lang="en-US" sz="2200" b="0" i="1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−0,054</m:t>
                          </m:r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2,10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1"/>
                  </a:solidFill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=0,14</m:t>
                  </m:r>
                </m:oMath>
              </a14:m>
              <a:endParaRPr lang="en-US" sz="2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2E857C-FFA3-415E-93E5-DF3D209E8A9A}"/>
                </a:ext>
              </a:extLst>
            </xdr:cNvPr>
            <xdr:cNvSpPr txBox="1"/>
          </xdr:nvSpPr>
          <xdr:spPr>
            <a:xfrm>
              <a:off x="17886214" y="20504727"/>
              <a:ext cx="5158015" cy="443006"/>
            </a:xfrm>
            <a:prstGeom prst="rect">
              <a:avLst/>
            </a:prstGeom>
            <a:noFill/>
            <a:ln w="12700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𝑘=2,27∗〖10〗^2 (𝜙−0,054)^2,10</a:t>
              </a:r>
              <a:r>
                <a:rPr lang="en-US" sz="2200">
                  <a:solidFill>
                    <a:schemeClr val="accent1"/>
                  </a:solidFill>
                </a:rPr>
                <a:t>, </a:t>
              </a:r>
              <a:r>
                <a:rPr lang="en-US" sz="22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𝑅^2=0,14</a:t>
              </a:r>
              <a:endParaRPr lang="en-US" sz="2200"/>
            </a:p>
          </xdr:txBody>
        </xdr:sp>
      </mc:Fallback>
    </mc:AlternateContent>
    <xdr:clientData/>
  </xdr:oneCellAnchor>
  <xdr:oneCellAnchor>
    <xdr:from>
      <xdr:col>12</xdr:col>
      <xdr:colOff>429491</xdr:colOff>
      <xdr:row>2</xdr:row>
      <xdr:rowOff>110841</xdr:rowOff>
    </xdr:from>
    <xdr:ext cx="485582" cy="56194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8A18E4-1598-4ED1-A92F-E5EDA45C8DF4}"/>
            </a:ext>
          </a:extLst>
        </xdr:cNvPr>
        <xdr:cNvSpPr txBox="1"/>
      </xdr:nvSpPr>
      <xdr:spPr>
        <a:xfrm>
          <a:off x="7232073" y="651168"/>
          <a:ext cx="485582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a)</a:t>
          </a:r>
          <a:endParaRPr lang="ru-RU" sz="3000"/>
        </a:p>
      </xdr:txBody>
    </xdr:sp>
    <xdr:clientData/>
  </xdr:oneCellAnchor>
  <xdr:oneCellAnchor>
    <xdr:from>
      <xdr:col>16</xdr:col>
      <xdr:colOff>415635</xdr:colOff>
      <xdr:row>31</xdr:row>
      <xdr:rowOff>110835</xdr:rowOff>
    </xdr:from>
    <xdr:ext cx="3905428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3A26635-2DAE-4580-B753-893E11A1072D}"/>
                </a:ext>
              </a:extLst>
            </xdr:cNvPr>
            <xdr:cNvSpPr txBox="1"/>
          </xdr:nvSpPr>
          <xdr:spPr>
            <a:xfrm>
              <a:off x="9656617" y="5874326"/>
              <a:ext cx="3905428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=1,10∗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6,27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=0,66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3A26635-2DAE-4580-B753-893E11A1072D}"/>
                </a:ext>
              </a:extLst>
            </xdr:cNvPr>
            <xdr:cNvSpPr txBox="1"/>
          </xdr:nvSpPr>
          <xdr:spPr>
            <a:xfrm>
              <a:off x="9656617" y="5874326"/>
              <a:ext cx="3905428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𝑘=1,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 𝜙^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66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31</xdr:col>
      <xdr:colOff>581890</xdr:colOff>
      <xdr:row>31</xdr:row>
      <xdr:rowOff>138541</xdr:rowOff>
    </xdr:from>
    <xdr:ext cx="3905428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2CA3C03-1595-4935-9511-3D5E870A4003}"/>
                </a:ext>
              </a:extLst>
            </xdr:cNvPr>
            <xdr:cNvSpPr txBox="1"/>
          </xdr:nvSpPr>
          <xdr:spPr>
            <a:xfrm>
              <a:off x="19174690" y="5902032"/>
              <a:ext cx="3905428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=7,79∗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5,21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=0,35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2CA3C03-1595-4935-9511-3D5E870A4003}"/>
                </a:ext>
              </a:extLst>
            </xdr:cNvPr>
            <xdr:cNvSpPr txBox="1"/>
          </xdr:nvSpPr>
          <xdr:spPr>
            <a:xfrm>
              <a:off x="19174690" y="5902032"/>
              <a:ext cx="3905428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79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 𝜙^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31</xdr:col>
      <xdr:colOff>595746</xdr:colOff>
      <xdr:row>73</xdr:row>
      <xdr:rowOff>180107</xdr:rowOff>
    </xdr:from>
    <xdr:ext cx="3905428" cy="472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AF88B65-BF6A-4AD9-A35A-E2FEC2A87A9C}"/>
                </a:ext>
              </a:extLst>
            </xdr:cNvPr>
            <xdr:cNvSpPr txBox="1"/>
          </xdr:nvSpPr>
          <xdr:spPr>
            <a:xfrm>
              <a:off x="19188546" y="13535889"/>
              <a:ext cx="3905428" cy="47288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=8,04∗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sSubSup>
                    <m:sSub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𝑐𝑜𝑛</m:t>
                      </m:r>
                    </m:sub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3,66</m:t>
                      </m:r>
                    </m:sup>
                  </m:sSub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=0,36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AF88B65-BF6A-4AD9-A35A-E2FEC2A87A9C}"/>
                </a:ext>
              </a:extLst>
            </xdr:cNvPr>
            <xdr:cNvSpPr txBox="1"/>
          </xdr:nvSpPr>
          <xdr:spPr>
            <a:xfrm>
              <a:off x="19188546" y="13535889"/>
              <a:ext cx="3905428" cy="47288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_𝑐𝑜𝑛^3,66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16</xdr:col>
      <xdr:colOff>387927</xdr:colOff>
      <xdr:row>73</xdr:row>
      <xdr:rowOff>166244</xdr:rowOff>
    </xdr:from>
    <xdr:ext cx="3905428" cy="472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367E4EE-CADD-4FCF-9BCE-DE3E89A8FB4B}"/>
                </a:ext>
              </a:extLst>
            </xdr:cNvPr>
            <xdr:cNvSpPr txBox="1"/>
          </xdr:nvSpPr>
          <xdr:spPr>
            <a:xfrm>
              <a:off x="9628909" y="13522026"/>
              <a:ext cx="3905428" cy="47288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=8,44∗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sSubSup>
                    <m:sSub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𝜙</m:t>
                      </m:r>
                    </m:e>
                    <m:sub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𝑐𝑜𝑛</m:t>
                      </m:r>
                    </m:sub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4,61</m:t>
                      </m:r>
                    </m:sup>
                  </m:sSub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=0,64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367E4EE-CADD-4FCF-9BCE-DE3E89A8FB4B}"/>
                </a:ext>
              </a:extLst>
            </xdr:cNvPr>
            <xdr:cNvSpPr txBox="1"/>
          </xdr:nvSpPr>
          <xdr:spPr>
            <a:xfrm>
              <a:off x="9628909" y="13522026"/>
              <a:ext cx="3905428" cy="472886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_𝑐𝑜𝑛^4,61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29</xdr:col>
      <xdr:colOff>512613</xdr:colOff>
      <xdr:row>115</xdr:row>
      <xdr:rowOff>69267</xdr:rowOff>
    </xdr:from>
    <xdr:ext cx="5152885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A28A90E-4D1A-4D07-AB6D-08E62B437B8B}"/>
                </a:ext>
              </a:extLst>
            </xdr:cNvPr>
            <xdr:cNvSpPr txBox="1"/>
          </xdr:nvSpPr>
          <xdr:spPr>
            <a:xfrm>
              <a:off x="17886213" y="20989631"/>
              <a:ext cx="5152885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=8,90∗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𝜙</m:t>
                          </m:r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−0,062</m:t>
                          </m:r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3,15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=0,36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A28A90E-4D1A-4D07-AB6D-08E62B437B8B}"/>
                </a:ext>
              </a:extLst>
            </xdr:cNvPr>
            <xdr:cNvSpPr txBox="1"/>
          </xdr:nvSpPr>
          <xdr:spPr>
            <a:xfrm>
              <a:off x="17886213" y="20989631"/>
              <a:ext cx="5152885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(𝜙−0,062)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14</xdr:col>
      <xdr:colOff>346359</xdr:colOff>
      <xdr:row>115</xdr:row>
      <xdr:rowOff>27702</xdr:rowOff>
    </xdr:from>
    <xdr:ext cx="5152885" cy="451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BA482B-8A92-4EA2-8252-A9F1E6C717CC}"/>
                </a:ext>
              </a:extLst>
            </xdr:cNvPr>
            <xdr:cNvSpPr txBox="1"/>
          </xdr:nvSpPr>
          <xdr:spPr>
            <a:xfrm>
              <a:off x="8368141" y="20948066"/>
              <a:ext cx="5152885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=1,27∗</m:t>
                  </m:r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  <m:sSup>
                    <m:sSupPr>
                      <m:ctrlP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𝜙</m:t>
                          </m:r>
                          <m:r>
                            <a:rPr lang="en-US" sz="2200" b="0" i="1">
                              <a:solidFill>
                                <a:schemeClr val="accent2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−0,048</m:t>
                          </m:r>
                        </m:e>
                      </m:d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4,25</m:t>
                      </m:r>
                    </m:sup>
                  </m:sSup>
                </m:oMath>
              </a14:m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20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2200" b="0" i="1">
                          <a:solidFill>
                            <a:schemeClr val="accent2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2200" b="0" i="1">
                      <a:solidFill>
                        <a:schemeClr val="accent2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=0,64</m:t>
                  </m:r>
                </m:oMath>
              </a14:m>
              <a:endParaRPr lang="ru-RU" sz="2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BA482B-8A92-4EA2-8252-A9F1E6C717CC}"/>
                </a:ext>
              </a:extLst>
            </xdr:cNvPr>
            <xdr:cNvSpPr txBox="1"/>
          </xdr:nvSpPr>
          <xdr:spPr>
            <a:xfrm>
              <a:off x="8368141" y="20948066"/>
              <a:ext cx="5152885" cy="451662"/>
            </a:xfrm>
            <a:prstGeom prst="rect">
              <a:avLst/>
            </a:prstGeom>
            <a:noFill/>
            <a:ln w="12700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𝑘=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∗〖10〗^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(𝜙−0,048)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220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𝑅^2=0,</a:t>
              </a:r>
              <a:r>
                <a:rPr lang="en-US" sz="22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endParaRPr lang="ru-RU" sz="2200"/>
            </a:p>
          </xdr:txBody>
        </xdr:sp>
      </mc:Fallback>
    </mc:AlternateContent>
    <xdr:clientData/>
  </xdr:oneCellAnchor>
  <xdr:oneCellAnchor>
    <xdr:from>
      <xdr:col>27</xdr:col>
      <xdr:colOff>554182</xdr:colOff>
      <xdr:row>2</xdr:row>
      <xdr:rowOff>138553</xdr:rowOff>
    </xdr:from>
    <xdr:ext cx="503408" cy="56194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F5D4029-A94C-4216-B4CD-03EB05109B3A}"/>
            </a:ext>
          </a:extLst>
        </xdr:cNvPr>
        <xdr:cNvSpPr txBox="1"/>
      </xdr:nvSpPr>
      <xdr:spPr>
        <a:xfrm>
          <a:off x="16708582" y="678880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d)</a:t>
          </a:r>
          <a:endParaRPr lang="ru-RU" sz="3000"/>
        </a:p>
      </xdr:txBody>
    </xdr:sp>
    <xdr:clientData/>
  </xdr:oneCellAnchor>
  <xdr:oneCellAnchor>
    <xdr:from>
      <xdr:col>12</xdr:col>
      <xdr:colOff>360217</xdr:colOff>
      <xdr:row>45</xdr:row>
      <xdr:rowOff>4</xdr:rowOff>
    </xdr:from>
    <xdr:ext cx="463973" cy="56194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D03CFB1-0247-4CAD-874F-64496D220520}"/>
            </a:ext>
          </a:extLst>
        </xdr:cNvPr>
        <xdr:cNvSpPr txBox="1"/>
      </xdr:nvSpPr>
      <xdr:spPr>
        <a:xfrm>
          <a:off x="7162799" y="8312731"/>
          <a:ext cx="463973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c)</a:t>
          </a:r>
          <a:endParaRPr lang="ru-RU" sz="3000"/>
        </a:p>
      </xdr:txBody>
    </xdr:sp>
    <xdr:clientData/>
  </xdr:oneCellAnchor>
  <xdr:oneCellAnchor>
    <xdr:from>
      <xdr:col>12</xdr:col>
      <xdr:colOff>346362</xdr:colOff>
      <xdr:row>86</xdr:row>
      <xdr:rowOff>41568</xdr:rowOff>
    </xdr:from>
    <xdr:ext cx="503408" cy="56194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971EED4-229D-4772-8076-C2621087BBF3}"/>
            </a:ext>
          </a:extLst>
        </xdr:cNvPr>
        <xdr:cNvSpPr txBox="1"/>
      </xdr:nvSpPr>
      <xdr:spPr>
        <a:xfrm>
          <a:off x="7148944" y="15738768"/>
          <a:ext cx="503408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b)</a:t>
          </a:r>
          <a:endParaRPr lang="ru-RU" sz="3000"/>
        </a:p>
      </xdr:txBody>
    </xdr:sp>
    <xdr:clientData/>
  </xdr:oneCellAnchor>
  <xdr:oneCellAnchor>
    <xdr:from>
      <xdr:col>27</xdr:col>
      <xdr:colOff>581890</xdr:colOff>
      <xdr:row>44</xdr:row>
      <xdr:rowOff>152406</xdr:rowOff>
    </xdr:from>
    <xdr:ext cx="418704" cy="56194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36ADAD-3A28-4DD3-9DE5-F7377D26BC3A}"/>
            </a:ext>
          </a:extLst>
        </xdr:cNvPr>
        <xdr:cNvSpPr txBox="1"/>
      </xdr:nvSpPr>
      <xdr:spPr>
        <a:xfrm>
          <a:off x="16736290" y="8285024"/>
          <a:ext cx="418704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f)</a:t>
          </a:r>
          <a:endParaRPr lang="ru-RU" sz="3000"/>
        </a:p>
      </xdr:txBody>
    </xdr:sp>
    <xdr:clientData/>
  </xdr:oneCellAnchor>
  <xdr:oneCellAnchor>
    <xdr:from>
      <xdr:col>27</xdr:col>
      <xdr:colOff>540326</xdr:colOff>
      <xdr:row>86</xdr:row>
      <xdr:rowOff>55424</xdr:rowOff>
    </xdr:from>
    <xdr:ext cx="492699" cy="56194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F1A241E-4CC1-4597-A4FC-B08994CB4ADA}"/>
            </a:ext>
          </a:extLst>
        </xdr:cNvPr>
        <xdr:cNvSpPr txBox="1"/>
      </xdr:nvSpPr>
      <xdr:spPr>
        <a:xfrm>
          <a:off x="16694726" y="15752624"/>
          <a:ext cx="492699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000"/>
            <a:t>e)</a:t>
          </a:r>
          <a:endParaRPr lang="ru-RU" sz="3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RowHeight="14.4" x14ac:dyDescent="0.3"/>
  <cols>
    <col min="1" max="1" width="7.109375" style="7" customWidth="1"/>
    <col min="2" max="2" width="12" style="7" bestFit="1" customWidth="1"/>
    <col min="3" max="3" width="8" style="7" bestFit="1" customWidth="1"/>
    <col min="4" max="4" width="9.77734375" style="7" bestFit="1" customWidth="1"/>
    <col min="5" max="6" width="9" style="7" bestFit="1" customWidth="1"/>
    <col min="7" max="7" width="8" style="7" bestFit="1" customWidth="1"/>
    <col min="8" max="8" width="10" style="7" bestFit="1" customWidth="1"/>
    <col min="9" max="9" width="12.44140625" style="7" bestFit="1" customWidth="1"/>
    <col min="10" max="10" width="9" style="7" bestFit="1" customWidth="1"/>
    <col min="11" max="11" width="10" style="7" bestFit="1" customWidth="1"/>
    <col min="12" max="12" width="11" style="7" bestFit="1" customWidth="1"/>
    <col min="13" max="13" width="9.44140625" style="7" bestFit="1" customWidth="1"/>
    <col min="14" max="14" width="9" style="7" bestFit="1" customWidth="1"/>
    <col min="15" max="15" width="8" style="17" customWidth="1"/>
    <col min="16" max="16" width="9.77734375" style="17" bestFit="1" customWidth="1"/>
    <col min="17" max="18" width="9" style="17" bestFit="1" customWidth="1"/>
    <col min="19" max="19" width="8" style="17" bestFit="1" customWidth="1"/>
    <col min="20" max="20" width="10" style="17" bestFit="1" customWidth="1"/>
    <col min="21" max="21" width="11.6640625" style="17" bestFit="1" customWidth="1"/>
    <col min="22" max="22" width="9" style="17" bestFit="1" customWidth="1"/>
    <col min="23" max="23" width="10" style="17" bestFit="1" customWidth="1"/>
    <col min="24" max="24" width="13" style="17" customWidth="1"/>
    <col min="25" max="25" width="9.44140625" style="17" bestFit="1" customWidth="1"/>
    <col min="26" max="26" width="11" style="17" bestFit="1" customWidth="1"/>
  </cols>
  <sheetData>
    <row r="1" spans="1:26" ht="15" thickBot="1" x14ac:dyDescent="0.35">
      <c r="A1" s="5" t="s">
        <v>0</v>
      </c>
      <c r="B1" s="6" t="s">
        <v>1</v>
      </c>
      <c r="C1" s="195" t="s">
        <v>3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  <c r="O1" s="198" t="s">
        <v>4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200"/>
    </row>
    <row r="2" spans="1:26" s="4" customFormat="1" ht="28.8" x14ac:dyDescent="0.3">
      <c r="A2" s="189" t="s">
        <v>13</v>
      </c>
      <c r="B2" s="190"/>
      <c r="C2" s="3"/>
      <c r="D2" s="24"/>
      <c r="E2" s="24" t="s">
        <v>25</v>
      </c>
      <c r="F2" s="193" t="s">
        <v>14</v>
      </c>
      <c r="G2" s="193"/>
      <c r="H2" s="191" t="s">
        <v>15</v>
      </c>
      <c r="I2" s="192"/>
      <c r="J2" s="191" t="s">
        <v>16</v>
      </c>
      <c r="K2" s="192"/>
      <c r="L2" s="191" t="s">
        <v>11</v>
      </c>
      <c r="M2" s="194"/>
      <c r="N2" s="192"/>
      <c r="O2" s="25"/>
      <c r="P2" s="25"/>
      <c r="Q2" s="25" t="s">
        <v>25</v>
      </c>
      <c r="R2" s="201" t="s">
        <v>9</v>
      </c>
      <c r="S2" s="201"/>
      <c r="T2" s="201" t="s">
        <v>10</v>
      </c>
      <c r="U2" s="201"/>
      <c r="V2" s="201"/>
      <c r="W2" s="201"/>
      <c r="X2" s="201" t="s">
        <v>11</v>
      </c>
      <c r="Y2" s="201"/>
      <c r="Z2" s="202"/>
    </row>
    <row r="3" spans="1:26" s="4" customFormat="1" ht="43.2" x14ac:dyDescent="0.3">
      <c r="A3" s="187" t="s">
        <v>12</v>
      </c>
      <c r="B3" s="188"/>
      <c r="C3" s="18" t="s">
        <v>7</v>
      </c>
      <c r="D3" s="19" t="s">
        <v>8</v>
      </c>
      <c r="E3" s="19" t="s">
        <v>21</v>
      </c>
      <c r="F3" s="19" t="s">
        <v>22</v>
      </c>
      <c r="G3" s="19" t="s">
        <v>20</v>
      </c>
      <c r="H3" s="19" t="s">
        <v>23</v>
      </c>
      <c r="I3" s="19" t="s">
        <v>19</v>
      </c>
      <c r="J3" s="19" t="s">
        <v>23</v>
      </c>
      <c r="K3" s="19" t="s">
        <v>24</v>
      </c>
      <c r="L3" s="19" t="s">
        <v>17</v>
      </c>
      <c r="M3" s="19" t="s">
        <v>2</v>
      </c>
      <c r="N3" s="19" t="s">
        <v>30</v>
      </c>
      <c r="O3" s="20" t="s">
        <v>7</v>
      </c>
      <c r="P3" s="20" t="s">
        <v>8</v>
      </c>
      <c r="Q3" s="20" t="s">
        <v>21</v>
      </c>
      <c r="R3" s="20" t="s">
        <v>22</v>
      </c>
      <c r="S3" s="20" t="s">
        <v>20</v>
      </c>
      <c r="T3" s="20" t="s">
        <v>23</v>
      </c>
      <c r="U3" s="20" t="s">
        <v>19</v>
      </c>
      <c r="V3" s="20" t="s">
        <v>23</v>
      </c>
      <c r="W3" s="20" t="s">
        <v>24</v>
      </c>
      <c r="X3" s="20" t="s">
        <v>17</v>
      </c>
      <c r="Y3" s="20" t="s">
        <v>2</v>
      </c>
      <c r="Z3" s="21" t="s">
        <v>30</v>
      </c>
    </row>
    <row r="4" spans="1:26" s="9" customFormat="1" x14ac:dyDescent="0.3">
      <c r="A4" s="10">
        <v>4</v>
      </c>
      <c r="B4" s="10">
        <v>1</v>
      </c>
      <c r="C4" s="28">
        <v>0.11194057</v>
      </c>
      <c r="D4" s="28">
        <v>8.0143660300000003E-2</v>
      </c>
      <c r="E4" s="28">
        <v>28.5462265</v>
      </c>
      <c r="F4" s="28">
        <v>64.447484900000006</v>
      </c>
      <c r="G4" s="28">
        <v>0.94577181300000002</v>
      </c>
      <c r="H4" s="28">
        <v>102.204931</v>
      </c>
      <c r="I4" s="28">
        <v>2.645621947</v>
      </c>
      <c r="J4" s="28">
        <v>45.233076999999994</v>
      </c>
      <c r="K4" s="28">
        <v>301.494482</v>
      </c>
      <c r="L4" s="28">
        <v>32.382551679999999</v>
      </c>
      <c r="M4" s="28">
        <v>1.872121787</v>
      </c>
      <c r="N4" s="8">
        <v>0.14159621680071591</v>
      </c>
      <c r="O4" s="34">
        <v>0.20514067999999999</v>
      </c>
      <c r="P4" s="34">
        <v>0.190299839</v>
      </c>
      <c r="Q4" s="34">
        <v>16.274009700000001</v>
      </c>
      <c r="R4" s="34">
        <v>75.653590500000007</v>
      </c>
      <c r="S4" s="34">
        <v>0.92793250100000002</v>
      </c>
      <c r="T4" s="34">
        <v>116.151786</v>
      </c>
      <c r="U4" s="34">
        <v>3.3737658669999999</v>
      </c>
      <c r="V4" s="34">
        <v>59.064791999999997</v>
      </c>
      <c r="W4" s="34">
        <v>367.23961700000001</v>
      </c>
      <c r="X4" s="34">
        <v>3777.3567330000001</v>
      </c>
      <c r="Y4" s="34">
        <v>1.763402154</v>
      </c>
      <c r="Z4" s="8">
        <v>16.520377089721123</v>
      </c>
    </row>
    <row r="5" spans="1:26" s="9" customFormat="1" x14ac:dyDescent="0.3">
      <c r="A5" s="10">
        <v>4</v>
      </c>
      <c r="B5" s="10">
        <v>2</v>
      </c>
      <c r="C5" s="28">
        <v>0.10871177899999999</v>
      </c>
      <c r="D5" s="28">
        <v>7.8721448799999996E-2</v>
      </c>
      <c r="E5" s="28">
        <v>29.288551300000002</v>
      </c>
      <c r="F5" s="28">
        <v>66.114932299999992</v>
      </c>
      <c r="G5" s="28">
        <v>0.93969988800000004</v>
      </c>
      <c r="H5" s="28">
        <v>100.91889800000001</v>
      </c>
      <c r="I5" s="28">
        <v>2.6285923489999998</v>
      </c>
      <c r="J5" s="28">
        <v>43.463585999999999</v>
      </c>
      <c r="K5" s="28">
        <v>300.574026</v>
      </c>
      <c r="L5" s="28">
        <v>8.6409518849999998</v>
      </c>
      <c r="M5" s="28">
        <v>2.0653713360000001</v>
      </c>
      <c r="N5" s="8">
        <v>3.7787214148377213E-2</v>
      </c>
      <c r="O5" s="34">
        <v>0.15412110100000001</v>
      </c>
      <c r="P5" s="34">
        <v>0.13859343499999999</v>
      </c>
      <c r="Q5" s="34">
        <v>23.719507199999999</v>
      </c>
      <c r="R5" s="34">
        <v>79.022437299999993</v>
      </c>
      <c r="S5" s="34">
        <v>0.90774405000000002</v>
      </c>
      <c r="T5" s="34">
        <v>111.62024</v>
      </c>
      <c r="U5" s="34">
        <v>3.2170542640000002</v>
      </c>
      <c r="V5" s="34">
        <v>52.934446000000001</v>
      </c>
      <c r="W5" s="34">
        <v>328.41549399999997</v>
      </c>
      <c r="X5" s="34">
        <v>902.13536139999997</v>
      </c>
      <c r="Y5" s="34">
        <v>1.9218177590000001</v>
      </c>
      <c r="Z5" s="8">
        <v>3.9452434348256467</v>
      </c>
    </row>
    <row r="6" spans="1:26" s="9" customFormat="1" x14ac:dyDescent="0.3">
      <c r="A6" s="10">
        <v>4</v>
      </c>
      <c r="B6" s="10">
        <v>3</v>
      </c>
      <c r="C6" s="28">
        <v>0.10042820099999999</v>
      </c>
      <c r="D6" s="28">
        <v>6.68101683E-2</v>
      </c>
      <c r="E6" s="28">
        <v>29.132747699999999</v>
      </c>
      <c r="F6" s="28">
        <v>63.320964600000003</v>
      </c>
      <c r="G6" s="28">
        <v>0.95331513899999998</v>
      </c>
      <c r="H6" s="28">
        <v>101.553569</v>
      </c>
      <c r="I6" s="28">
        <v>2.6415675909999998</v>
      </c>
      <c r="J6" s="28">
        <v>44.003405000000001</v>
      </c>
      <c r="K6" s="28">
        <v>299.354578</v>
      </c>
      <c r="L6" s="28">
        <v>4.1503888089999998</v>
      </c>
      <c r="M6" s="28">
        <v>1.8224362650000001</v>
      </c>
      <c r="N6" s="8">
        <v>1.8131035660300148E-2</v>
      </c>
      <c r="O6" s="34">
        <v>0.13798880599999999</v>
      </c>
      <c r="P6" s="34">
        <v>0.120114259</v>
      </c>
      <c r="Q6" s="34">
        <v>25.8072643</v>
      </c>
      <c r="R6" s="34">
        <v>75.004406300000014</v>
      </c>
      <c r="S6" s="34">
        <v>0.91962659400000002</v>
      </c>
      <c r="T6" s="34">
        <v>109.85181900000001</v>
      </c>
      <c r="U6" s="34">
        <v>3.0604150649999999</v>
      </c>
      <c r="V6" s="34">
        <v>51.085724999999996</v>
      </c>
      <c r="W6" s="34">
        <v>320.40916200000004</v>
      </c>
      <c r="X6" s="34">
        <v>324.93935529999999</v>
      </c>
      <c r="Y6" s="34">
        <v>1.9153506709999999</v>
      </c>
      <c r="Z6" s="8">
        <v>1.4183509192062</v>
      </c>
    </row>
    <row r="7" spans="1:26" s="9" customFormat="1" x14ac:dyDescent="0.3">
      <c r="A7" s="10">
        <v>4</v>
      </c>
      <c r="B7" s="10">
        <v>4</v>
      </c>
      <c r="C7" s="28">
        <v>0.13972595300000001</v>
      </c>
      <c r="D7" s="28">
        <v>0.12264841</v>
      </c>
      <c r="E7" s="28">
        <v>29.2349739</v>
      </c>
      <c r="F7" s="28">
        <v>72.931162999999998</v>
      </c>
      <c r="G7" s="28">
        <v>0.91389238800000006</v>
      </c>
      <c r="H7" s="28">
        <v>102.40966899999999</v>
      </c>
      <c r="I7" s="28">
        <v>2.786498092</v>
      </c>
      <c r="J7" s="28">
        <v>44.064575000000005</v>
      </c>
      <c r="K7" s="28">
        <v>300.67121400000002</v>
      </c>
      <c r="L7" s="28">
        <v>62.289289650000001</v>
      </c>
      <c r="M7" s="28">
        <v>1.9620312369999999</v>
      </c>
      <c r="N7" s="8">
        <v>0.27200789746539794</v>
      </c>
      <c r="O7" s="34">
        <v>0.162415057</v>
      </c>
      <c r="P7" s="34">
        <v>0.15098141100000001</v>
      </c>
      <c r="Q7" s="34">
        <v>26.426250499999998</v>
      </c>
      <c r="R7" s="34">
        <v>85.757046899999992</v>
      </c>
      <c r="S7" s="34">
        <v>0.87285608100000001</v>
      </c>
      <c r="T7" s="34">
        <v>111.00158</v>
      </c>
      <c r="U7" s="34">
        <v>3.1233939390000001</v>
      </c>
      <c r="V7" s="34">
        <v>49.690764999999999</v>
      </c>
      <c r="W7" s="34">
        <v>318.21220700000003</v>
      </c>
      <c r="X7" s="34">
        <v>273.40273550000001</v>
      </c>
      <c r="Y7" s="34">
        <v>1.905652949</v>
      </c>
      <c r="Z7" s="8">
        <v>1.1952435057197017</v>
      </c>
    </row>
    <row r="8" spans="1:26" s="9" customFormat="1" x14ac:dyDescent="0.3">
      <c r="A8" s="10">
        <v>4</v>
      </c>
      <c r="B8" s="10">
        <v>5</v>
      </c>
      <c r="C8" s="28">
        <v>9.1022364800000005E-2</v>
      </c>
      <c r="D8" s="28">
        <v>5.1764402500000001E-2</v>
      </c>
      <c r="E8" s="28">
        <v>25.432663000000002</v>
      </c>
      <c r="F8" s="28">
        <v>70.436194499999999</v>
      </c>
      <c r="G8" s="28">
        <v>0.92720544299999996</v>
      </c>
      <c r="H8" s="28">
        <v>104.304965</v>
      </c>
      <c r="I8" s="28">
        <v>2.8480780960000001</v>
      </c>
      <c r="J8" s="28">
        <v>47.286605999999999</v>
      </c>
      <c r="K8" s="28">
        <v>298.95083999999997</v>
      </c>
      <c r="L8" s="28">
        <v>67.498751949999999</v>
      </c>
      <c r="M8" s="28">
        <v>1.8731121150000001</v>
      </c>
      <c r="N8" s="8">
        <v>0.29530759684370927</v>
      </c>
      <c r="O8" s="34">
        <v>0.103098683</v>
      </c>
      <c r="P8" s="34">
        <v>7.7972836800000001E-2</v>
      </c>
      <c r="Q8" s="34">
        <v>27.979604699999999</v>
      </c>
      <c r="R8" s="34">
        <v>78.407145999999997</v>
      </c>
      <c r="S8" s="34">
        <v>0.91398614600000005</v>
      </c>
      <c r="T8" s="34">
        <v>113.57228699999999</v>
      </c>
      <c r="U8" s="34">
        <v>3.0208016240000002</v>
      </c>
      <c r="V8" s="34">
        <v>53.134769999999996</v>
      </c>
      <c r="W8" s="34">
        <v>320.115633</v>
      </c>
      <c r="X8" s="34">
        <v>20.962886149999999</v>
      </c>
      <c r="Y8" s="34">
        <v>1.9086605759999999</v>
      </c>
      <c r="Z8" s="8">
        <v>0.12289947202828815</v>
      </c>
    </row>
    <row r="9" spans="1:26" s="9" customFormat="1" x14ac:dyDescent="0.3">
      <c r="A9" s="10">
        <v>4</v>
      </c>
      <c r="B9" s="10">
        <v>6</v>
      </c>
      <c r="C9" s="28">
        <v>0.133405626</v>
      </c>
      <c r="D9" s="28">
        <v>0.11173628300000001</v>
      </c>
      <c r="E9" s="28">
        <v>28.262538899999999</v>
      </c>
      <c r="F9" s="28">
        <v>72.623990500000005</v>
      </c>
      <c r="G9" s="28">
        <v>0.91903269300000001</v>
      </c>
      <c r="H9" s="28">
        <v>104.29813799999999</v>
      </c>
      <c r="I9" s="28">
        <v>2.7368862780000001</v>
      </c>
      <c r="J9" s="28">
        <v>45.719199000000003</v>
      </c>
      <c r="K9" s="28">
        <v>303.87169</v>
      </c>
      <c r="L9" s="28">
        <v>32.6355401</v>
      </c>
      <c r="M9" s="28">
        <v>1.939652731</v>
      </c>
      <c r="N9" s="8">
        <v>0.14290112084953999</v>
      </c>
      <c r="O9" s="34">
        <v>0.14544913200000001</v>
      </c>
      <c r="P9" s="34">
        <v>0.127987564</v>
      </c>
      <c r="Q9" s="34">
        <v>25.779792799999999</v>
      </c>
      <c r="R9" s="34">
        <v>80.367229899999998</v>
      </c>
      <c r="S9" s="34">
        <v>0.90699857500000003</v>
      </c>
      <c r="T9" s="34">
        <v>112.49547799999999</v>
      </c>
      <c r="U9" s="34">
        <v>2.8859344309999999</v>
      </c>
      <c r="V9" s="34">
        <v>51.621164</v>
      </c>
      <c r="W9" s="34">
        <v>319.91028999999997</v>
      </c>
      <c r="X9" s="34">
        <v>164.90470210000001</v>
      </c>
      <c r="Y9" s="34">
        <v>1.92049012</v>
      </c>
      <c r="Z9" s="8">
        <v>0.72143218026449141</v>
      </c>
    </row>
    <row r="10" spans="1:26" s="9" customFormat="1" x14ac:dyDescent="0.3">
      <c r="A10" s="10">
        <v>4</v>
      </c>
      <c r="B10" s="10">
        <v>7</v>
      </c>
      <c r="C10" s="28">
        <v>0.14052975200000001</v>
      </c>
      <c r="D10" s="28">
        <v>0.122391731</v>
      </c>
      <c r="E10" s="28">
        <v>27.910242100000001</v>
      </c>
      <c r="F10" s="28">
        <v>73.986269499999992</v>
      </c>
      <c r="G10" s="28">
        <v>0.91509139500000003</v>
      </c>
      <c r="H10" s="28">
        <v>105.045312</v>
      </c>
      <c r="I10" s="28">
        <v>2.7337355720000001</v>
      </c>
      <c r="J10" s="28">
        <v>46.742141000000004</v>
      </c>
      <c r="K10" s="28">
        <v>304.43363199999999</v>
      </c>
      <c r="L10" s="28">
        <v>59.24222777</v>
      </c>
      <c r="M10" s="28">
        <v>1.892363231</v>
      </c>
      <c r="N10" s="8">
        <v>0.2589595784415783</v>
      </c>
      <c r="O10" s="34">
        <v>0.15747259599999999</v>
      </c>
      <c r="P10" s="34">
        <v>0.14676456199999999</v>
      </c>
      <c r="Q10" s="34">
        <v>25.4689312</v>
      </c>
      <c r="R10" s="34">
        <v>82.825571299999993</v>
      </c>
      <c r="S10" s="34">
        <v>0.90040123500000002</v>
      </c>
      <c r="T10" s="34">
        <v>114.28519800000001</v>
      </c>
      <c r="U10" s="34">
        <v>2.9730690360000001</v>
      </c>
      <c r="V10" s="34">
        <v>52.300815</v>
      </c>
      <c r="W10" s="34">
        <v>321.66492699999998</v>
      </c>
      <c r="X10" s="34">
        <v>262.49478599999998</v>
      </c>
      <c r="Y10" s="34">
        <v>1.888330171</v>
      </c>
      <c r="Z10" s="8">
        <v>1.1489338394749575</v>
      </c>
    </row>
    <row r="11" spans="1:26" s="9" customFormat="1" x14ac:dyDescent="0.3">
      <c r="A11" s="10">
        <v>4</v>
      </c>
      <c r="B11" s="10">
        <v>8</v>
      </c>
      <c r="C11" s="28">
        <v>0.132473484</v>
      </c>
      <c r="D11" s="28">
        <v>0.113302082</v>
      </c>
      <c r="E11" s="28">
        <v>28.8090057</v>
      </c>
      <c r="F11" s="28">
        <v>71.047976600000013</v>
      </c>
      <c r="G11" s="28">
        <v>0.92446243800000005</v>
      </c>
      <c r="H11" s="28">
        <v>102.71032</v>
      </c>
      <c r="I11" s="28">
        <v>2.671932596</v>
      </c>
      <c r="J11" s="28">
        <v>45.289131000000005</v>
      </c>
      <c r="K11" s="28">
        <v>299.37154399999997</v>
      </c>
      <c r="L11" s="28">
        <v>38.98382943</v>
      </c>
      <c r="M11" s="28">
        <v>1.9535643519999999</v>
      </c>
      <c r="N11" s="8">
        <v>0.17044760059842165</v>
      </c>
      <c r="O11" s="34">
        <v>0.15822172200000001</v>
      </c>
      <c r="P11" s="34">
        <v>0.145337299</v>
      </c>
      <c r="Q11" s="34">
        <v>25.195739700000001</v>
      </c>
      <c r="R11" s="34">
        <v>80.738536999999994</v>
      </c>
      <c r="S11" s="34">
        <v>0.90891653299999997</v>
      </c>
      <c r="T11" s="34">
        <v>112.951678</v>
      </c>
      <c r="U11" s="34">
        <v>3.0236646380000001</v>
      </c>
      <c r="V11" s="34">
        <v>52.510798999999999</v>
      </c>
      <c r="W11" s="34">
        <v>320.06288700000005</v>
      </c>
      <c r="X11" s="34">
        <v>399.82982989999999</v>
      </c>
      <c r="Y11" s="34">
        <v>1.9224341469999999</v>
      </c>
      <c r="Z11" s="8">
        <v>1.7476555535903602</v>
      </c>
    </row>
    <row r="12" spans="1:26" s="9" customFormat="1" x14ac:dyDescent="0.3">
      <c r="A12" s="10">
        <v>4</v>
      </c>
      <c r="B12" s="10">
        <v>9</v>
      </c>
      <c r="C12" s="28">
        <v>0.12441281999999999</v>
      </c>
      <c r="D12" s="28">
        <v>0.10172455</v>
      </c>
      <c r="E12" s="28">
        <v>29.3074589</v>
      </c>
      <c r="F12" s="28">
        <v>73.080740899999995</v>
      </c>
      <c r="G12" s="28">
        <v>0.89566916200000002</v>
      </c>
      <c r="H12" s="28">
        <v>102.018081</v>
      </c>
      <c r="I12" s="28">
        <v>2.6959372770000001</v>
      </c>
      <c r="J12" s="28">
        <v>44.473262999999996</v>
      </c>
      <c r="K12" s="28">
        <v>296.97020400000002</v>
      </c>
      <c r="L12" s="28">
        <v>14.0766913</v>
      </c>
      <c r="M12" s="28">
        <v>1.9695636270000001</v>
      </c>
      <c r="N12" s="8">
        <v>6.1540593823502854E-2</v>
      </c>
      <c r="O12" s="34">
        <v>0.170367718</v>
      </c>
      <c r="P12" s="34">
        <v>0.15604078800000001</v>
      </c>
      <c r="Q12" s="34">
        <v>21.986293799999999</v>
      </c>
      <c r="R12" s="34">
        <v>81.298738700000001</v>
      </c>
      <c r="S12" s="34">
        <v>0.90593290299999996</v>
      </c>
      <c r="T12" s="34">
        <v>113.483051</v>
      </c>
      <c r="U12" s="34">
        <v>3.088937729</v>
      </c>
      <c r="V12" s="34">
        <v>55.628574</v>
      </c>
      <c r="W12" s="34">
        <v>332.47609799999998</v>
      </c>
      <c r="X12" s="34">
        <v>133.91407140000001</v>
      </c>
      <c r="Y12" s="34">
        <v>1.9323970660000001</v>
      </c>
      <c r="Z12" s="8">
        <v>0.58569978269028189</v>
      </c>
    </row>
    <row r="13" spans="1:26" s="9" customFormat="1" x14ac:dyDescent="0.3">
      <c r="A13" s="10">
        <v>4</v>
      </c>
      <c r="B13" s="10">
        <v>10</v>
      </c>
      <c r="C13" s="28">
        <v>0.15168736899999999</v>
      </c>
      <c r="D13" s="28">
        <v>0.137141868</v>
      </c>
      <c r="E13" s="28">
        <v>27.985277199999999</v>
      </c>
      <c r="F13" s="28">
        <v>76.165080100000011</v>
      </c>
      <c r="G13" s="28">
        <v>0.90519386499999999</v>
      </c>
      <c r="H13" s="28">
        <v>104.75151000000001</v>
      </c>
      <c r="I13" s="28">
        <v>3.0353401629999999</v>
      </c>
      <c r="J13" s="28">
        <v>47.191198</v>
      </c>
      <c r="K13" s="28">
        <v>305.61725200000001</v>
      </c>
      <c r="L13" s="28">
        <v>256.51804069999997</v>
      </c>
      <c r="M13" s="28">
        <v>1.842303228</v>
      </c>
      <c r="N13" s="8">
        <v>1.1212159703781197</v>
      </c>
      <c r="O13" s="34">
        <v>0.18554557899999999</v>
      </c>
      <c r="P13" s="34">
        <v>0.17681495799999999</v>
      </c>
      <c r="Q13" s="34">
        <v>24.727663</v>
      </c>
      <c r="R13" s="34">
        <v>88.307850099999996</v>
      </c>
      <c r="S13" s="34">
        <v>0.88185667999999995</v>
      </c>
      <c r="T13" s="34">
        <v>114.67215899999999</v>
      </c>
      <c r="U13" s="34">
        <v>3.4632735690000001</v>
      </c>
      <c r="V13" s="34">
        <v>53.786459999999998</v>
      </c>
      <c r="W13" s="34">
        <v>325.15156200000001</v>
      </c>
      <c r="X13" s="34">
        <v>1083.338248</v>
      </c>
      <c r="Y13" s="34">
        <v>1.81510302</v>
      </c>
      <c r="Z13" s="8">
        <v>4.7364465067475585</v>
      </c>
    </row>
    <row r="14" spans="1:26" s="9" customFormat="1" x14ac:dyDescent="0.3">
      <c r="A14" s="10">
        <v>4</v>
      </c>
      <c r="B14" s="10">
        <v>11</v>
      </c>
      <c r="C14" s="28">
        <v>0.13737307500000001</v>
      </c>
      <c r="D14" s="28">
        <v>0.11879187099999999</v>
      </c>
      <c r="E14" s="28">
        <v>29.750927000000001</v>
      </c>
      <c r="F14" s="41">
        <v>74.460799999999992</v>
      </c>
      <c r="G14" s="28">
        <v>0.91156800000000004</v>
      </c>
      <c r="H14" s="41">
        <v>104.32681100000001</v>
      </c>
      <c r="I14" s="41">
        <v>2.8417322829999998</v>
      </c>
      <c r="J14" s="41">
        <v>46.315986000000002</v>
      </c>
      <c r="K14" s="41">
        <v>302.44097499999998</v>
      </c>
      <c r="L14" s="41">
        <v>54.869801270000004</v>
      </c>
      <c r="M14" s="41">
        <v>1.897045251</v>
      </c>
      <c r="N14" s="8">
        <v>0.23966998130558881</v>
      </c>
      <c r="O14" s="34">
        <v>0.157621399</v>
      </c>
      <c r="P14" s="34">
        <v>0.143050015</v>
      </c>
      <c r="Q14" s="34">
        <v>25.620088599999999</v>
      </c>
      <c r="R14" s="34">
        <v>83.709800000000001</v>
      </c>
      <c r="S14" s="34">
        <v>0.899397</v>
      </c>
      <c r="T14" s="34">
        <v>114.08341900000001</v>
      </c>
      <c r="U14" s="34">
        <v>3.1038904270000001</v>
      </c>
      <c r="V14" s="34">
        <v>53.729171000000001</v>
      </c>
      <c r="W14" s="34">
        <v>326.16229499999997</v>
      </c>
      <c r="X14" s="34">
        <v>265.04659720000001</v>
      </c>
      <c r="Y14" s="34">
        <v>1.9383684910000001</v>
      </c>
      <c r="Z14" s="8">
        <v>1.160732443628306</v>
      </c>
    </row>
    <row r="15" spans="1:26" s="9" customFormat="1" x14ac:dyDescent="0.3">
      <c r="A15" s="10">
        <v>4</v>
      </c>
      <c r="B15" s="10">
        <v>12</v>
      </c>
      <c r="C15" s="28">
        <v>0.14690460299999999</v>
      </c>
      <c r="D15" s="28">
        <v>0.12942694099999999</v>
      </c>
      <c r="E15" s="28">
        <v>29.991319699999998</v>
      </c>
      <c r="F15" s="41">
        <v>74.769900000000007</v>
      </c>
      <c r="G15" s="28">
        <v>0.90820199999999995</v>
      </c>
      <c r="H15" s="41">
        <v>103.207757</v>
      </c>
      <c r="I15" s="41">
        <v>2.822374645</v>
      </c>
      <c r="J15" s="41">
        <v>45.103684999999999</v>
      </c>
      <c r="K15" s="41">
        <v>302.97211099999998</v>
      </c>
      <c r="L15" s="41">
        <v>58.982451650000002</v>
      </c>
      <c r="M15" s="41">
        <v>1.915427276</v>
      </c>
      <c r="N15" s="8">
        <v>0.25757604237048232</v>
      </c>
      <c r="O15" s="34">
        <v>0.167707831</v>
      </c>
      <c r="P15" s="34">
        <v>0.15786133699999999</v>
      </c>
      <c r="Q15" s="34">
        <v>26.861068700000001</v>
      </c>
      <c r="R15" s="34">
        <v>83.956400000000002</v>
      </c>
      <c r="S15" s="34">
        <v>0.89487300000000003</v>
      </c>
      <c r="T15" s="34">
        <v>112.181107</v>
      </c>
      <c r="U15" s="34">
        <v>3.079937492</v>
      </c>
      <c r="V15" s="34">
        <v>50.914695000000002</v>
      </c>
      <c r="W15" s="34">
        <v>319.89284800000001</v>
      </c>
      <c r="X15" s="34">
        <v>302.12069709999997</v>
      </c>
      <c r="Y15" s="34">
        <v>1.8722658190000001</v>
      </c>
      <c r="Z15" s="8">
        <v>1.3203267192570574</v>
      </c>
    </row>
    <row r="16" spans="1:26" s="9" customFormat="1" x14ac:dyDescent="0.3">
      <c r="A16" s="10">
        <v>4</v>
      </c>
      <c r="B16" s="10">
        <v>13</v>
      </c>
      <c r="C16" s="28">
        <v>0.131514192</v>
      </c>
      <c r="D16" s="28">
        <v>0.10983102</v>
      </c>
      <c r="E16" s="28">
        <v>31.4342346</v>
      </c>
      <c r="F16" s="41">
        <v>55.009799999999998</v>
      </c>
      <c r="G16" s="28">
        <v>0.98880199999999996</v>
      </c>
      <c r="H16" s="41">
        <v>101.46901199999999</v>
      </c>
      <c r="I16" s="41">
        <v>2.652601969</v>
      </c>
      <c r="J16" s="41">
        <v>44.182304999999999</v>
      </c>
      <c r="K16" s="41">
        <v>294.15516300000002</v>
      </c>
      <c r="L16" s="41">
        <v>23.358595869999998</v>
      </c>
      <c r="M16" s="41">
        <v>1.8926285430000001</v>
      </c>
      <c r="N16" s="8">
        <v>0.10208516078337955</v>
      </c>
      <c r="O16" s="34">
        <v>0.153090015</v>
      </c>
      <c r="P16" s="34">
        <v>0.139434114</v>
      </c>
      <c r="Q16" s="34">
        <v>27.667341199999999</v>
      </c>
      <c r="R16" s="34">
        <v>80.350000000000009</v>
      </c>
      <c r="S16" s="34">
        <v>0.904505</v>
      </c>
      <c r="T16" s="34">
        <v>110.29892700000001</v>
      </c>
      <c r="U16" s="34">
        <v>2.9293767009999998</v>
      </c>
      <c r="V16" s="34">
        <v>50.428280999999998</v>
      </c>
      <c r="W16" s="34">
        <v>314.17793</v>
      </c>
      <c r="X16" s="34">
        <v>174.9857877</v>
      </c>
      <c r="Y16" s="34">
        <v>1.8881397170000001</v>
      </c>
      <c r="Z16" s="8">
        <v>0.76448253704166436</v>
      </c>
    </row>
    <row r="17" spans="1:26" s="9" customFormat="1" x14ac:dyDescent="0.3">
      <c r="A17" s="10">
        <v>4</v>
      </c>
      <c r="B17" s="10">
        <v>14</v>
      </c>
      <c r="C17" s="28">
        <v>0.13587132099999999</v>
      </c>
      <c r="D17" s="28">
        <v>0.11900168699999999</v>
      </c>
      <c r="E17" s="28">
        <v>30.670108800000001</v>
      </c>
      <c r="F17" s="41">
        <v>72.528999999999996</v>
      </c>
      <c r="G17" s="28">
        <v>0.91553200000000001</v>
      </c>
      <c r="H17" s="41">
        <v>102.992502</v>
      </c>
      <c r="I17" s="41">
        <v>2.8008511700000001</v>
      </c>
      <c r="J17" s="41">
        <v>45.183636999999997</v>
      </c>
      <c r="K17" s="41">
        <v>299.76103899999998</v>
      </c>
      <c r="L17" s="41">
        <v>61.120564270000003</v>
      </c>
      <c r="M17" s="41">
        <v>1.915488211</v>
      </c>
      <c r="N17" s="8">
        <v>0.26727033579764436</v>
      </c>
      <c r="O17" s="34">
        <v>0.15179869500000001</v>
      </c>
      <c r="P17" s="34">
        <v>0.13955681</v>
      </c>
      <c r="Q17" s="34">
        <v>27.492149399999999</v>
      </c>
      <c r="R17" s="34">
        <v>80.300399999999996</v>
      </c>
      <c r="S17" s="34">
        <v>0.90769100000000003</v>
      </c>
      <c r="T17" s="34">
        <v>111.572006</v>
      </c>
      <c r="U17" s="34">
        <v>3.035965494</v>
      </c>
      <c r="V17" s="34">
        <v>50.961318999999996</v>
      </c>
      <c r="W17" s="34">
        <v>316.21147400000001</v>
      </c>
      <c r="X17" s="34">
        <v>226.4046649</v>
      </c>
      <c r="Y17" s="34">
        <v>1.8795129450000001</v>
      </c>
      <c r="Z17" s="8">
        <v>0.98942656805560458</v>
      </c>
    </row>
    <row r="18" spans="1:26" s="9" customFormat="1" x14ac:dyDescent="0.3">
      <c r="A18" s="10">
        <v>4</v>
      </c>
      <c r="B18" s="10">
        <v>15</v>
      </c>
      <c r="C18" s="28">
        <v>0.13496227599999999</v>
      </c>
      <c r="D18" s="28">
        <v>0.121873677</v>
      </c>
      <c r="E18" s="28">
        <v>28.636058800000001</v>
      </c>
      <c r="F18" s="41">
        <v>77.06689999999999</v>
      </c>
      <c r="G18" s="28">
        <v>0.90554400000000002</v>
      </c>
      <c r="H18" s="41">
        <v>106.25769200000001</v>
      </c>
      <c r="I18" s="41">
        <v>3.0168249660000002</v>
      </c>
      <c r="J18" s="41">
        <v>48.007888000000001</v>
      </c>
      <c r="K18" s="41">
        <v>311.76908399999996</v>
      </c>
      <c r="L18" s="41">
        <v>174.23465830000001</v>
      </c>
      <c r="M18" s="41">
        <v>1.8748066480000001</v>
      </c>
      <c r="N18" s="8">
        <v>0.76173871785275615</v>
      </c>
      <c r="O18" s="34">
        <v>0.157931656</v>
      </c>
      <c r="P18" s="34">
        <v>0.14741671100000001</v>
      </c>
      <c r="Q18" s="34">
        <v>25.645778700000001</v>
      </c>
      <c r="R18" s="34">
        <v>89.137699999999995</v>
      </c>
      <c r="S18" s="34">
        <v>0.87643499999999996</v>
      </c>
      <c r="T18" s="34">
        <v>115.18821999999999</v>
      </c>
      <c r="U18" s="34">
        <v>3.3735446769999999</v>
      </c>
      <c r="V18" s="34">
        <v>53.432814</v>
      </c>
      <c r="W18" s="34">
        <v>327.63094000000001</v>
      </c>
      <c r="X18" s="34">
        <v>571.26924689999998</v>
      </c>
      <c r="Y18" s="34">
        <v>1.826344637</v>
      </c>
      <c r="Z18" s="8">
        <v>2.4969258894197774</v>
      </c>
    </row>
    <row r="19" spans="1:26" s="9" customFormat="1" x14ac:dyDescent="0.3">
      <c r="A19" s="10">
        <v>4</v>
      </c>
      <c r="B19" s="10">
        <v>16</v>
      </c>
      <c r="C19" s="28">
        <v>0.129873931</v>
      </c>
      <c r="D19" s="28">
        <v>0.10830815100000001</v>
      </c>
      <c r="E19" s="28">
        <v>29.8625565</v>
      </c>
      <c r="F19" s="41">
        <v>73.209299999999999</v>
      </c>
      <c r="G19" s="28">
        <v>0.91644199999999998</v>
      </c>
      <c r="H19" s="41">
        <v>105.266842</v>
      </c>
      <c r="I19" s="41">
        <v>2.762018871</v>
      </c>
      <c r="J19" s="41">
        <v>46.878627000000002</v>
      </c>
      <c r="K19" s="41">
        <v>305.07405599999998</v>
      </c>
      <c r="L19" s="41">
        <v>39.80288788</v>
      </c>
      <c r="M19" s="41">
        <v>1.934592096</v>
      </c>
      <c r="N19" s="8">
        <v>0.1756258660329254</v>
      </c>
      <c r="O19" s="34">
        <v>0.13506437800000001</v>
      </c>
      <c r="P19" s="34">
        <v>0.112396576</v>
      </c>
      <c r="Q19" s="34">
        <v>27.170722999999999</v>
      </c>
      <c r="R19" s="34">
        <v>78.647099999999995</v>
      </c>
      <c r="S19" s="34">
        <v>0.91311799999999999</v>
      </c>
      <c r="T19" s="34">
        <v>113.72577100000001</v>
      </c>
      <c r="U19" s="34">
        <v>2.9151146130000001</v>
      </c>
      <c r="V19" s="34">
        <v>52.907280999999998</v>
      </c>
      <c r="W19" s="34">
        <v>321.93736799999999</v>
      </c>
      <c r="X19" s="34">
        <v>110.1428482</v>
      </c>
      <c r="Y19" s="34">
        <v>1.9358832939999999</v>
      </c>
      <c r="Z19" s="8">
        <v>0.48185035801135029</v>
      </c>
    </row>
    <row r="20" spans="1:26" s="9" customFormat="1" x14ac:dyDescent="0.3">
      <c r="A20" s="10">
        <v>4</v>
      </c>
      <c r="B20" s="10">
        <v>17</v>
      </c>
      <c r="C20" s="28">
        <v>0.151094019</v>
      </c>
      <c r="D20" s="28">
        <v>0.13553398799999999</v>
      </c>
      <c r="E20" s="28">
        <v>29.400768299999999</v>
      </c>
      <c r="F20" s="41">
        <v>75.036699999999996</v>
      </c>
      <c r="G20" s="28">
        <v>0.91068300000000002</v>
      </c>
      <c r="H20" s="41">
        <v>104.731453</v>
      </c>
      <c r="I20" s="41">
        <v>2.8226630240000001</v>
      </c>
      <c r="J20" s="41">
        <v>46.986510000000003</v>
      </c>
      <c r="K20" s="41">
        <v>303.31883799999997</v>
      </c>
      <c r="L20" s="41">
        <v>118.95724679999999</v>
      </c>
      <c r="M20" s="41">
        <v>1.9011415789999999</v>
      </c>
      <c r="N20" s="8">
        <v>0.52476711037720769</v>
      </c>
      <c r="O20" s="34">
        <v>0.16722095000000001</v>
      </c>
      <c r="P20" s="34">
        <v>0.15697509100000001</v>
      </c>
      <c r="Q20" s="34">
        <v>26.5502872</v>
      </c>
      <c r="R20" s="34">
        <v>84.122299999999996</v>
      </c>
      <c r="S20" s="34">
        <v>0.89681</v>
      </c>
      <c r="T20" s="34">
        <v>113.223088</v>
      </c>
      <c r="U20" s="34">
        <v>3.0204542600000002</v>
      </c>
      <c r="V20" s="34">
        <v>52.269999999999996</v>
      </c>
      <c r="W20" s="34">
        <v>321.60138000000001</v>
      </c>
      <c r="X20" s="34">
        <v>382.50393630000002</v>
      </c>
      <c r="Y20" s="34">
        <v>1.8787316000000001</v>
      </c>
      <c r="Z20" s="8">
        <v>1.6715411531622621</v>
      </c>
    </row>
    <row r="21" spans="1:26" s="9" customFormat="1" x14ac:dyDescent="0.3">
      <c r="A21" s="10">
        <v>4</v>
      </c>
      <c r="B21" s="10">
        <v>18</v>
      </c>
      <c r="C21" s="28">
        <v>0.13206771</v>
      </c>
      <c r="D21" s="28">
        <v>0.111232214</v>
      </c>
      <c r="E21" s="28">
        <v>30.484378800000002</v>
      </c>
      <c r="F21" s="41">
        <v>71.761300000000006</v>
      </c>
      <c r="G21" s="28">
        <v>0.92139000000000004</v>
      </c>
      <c r="H21" s="41">
        <v>102.899029</v>
      </c>
      <c r="I21" s="41">
        <v>2.6320405650000001</v>
      </c>
      <c r="J21" s="41">
        <v>45.436306999999999</v>
      </c>
      <c r="K21" s="41">
        <v>300.275915</v>
      </c>
      <c r="L21" s="41">
        <v>34.791032180000002</v>
      </c>
      <c r="M21" s="41">
        <v>1.938734535</v>
      </c>
      <c r="N21" s="8">
        <v>0.1536005324094302</v>
      </c>
      <c r="O21" s="34">
        <v>0.14966015499999999</v>
      </c>
      <c r="P21" s="34">
        <v>0.13678984299999999</v>
      </c>
      <c r="Q21" s="34">
        <v>27.3402481</v>
      </c>
      <c r="R21" s="34">
        <v>80.784499999999994</v>
      </c>
      <c r="S21" s="34">
        <v>0.90682300000000005</v>
      </c>
      <c r="T21" s="34">
        <v>112.53879000000001</v>
      </c>
      <c r="U21" s="34">
        <v>2.9209794100000002</v>
      </c>
      <c r="V21" s="34">
        <v>51.270455999999996</v>
      </c>
      <c r="W21" s="34">
        <v>317.57401099999998</v>
      </c>
      <c r="X21" s="34">
        <v>183.2679297</v>
      </c>
      <c r="Y21" s="34">
        <v>1.9302951610000001</v>
      </c>
      <c r="Z21" s="8">
        <v>0.80140566078254927</v>
      </c>
    </row>
    <row r="22" spans="1:26" s="9" customFormat="1" x14ac:dyDescent="0.3">
      <c r="A22" s="10">
        <v>4</v>
      </c>
      <c r="B22" s="10">
        <v>19</v>
      </c>
      <c r="C22" s="28">
        <v>0.13834063699999999</v>
      </c>
      <c r="D22" s="28">
        <v>0.121340752</v>
      </c>
      <c r="E22" s="28">
        <v>30.3122902</v>
      </c>
      <c r="F22" s="41">
        <v>73.296599999999998</v>
      </c>
      <c r="G22" s="28">
        <v>0.91656199999999999</v>
      </c>
      <c r="H22" s="41">
        <v>103.711337</v>
      </c>
      <c r="I22" s="41">
        <v>2.8038216560000002</v>
      </c>
      <c r="J22" s="41">
        <v>45.500633999999998</v>
      </c>
      <c r="K22" s="41">
        <v>302.90659599999998</v>
      </c>
      <c r="L22" s="41">
        <v>91.245036240000005</v>
      </c>
      <c r="M22" s="41">
        <v>1.9671183290000001</v>
      </c>
      <c r="N22" s="8">
        <v>0.40277703920193303</v>
      </c>
      <c r="O22" s="34">
        <v>0.16864934600000001</v>
      </c>
      <c r="P22" s="34">
        <v>0.158815026</v>
      </c>
      <c r="Q22" s="34">
        <v>25.863206900000002</v>
      </c>
      <c r="R22" s="34">
        <v>84.125299999999996</v>
      </c>
      <c r="S22" s="34">
        <v>0.89592799999999995</v>
      </c>
      <c r="T22" s="34">
        <v>112.71431</v>
      </c>
      <c r="U22" s="34">
        <v>3.1331416430000001</v>
      </c>
      <c r="V22" s="34">
        <v>53.174852000000001</v>
      </c>
      <c r="W22" s="34">
        <v>321.96765999999997</v>
      </c>
      <c r="X22" s="34">
        <v>400.24742670000001</v>
      </c>
      <c r="Y22" s="34">
        <v>1.9293833140000001</v>
      </c>
      <c r="Z22" s="8">
        <v>1.7498691334279541</v>
      </c>
    </row>
    <row r="23" spans="1:26" s="9" customFormat="1" x14ac:dyDescent="0.3">
      <c r="A23" s="10">
        <v>4</v>
      </c>
      <c r="B23" s="10">
        <v>20</v>
      </c>
      <c r="C23" s="28">
        <v>0.160215527</v>
      </c>
      <c r="D23" s="28">
        <v>0.14991942</v>
      </c>
      <c r="E23" s="28">
        <v>28.3428307</v>
      </c>
      <c r="F23" s="41">
        <v>79.078800000000001</v>
      </c>
      <c r="G23" s="28">
        <v>0.89737900000000004</v>
      </c>
      <c r="H23" s="41">
        <v>106.50798399999999</v>
      </c>
      <c r="I23" s="41">
        <v>3.1107110709999999</v>
      </c>
      <c r="J23" s="41">
        <v>48.218464000000004</v>
      </c>
      <c r="K23" s="41">
        <v>313.25041700000003</v>
      </c>
      <c r="L23" s="41">
        <v>333.06502440000003</v>
      </c>
      <c r="M23" s="41">
        <v>1.8510244170000001</v>
      </c>
      <c r="N23" s="8">
        <v>1.4690423733636349</v>
      </c>
      <c r="O23" s="34">
        <v>0.199846834</v>
      </c>
      <c r="P23" s="34">
        <v>0.19435444499999999</v>
      </c>
      <c r="Q23" s="34">
        <v>24.654054599999998</v>
      </c>
      <c r="R23" s="34">
        <v>93.730900000000005</v>
      </c>
      <c r="S23" s="34">
        <v>0.86575500000000005</v>
      </c>
      <c r="T23" s="34">
        <v>117.13193700000001</v>
      </c>
      <c r="U23" s="34">
        <v>3.5819921219999999</v>
      </c>
      <c r="V23" s="34">
        <v>55.170366000000001</v>
      </c>
      <c r="W23" s="34">
        <v>333.24523599999998</v>
      </c>
      <c r="X23" s="34">
        <v>1449.949942</v>
      </c>
      <c r="Y23" s="34">
        <v>1.8157871940000001</v>
      </c>
      <c r="Z23" s="8">
        <v>6.3405907245810491</v>
      </c>
    </row>
    <row r="24" spans="1:26" s="9" customFormat="1" x14ac:dyDescent="0.3">
      <c r="A24" s="10">
        <v>4</v>
      </c>
      <c r="B24" s="10">
        <v>21</v>
      </c>
      <c r="C24" s="28">
        <v>0.14361162499999999</v>
      </c>
      <c r="D24" s="28">
        <v>0.12913428199999999</v>
      </c>
      <c r="E24" s="28">
        <v>28.519952799999999</v>
      </c>
      <c r="F24" s="41">
        <v>77.204599999999999</v>
      </c>
      <c r="G24" s="28">
        <v>0.90649299999999999</v>
      </c>
      <c r="H24" s="41">
        <v>106.97123499999999</v>
      </c>
      <c r="I24" s="41">
        <v>3.076434806</v>
      </c>
      <c r="J24" s="41">
        <v>48.305610000000001</v>
      </c>
      <c r="K24" s="41">
        <v>312.005855</v>
      </c>
      <c r="L24" s="43">
        <v>208.62708459999999</v>
      </c>
      <c r="M24" s="43">
        <v>1.8292566029999999</v>
      </c>
      <c r="N24" s="8">
        <v>0.92013362142838673</v>
      </c>
      <c r="O24" s="34">
        <v>0.18515163700000001</v>
      </c>
      <c r="P24" s="34">
        <v>0.17872105499999999</v>
      </c>
      <c r="Q24" s="34">
        <v>25.638044399999998</v>
      </c>
      <c r="R24" s="34">
        <v>92.720100000000002</v>
      </c>
      <c r="S24" s="34">
        <v>0.86229900000000004</v>
      </c>
      <c r="T24" s="34">
        <v>114.479648</v>
      </c>
      <c r="U24" s="34">
        <v>3.5092300769999998</v>
      </c>
      <c r="V24" s="34">
        <v>52.888024000000001</v>
      </c>
      <c r="W24" s="34">
        <v>325.41640900000004</v>
      </c>
      <c r="X24" s="34">
        <v>916.56198359999996</v>
      </c>
      <c r="Y24" s="34">
        <v>1.8312582959999999</v>
      </c>
      <c r="Z24" s="8">
        <v>4.0099723187290337</v>
      </c>
    </row>
    <row r="25" spans="1:26" s="9" customFormat="1" x14ac:dyDescent="0.3">
      <c r="A25" s="10">
        <v>4</v>
      </c>
      <c r="B25" s="10">
        <v>22</v>
      </c>
      <c r="C25" s="28">
        <v>0.134048373</v>
      </c>
      <c r="D25" s="28">
        <v>0.11207880100000001</v>
      </c>
      <c r="E25" s="28">
        <v>30.156814600000001</v>
      </c>
      <c r="F25" s="41">
        <v>72.662500000000009</v>
      </c>
      <c r="G25" s="41">
        <v>0.91862500000000002</v>
      </c>
      <c r="H25" s="41">
        <v>105.026619</v>
      </c>
      <c r="I25" s="41">
        <v>2.73245052</v>
      </c>
      <c r="J25" s="41">
        <v>45.627072999999996</v>
      </c>
      <c r="K25" s="41">
        <v>307.10970599999996</v>
      </c>
      <c r="L25" s="41">
        <v>43.34625509</v>
      </c>
      <c r="M25" s="41">
        <v>1.9105555510000001</v>
      </c>
      <c r="N25" s="8">
        <v>0.18962185912231996</v>
      </c>
      <c r="O25" s="34">
        <v>0.15473890300000001</v>
      </c>
      <c r="P25" s="34">
        <v>0.14205656899999999</v>
      </c>
      <c r="Q25" s="34">
        <v>26.9335308</v>
      </c>
      <c r="R25" s="34">
        <v>83.96629999999999</v>
      </c>
      <c r="S25" s="34">
        <v>0.894428</v>
      </c>
      <c r="T25" s="34">
        <v>113.012343</v>
      </c>
      <c r="U25" s="34">
        <v>2.956045461</v>
      </c>
      <c r="V25" s="34">
        <v>51.329901999999997</v>
      </c>
      <c r="W25" s="34">
        <v>322.077448</v>
      </c>
      <c r="X25" s="34">
        <v>237.2088621</v>
      </c>
      <c r="Y25" s="34">
        <v>1.880518972</v>
      </c>
      <c r="Z25" s="8">
        <v>1.0364905476014852</v>
      </c>
    </row>
    <row r="26" spans="1:26" s="9" customFormat="1" x14ac:dyDescent="0.3">
      <c r="A26" s="10">
        <v>4</v>
      </c>
      <c r="B26" s="10">
        <v>23</v>
      </c>
      <c r="C26" s="28">
        <v>0.13492496300000001</v>
      </c>
      <c r="D26" s="28">
        <v>0.114571571</v>
      </c>
      <c r="E26" s="28">
        <v>29.881654699999999</v>
      </c>
      <c r="F26" s="41">
        <v>73.952199999999991</v>
      </c>
      <c r="G26" s="41">
        <v>0.91339199999999998</v>
      </c>
      <c r="H26" s="41">
        <v>104.908569</v>
      </c>
      <c r="I26" s="41">
        <v>2.6830015309999999</v>
      </c>
      <c r="J26" s="41">
        <v>46.356407000000004</v>
      </c>
      <c r="K26" s="41">
        <v>305.86226599999998</v>
      </c>
      <c r="L26" s="41">
        <v>47.266062220000002</v>
      </c>
      <c r="M26" s="41">
        <v>1.93519887</v>
      </c>
      <c r="N26" s="8">
        <v>0.20644963686261739</v>
      </c>
      <c r="O26" s="34">
        <v>0.15569458899999999</v>
      </c>
      <c r="P26" s="34">
        <v>0.14434313800000001</v>
      </c>
      <c r="Q26" s="34">
        <v>26.7771835</v>
      </c>
      <c r="R26" s="34">
        <v>83.692000000000007</v>
      </c>
      <c r="S26" s="34">
        <v>0.89603699999999997</v>
      </c>
      <c r="T26" s="34">
        <v>113.68599</v>
      </c>
      <c r="U26" s="34">
        <v>2.9710065650000002</v>
      </c>
      <c r="V26" s="34">
        <v>51.401125999999998</v>
      </c>
      <c r="W26" s="34">
        <v>322.954159</v>
      </c>
      <c r="X26" s="34">
        <v>221.89205860000001</v>
      </c>
      <c r="Y26" s="34">
        <v>1.88985695</v>
      </c>
      <c r="Z26" s="8">
        <v>0.97001851196140354</v>
      </c>
    </row>
    <row r="27" spans="1:26" s="9" customFormat="1" x14ac:dyDescent="0.3">
      <c r="A27" s="10">
        <v>4</v>
      </c>
      <c r="B27" s="10">
        <v>24</v>
      </c>
      <c r="C27" s="28">
        <v>0.125559166</v>
      </c>
      <c r="D27" s="28">
        <v>0.10085021700000001</v>
      </c>
      <c r="E27" s="28">
        <v>31.2931366</v>
      </c>
      <c r="F27" s="41">
        <v>70.676100000000005</v>
      </c>
      <c r="G27" s="41">
        <v>0.92406999999999995</v>
      </c>
      <c r="H27" s="41">
        <v>102.93434599999999</v>
      </c>
      <c r="I27" s="41">
        <v>2.641348974</v>
      </c>
      <c r="J27" s="41">
        <v>45.006018000000005</v>
      </c>
      <c r="K27" s="41">
        <v>299.82523700000002</v>
      </c>
      <c r="L27" s="41">
        <v>35.145993339999997</v>
      </c>
      <c r="M27" s="41">
        <v>1.9441102509999999</v>
      </c>
      <c r="N27" s="8">
        <v>0.15352855725887551</v>
      </c>
      <c r="O27" s="34">
        <v>0.14364044400000001</v>
      </c>
      <c r="P27" s="34">
        <v>0.12977476399999999</v>
      </c>
      <c r="Q27" s="34">
        <v>28.025220900000001</v>
      </c>
      <c r="R27" s="34">
        <v>79.865900000000011</v>
      </c>
      <c r="S27" s="34">
        <v>0.90712199999999998</v>
      </c>
      <c r="T27" s="34">
        <v>111.136349</v>
      </c>
      <c r="U27" s="34">
        <v>2.9111947580000002</v>
      </c>
      <c r="V27" s="34">
        <v>50.063209000000001</v>
      </c>
      <c r="W27" s="34">
        <v>313.68393500000002</v>
      </c>
      <c r="X27" s="34">
        <v>154.91205600000001</v>
      </c>
      <c r="Y27" s="34">
        <v>1.8971440740000001</v>
      </c>
      <c r="Z27" s="8">
        <v>0.67764601217375897</v>
      </c>
    </row>
    <row r="28" spans="1:26" s="9" customFormat="1" x14ac:dyDescent="0.3">
      <c r="A28" s="10">
        <v>4</v>
      </c>
      <c r="B28" s="10">
        <v>25</v>
      </c>
      <c r="C28" s="28">
        <v>0.10504932</v>
      </c>
      <c r="D28" s="28">
        <v>6.7372515800000005E-2</v>
      </c>
      <c r="E28" s="28">
        <v>33.0694923</v>
      </c>
      <c r="F28" s="41">
        <v>65.715800000000002</v>
      </c>
      <c r="G28" s="41">
        <v>0.93864800000000004</v>
      </c>
      <c r="H28" s="41">
        <v>99.575237999999999</v>
      </c>
      <c r="I28" s="41">
        <v>2.5044212219999999</v>
      </c>
      <c r="J28" s="41">
        <v>42.340630999999995</v>
      </c>
      <c r="K28" s="41">
        <v>293.26852199999996</v>
      </c>
      <c r="L28" s="41">
        <v>9.0487779120000003</v>
      </c>
      <c r="M28" s="41">
        <v>2.0389362100000001</v>
      </c>
      <c r="N28" s="8">
        <v>3.9621981347067951E-2</v>
      </c>
      <c r="O28" s="34">
        <v>0.114669144</v>
      </c>
      <c r="P28" s="34">
        <v>9.3131192000000002E-2</v>
      </c>
      <c r="Q28" s="34">
        <v>29.688358300000001</v>
      </c>
      <c r="R28" s="34">
        <v>71.92949999999999</v>
      </c>
      <c r="S28" s="34">
        <v>0.93053300000000005</v>
      </c>
      <c r="T28" s="34">
        <v>108.19382399999999</v>
      </c>
      <c r="U28" s="34">
        <v>2.7165211060000001</v>
      </c>
      <c r="V28" s="34">
        <v>48.026733</v>
      </c>
      <c r="W28" s="34">
        <v>309.394834</v>
      </c>
      <c r="X28" s="34">
        <v>38.685734770000003</v>
      </c>
      <c r="Y28" s="34">
        <v>1.9621677559999999</v>
      </c>
      <c r="Z28" s="8">
        <v>0.16933005850986652</v>
      </c>
    </row>
    <row r="29" spans="1:26" s="9" customFormat="1" x14ac:dyDescent="0.3">
      <c r="A29" s="10">
        <v>4</v>
      </c>
      <c r="B29" s="10">
        <v>26</v>
      </c>
      <c r="C29" s="28">
        <v>0.100928105</v>
      </c>
      <c r="D29" s="28">
        <v>7.2656758099999996E-2</v>
      </c>
      <c r="E29" s="28">
        <v>32.127784699999999</v>
      </c>
      <c r="F29" s="41">
        <v>66.067399999999992</v>
      </c>
      <c r="G29" s="41">
        <v>0.93682699999999997</v>
      </c>
      <c r="H29" s="41">
        <v>101.582691</v>
      </c>
      <c r="I29" s="41">
        <v>2.7580325270000001</v>
      </c>
      <c r="J29" s="41">
        <v>44.956097</v>
      </c>
      <c r="K29" s="41">
        <v>295.69146899999998</v>
      </c>
      <c r="L29" s="41">
        <v>49.089978559999999</v>
      </c>
      <c r="M29" s="41">
        <v>1.8379219899999999</v>
      </c>
      <c r="N29" s="8">
        <v>0.21493497570921971</v>
      </c>
      <c r="O29" s="34">
        <v>0.109165475</v>
      </c>
      <c r="P29" s="34">
        <v>8.4457285699999995E-2</v>
      </c>
      <c r="Q29" s="34">
        <v>28.830394699999999</v>
      </c>
      <c r="R29" s="34">
        <v>71.037199999999999</v>
      </c>
      <c r="S29" s="34">
        <v>0.93731399999999998</v>
      </c>
      <c r="T29" s="34">
        <v>110.385527</v>
      </c>
      <c r="U29" s="34">
        <v>3.0526090680000002</v>
      </c>
      <c r="V29" s="34">
        <v>50.559717999999997</v>
      </c>
      <c r="W29" s="34">
        <v>312.43417699999998</v>
      </c>
      <c r="X29" s="34">
        <v>191.59519789999999</v>
      </c>
      <c r="Y29" s="34">
        <v>1.833106922</v>
      </c>
      <c r="Z29" s="8">
        <v>0.84007177856790627</v>
      </c>
    </row>
    <row r="30" spans="1:26" s="9" customFormat="1" x14ac:dyDescent="0.3">
      <c r="A30" s="10">
        <v>4</v>
      </c>
      <c r="B30" s="10">
        <v>27</v>
      </c>
      <c r="C30" s="28">
        <v>0.137802124</v>
      </c>
      <c r="D30" s="28">
        <v>0.120174155</v>
      </c>
      <c r="E30" s="28">
        <v>31.2454739</v>
      </c>
      <c r="F30" s="41">
        <v>72.298500000000004</v>
      </c>
      <c r="G30" s="41">
        <v>0.91389399999999998</v>
      </c>
      <c r="H30" s="41">
        <v>101.080037</v>
      </c>
      <c r="I30" s="41">
        <v>2.7531949820000001</v>
      </c>
      <c r="J30" s="41">
        <v>43.428477999999998</v>
      </c>
      <c r="K30" s="41">
        <v>297.802031</v>
      </c>
      <c r="L30" s="41">
        <v>42.167913050000003</v>
      </c>
      <c r="M30" s="41">
        <v>1.9327228460000001</v>
      </c>
      <c r="N30" s="8">
        <v>0.18429111150745536</v>
      </c>
      <c r="O30" s="34">
        <v>0.15671236799999999</v>
      </c>
      <c r="P30" s="34">
        <v>0.14688453100000001</v>
      </c>
      <c r="Q30" s="34">
        <v>27.9995461</v>
      </c>
      <c r="R30" s="34">
        <v>81.822199999999995</v>
      </c>
      <c r="S30" s="34">
        <v>0.89600500000000005</v>
      </c>
      <c r="T30" s="34">
        <v>108.613202</v>
      </c>
      <c r="U30" s="34">
        <v>3.0063480660000002</v>
      </c>
      <c r="V30" s="34">
        <v>48.878329000000001</v>
      </c>
      <c r="W30" s="34">
        <v>311.202135</v>
      </c>
      <c r="X30" s="34">
        <v>166.54174499999999</v>
      </c>
      <c r="Y30" s="34">
        <v>1.925624861</v>
      </c>
      <c r="Z30" s="8">
        <v>0.74457330096309005</v>
      </c>
    </row>
    <row r="31" spans="1:26" s="9" customFormat="1" x14ac:dyDescent="0.3">
      <c r="A31" s="10">
        <v>4</v>
      </c>
      <c r="B31" s="10">
        <v>28</v>
      </c>
      <c r="C31" s="28">
        <v>0.142307088</v>
      </c>
      <c r="D31" s="28">
        <v>0.12562653400000001</v>
      </c>
      <c r="E31" s="28">
        <v>30.3733501</v>
      </c>
      <c r="F31" s="41">
        <v>73.034700000000001</v>
      </c>
      <c r="G31" s="41">
        <v>0.91427599999999998</v>
      </c>
      <c r="H31" s="41">
        <v>102.169087</v>
      </c>
      <c r="I31" s="41">
        <v>2.805246516</v>
      </c>
      <c r="J31" s="41">
        <v>45.039954000000002</v>
      </c>
      <c r="K31" s="41">
        <v>299.55717700000002</v>
      </c>
      <c r="L31" s="41">
        <v>70.013451480000001</v>
      </c>
      <c r="M31" s="41">
        <v>1.9554140470000001</v>
      </c>
      <c r="N31" s="8">
        <v>0.30599177435486463</v>
      </c>
      <c r="O31" s="34">
        <v>0.16417905699999999</v>
      </c>
      <c r="P31" s="34">
        <v>0.15521964399999999</v>
      </c>
      <c r="Q31" s="34">
        <v>27.237899800000001</v>
      </c>
      <c r="R31" s="34">
        <v>83.293700000000001</v>
      </c>
      <c r="S31" s="34">
        <v>0.894316</v>
      </c>
      <c r="T31" s="34">
        <v>110.813211</v>
      </c>
      <c r="U31" s="34">
        <v>3.087648932</v>
      </c>
      <c r="V31" s="34">
        <v>50.224809</v>
      </c>
      <c r="W31" s="34">
        <v>315.26693599999999</v>
      </c>
      <c r="X31" s="34">
        <v>292.81536569999997</v>
      </c>
      <c r="Y31" s="34">
        <v>1.85640388</v>
      </c>
      <c r="Z31" s="8">
        <v>1.2806012993110509</v>
      </c>
    </row>
    <row r="32" spans="1:26" s="9" customFormat="1" x14ac:dyDescent="0.3">
      <c r="A32" s="10">
        <v>4</v>
      </c>
      <c r="B32" s="10">
        <v>29</v>
      </c>
      <c r="C32" s="28">
        <v>0.14597734800000001</v>
      </c>
      <c r="D32" s="28">
        <v>0.128114015</v>
      </c>
      <c r="E32" s="28">
        <v>29.895443</v>
      </c>
      <c r="F32" s="41">
        <v>74.116</v>
      </c>
      <c r="G32" s="41">
        <v>0.91274100000000002</v>
      </c>
      <c r="H32" s="41">
        <v>103.671403</v>
      </c>
      <c r="I32" s="41">
        <v>2.810530129</v>
      </c>
      <c r="J32" s="41">
        <v>45.558159000000003</v>
      </c>
      <c r="K32" s="41">
        <v>304.90320300000002</v>
      </c>
      <c r="L32" s="41">
        <v>92.596740479999994</v>
      </c>
      <c r="M32" s="41">
        <v>1.939249239</v>
      </c>
      <c r="N32" s="8">
        <v>0.40474090175430294</v>
      </c>
      <c r="O32" s="34">
        <v>0.20251567700000001</v>
      </c>
      <c r="P32" s="34">
        <v>0.193383947</v>
      </c>
      <c r="Q32" s="34">
        <v>22.264436700000001</v>
      </c>
      <c r="R32" s="34">
        <v>85.163799999999995</v>
      </c>
      <c r="S32" s="34">
        <v>0.89629899999999996</v>
      </c>
      <c r="T32" s="34">
        <v>113.904568</v>
      </c>
      <c r="U32" s="34">
        <v>3.2124969010000002</v>
      </c>
      <c r="V32" s="34">
        <v>54.005389999999998</v>
      </c>
      <c r="W32" s="34">
        <v>334.01566700000001</v>
      </c>
      <c r="X32" s="34">
        <v>431.46031190000002</v>
      </c>
      <c r="Y32" s="34">
        <v>1.843662447</v>
      </c>
      <c r="Z32" s="8">
        <v>1.8875784353113811</v>
      </c>
    </row>
    <row r="33" spans="1:26" s="9" customFormat="1" x14ac:dyDescent="0.3">
      <c r="A33" s="10">
        <v>4</v>
      </c>
      <c r="B33" s="10">
        <v>30</v>
      </c>
      <c r="C33" s="28">
        <v>0.127062231</v>
      </c>
      <c r="D33" s="28">
        <v>9.9583827E-2</v>
      </c>
      <c r="E33" s="28">
        <v>32.371437100000001</v>
      </c>
      <c r="F33" s="41">
        <v>68.305000000000007</v>
      </c>
      <c r="G33" s="41">
        <v>0.92642599999999997</v>
      </c>
      <c r="H33" s="41">
        <v>100.227924</v>
      </c>
      <c r="I33" s="41">
        <v>2.6228383200000001</v>
      </c>
      <c r="J33" s="41">
        <v>42.710273000000001</v>
      </c>
      <c r="K33" s="41">
        <v>296.74769200000003</v>
      </c>
      <c r="L33" s="41">
        <v>30.072096850000001</v>
      </c>
      <c r="M33" s="41">
        <v>2.0083090819999998</v>
      </c>
      <c r="N33" s="8">
        <v>0.13130864703090064</v>
      </c>
      <c r="O33" s="34">
        <v>0.156137317</v>
      </c>
      <c r="P33" s="34">
        <v>0.14258636499999999</v>
      </c>
      <c r="Q33" s="34">
        <v>27.7616272</v>
      </c>
      <c r="R33" s="34">
        <v>79.801999999999992</v>
      </c>
      <c r="S33" s="34">
        <v>0.90063000000000004</v>
      </c>
      <c r="T33" s="34">
        <v>108.717096</v>
      </c>
      <c r="U33" s="34">
        <v>2.9990086740000002</v>
      </c>
      <c r="V33" s="34">
        <v>49.624973000000004</v>
      </c>
      <c r="W33" s="34">
        <v>316.170705</v>
      </c>
      <c r="X33" s="34">
        <v>192.6883062</v>
      </c>
      <c r="Y33" s="34">
        <v>1.9320184410000001</v>
      </c>
      <c r="Z33" s="8">
        <v>0.84249601871681412</v>
      </c>
    </row>
    <row r="34" spans="1:26" s="9" customFormat="1" x14ac:dyDescent="0.3">
      <c r="A34" s="10">
        <v>4</v>
      </c>
      <c r="B34" s="10">
        <v>31</v>
      </c>
      <c r="C34" s="28">
        <v>0.123622395</v>
      </c>
      <c r="D34" s="28">
        <v>9.7970545300000003E-2</v>
      </c>
      <c r="E34" s="28">
        <v>32.952659599999997</v>
      </c>
      <c r="F34" s="41">
        <v>67.553699999999992</v>
      </c>
      <c r="G34" s="41">
        <v>0.93115899999999996</v>
      </c>
      <c r="H34" s="41">
        <v>98.214287999999996</v>
      </c>
      <c r="I34" s="41">
        <v>2.5742238460000002</v>
      </c>
      <c r="J34" s="41">
        <v>41.719758000000006</v>
      </c>
      <c r="K34" s="41">
        <v>290.07262499999996</v>
      </c>
      <c r="L34" s="41">
        <v>13.870363770000001</v>
      </c>
      <c r="M34" s="41">
        <v>1.962809818</v>
      </c>
      <c r="N34" s="8">
        <v>6.0698296941265641E-2</v>
      </c>
      <c r="O34" s="34">
        <v>0.146431908</v>
      </c>
      <c r="P34" s="34">
        <v>0.134198442</v>
      </c>
      <c r="Q34" s="34">
        <v>29.307546599999998</v>
      </c>
      <c r="R34" s="34">
        <v>78.067300000000003</v>
      </c>
      <c r="S34" s="34">
        <v>0.90502400000000005</v>
      </c>
      <c r="T34" s="34">
        <v>106.62183999999999</v>
      </c>
      <c r="U34" s="34">
        <v>2.8818747010000001</v>
      </c>
      <c r="V34" s="34">
        <v>46.859333000000007</v>
      </c>
      <c r="W34" s="34">
        <v>307.49903599999999</v>
      </c>
      <c r="X34" s="34">
        <v>127.28200940000001</v>
      </c>
      <c r="Y34" s="34">
        <v>1.9183842120000001</v>
      </c>
      <c r="Z34" s="8">
        <v>0.55666341791488949</v>
      </c>
    </row>
    <row r="35" spans="1:26" s="9" customFormat="1" x14ac:dyDescent="0.3">
      <c r="A35" s="10">
        <v>4</v>
      </c>
      <c r="B35" s="10">
        <v>32</v>
      </c>
      <c r="C35" s="28">
        <v>0.12656061399999999</v>
      </c>
      <c r="D35" s="28">
        <v>0.101616763</v>
      </c>
      <c r="E35" s="28">
        <v>31.2976265</v>
      </c>
      <c r="F35" s="41">
        <v>70.312700000000007</v>
      </c>
      <c r="G35" s="41">
        <v>0.925987</v>
      </c>
      <c r="H35" s="41">
        <v>102.882233</v>
      </c>
      <c r="I35" s="41">
        <v>2.6333576110000001</v>
      </c>
      <c r="J35" s="41">
        <v>45.037134999999999</v>
      </c>
      <c r="K35" s="41">
        <v>301.67416000000003</v>
      </c>
      <c r="L35" s="41">
        <v>27.049470410000001</v>
      </c>
      <c r="M35" s="41">
        <v>1.941932918</v>
      </c>
      <c r="N35" s="8">
        <v>0.1184001652110272</v>
      </c>
      <c r="O35" s="34">
        <v>0.15044318100000001</v>
      </c>
      <c r="P35" s="34">
        <v>0.137607321</v>
      </c>
      <c r="Q35" s="34">
        <v>27.834833100000001</v>
      </c>
      <c r="R35" s="34">
        <v>81.651600000000002</v>
      </c>
      <c r="S35" s="34">
        <v>0.89945299999999995</v>
      </c>
      <c r="T35" s="34">
        <v>110.858397</v>
      </c>
      <c r="U35" s="34">
        <v>2.9255850639999998</v>
      </c>
      <c r="V35" s="34">
        <v>50.034219</v>
      </c>
      <c r="W35" s="34">
        <v>316.441734</v>
      </c>
      <c r="X35" s="34">
        <v>153.19531219999999</v>
      </c>
      <c r="Y35" s="34">
        <v>1.9254041550000001</v>
      </c>
      <c r="Z35" s="8">
        <v>0.66921091284960121</v>
      </c>
    </row>
    <row r="36" spans="1:26" s="9" customFormat="1" x14ac:dyDescent="0.3">
      <c r="A36" s="10">
        <v>4</v>
      </c>
      <c r="B36" s="10">
        <v>33</v>
      </c>
      <c r="C36" s="28">
        <v>0.11390676299999999</v>
      </c>
      <c r="D36" s="28">
        <v>8.0627784100000002E-2</v>
      </c>
      <c r="E36" s="28">
        <v>31.742712000000001</v>
      </c>
      <c r="F36" s="41">
        <v>68.605899999999991</v>
      </c>
      <c r="G36" s="41">
        <v>0.93192299999999995</v>
      </c>
      <c r="H36" s="41">
        <v>102.414462</v>
      </c>
      <c r="I36" s="41">
        <v>2.5834394899999999</v>
      </c>
      <c r="J36" s="41">
        <v>44.443000000000005</v>
      </c>
      <c r="K36" s="41">
        <v>301.11330500000003</v>
      </c>
      <c r="L36" s="41">
        <v>3.9820427440000001</v>
      </c>
      <c r="M36" s="41">
        <v>2.0084530850000002</v>
      </c>
      <c r="N36" s="8">
        <v>1.7423472293696889E-2</v>
      </c>
      <c r="O36" s="34">
        <v>0.12972129900000001</v>
      </c>
      <c r="P36" s="34">
        <v>0.11051673400000001</v>
      </c>
      <c r="Q36" s="34">
        <v>28.433641399999999</v>
      </c>
      <c r="R36" s="34">
        <v>77.433400000000006</v>
      </c>
      <c r="S36" s="34">
        <v>0.91081900000000005</v>
      </c>
      <c r="T36" s="34">
        <v>110.152175</v>
      </c>
      <c r="U36" s="34">
        <v>2.8511190399999999</v>
      </c>
      <c r="V36" s="34">
        <v>49.888920000000006</v>
      </c>
      <c r="W36" s="34">
        <v>314.86784699999998</v>
      </c>
      <c r="X36" s="34">
        <v>61.102979840000003</v>
      </c>
      <c r="Y36" s="34">
        <v>1.954914292</v>
      </c>
      <c r="Z36" s="8">
        <v>0.26734112530666887</v>
      </c>
    </row>
    <row r="37" spans="1:26" s="9" customFormat="1" x14ac:dyDescent="0.3">
      <c r="A37" s="10">
        <v>4</v>
      </c>
      <c r="B37" s="10">
        <v>34</v>
      </c>
      <c r="C37" s="28">
        <v>0.110422544</v>
      </c>
      <c r="D37" s="28">
        <v>6.92761764E-2</v>
      </c>
      <c r="E37" s="28">
        <v>35.475654599999999</v>
      </c>
      <c r="F37" s="41">
        <v>60.928100000000001</v>
      </c>
      <c r="G37" s="41">
        <v>0.95124799999999998</v>
      </c>
      <c r="H37" s="41">
        <v>95.110205000000008</v>
      </c>
      <c r="I37" s="41">
        <v>2.50950951</v>
      </c>
      <c r="J37" s="41">
        <v>39.961161000000004</v>
      </c>
      <c r="K37" s="41">
        <v>278.89396599999998</v>
      </c>
      <c r="L37" s="41">
        <v>2.9868573129999998</v>
      </c>
      <c r="M37" s="41">
        <v>1.811994858</v>
      </c>
      <c r="N37" s="8">
        <v>1.3089292133236018E-2</v>
      </c>
      <c r="O37" s="34">
        <v>0.125447541</v>
      </c>
      <c r="P37" s="34">
        <v>0.10040578999999999</v>
      </c>
      <c r="Q37" s="34">
        <v>29.505191799999999</v>
      </c>
      <c r="R37" s="34">
        <v>66.506699999999995</v>
      </c>
      <c r="S37" s="34">
        <v>0.943577</v>
      </c>
      <c r="T37" s="34">
        <v>104.78125100000001</v>
      </c>
      <c r="U37" s="34">
        <v>2.9287363910000002</v>
      </c>
      <c r="V37" s="34">
        <v>48.858173999999998</v>
      </c>
      <c r="W37" s="34">
        <v>309.821822</v>
      </c>
      <c r="X37" s="34">
        <v>187.40152370000001</v>
      </c>
      <c r="Y37" s="34">
        <v>1.845936867</v>
      </c>
      <c r="Z37" s="8">
        <v>0.81921405026410443</v>
      </c>
    </row>
    <row r="38" spans="1:26" s="9" customFormat="1" x14ac:dyDescent="0.3">
      <c r="A38" s="10">
        <v>4</v>
      </c>
      <c r="B38" s="10">
        <v>35</v>
      </c>
      <c r="C38" s="28">
        <v>0.11733456</v>
      </c>
      <c r="D38" s="28">
        <v>8.2147784500000001E-2</v>
      </c>
      <c r="E38" s="28">
        <v>34.274631499999998</v>
      </c>
      <c r="F38" s="41">
        <v>62.667500000000004</v>
      </c>
      <c r="G38" s="41">
        <v>0.94874599999999998</v>
      </c>
      <c r="H38" s="41">
        <v>96.496320999999995</v>
      </c>
      <c r="I38" s="41">
        <v>2.5291628890000002</v>
      </c>
      <c r="J38" s="41">
        <v>41.036722999999995</v>
      </c>
      <c r="K38" s="41">
        <v>285.529337</v>
      </c>
      <c r="L38" s="41">
        <v>4.4429118770000002</v>
      </c>
      <c r="M38" s="41">
        <v>1.87793762</v>
      </c>
      <c r="N38" s="8">
        <v>1.9481129310604813E-2</v>
      </c>
      <c r="O38" s="34">
        <v>0.13796624499999999</v>
      </c>
      <c r="P38" s="34">
        <v>0.117343083</v>
      </c>
      <c r="Q38" s="34">
        <v>28.686048499999998</v>
      </c>
      <c r="R38" s="34">
        <v>69.476399999999998</v>
      </c>
      <c r="S38" s="34">
        <v>0.93607300000000004</v>
      </c>
      <c r="T38" s="34">
        <v>105.93588199999999</v>
      </c>
      <c r="U38" s="34">
        <v>2.8621743560000001</v>
      </c>
      <c r="V38" s="34">
        <v>49.168753000000002</v>
      </c>
      <c r="W38" s="34">
        <v>311.09193600000003</v>
      </c>
      <c r="X38" s="34">
        <v>62.154676309999999</v>
      </c>
      <c r="Y38" s="34">
        <v>1.8877737299999999</v>
      </c>
      <c r="Z38" s="8">
        <v>0.27194191611925955</v>
      </c>
    </row>
    <row r="39" spans="1:26" s="9" customFormat="1" x14ac:dyDescent="0.3">
      <c r="A39" s="10">
        <v>4</v>
      </c>
      <c r="B39" s="10">
        <v>36</v>
      </c>
      <c r="C39" s="28">
        <v>9.7729265699999998E-2</v>
      </c>
      <c r="D39" s="28">
        <v>3.7742573799999998E-2</v>
      </c>
      <c r="E39" s="28">
        <v>35.6792412</v>
      </c>
      <c r="F39" s="41">
        <v>58.857300000000002</v>
      </c>
      <c r="G39" s="41">
        <v>0.96135599999999999</v>
      </c>
      <c r="H39" s="41">
        <v>98.543177999999997</v>
      </c>
      <c r="I39" s="41">
        <v>2.473647712</v>
      </c>
      <c r="J39" s="41">
        <v>41.637281000000002</v>
      </c>
      <c r="K39" s="41">
        <v>290.94223699999998</v>
      </c>
      <c r="L39" s="41">
        <v>1.9301994709999999E-3</v>
      </c>
      <c r="M39" s="41">
        <v>1.0037935140000001</v>
      </c>
      <c r="N39" s="99">
        <v>8.4594148440411503E-4</v>
      </c>
      <c r="O39" s="34">
        <v>9.6801146899999996E-2</v>
      </c>
      <c r="P39" s="34">
        <v>6.5067306199999994E-2</v>
      </c>
      <c r="Q39" s="34">
        <v>32.444511400000003</v>
      </c>
      <c r="R39" s="34">
        <v>61.165999999999997</v>
      </c>
      <c r="S39" s="34">
        <v>0.96483200000000002</v>
      </c>
      <c r="T39" s="34">
        <v>105.61123000000001</v>
      </c>
      <c r="U39" s="34">
        <v>2.7617675309999998</v>
      </c>
      <c r="V39" s="34">
        <v>46.882801000000001</v>
      </c>
      <c r="W39" s="34">
        <v>303.45682600000004</v>
      </c>
      <c r="X39" s="34">
        <v>31.101294129999999</v>
      </c>
      <c r="Y39" s="34">
        <v>1.914097548</v>
      </c>
      <c r="Z39" s="8">
        <v>0.1362556336708885</v>
      </c>
    </row>
    <row r="40" spans="1:26" s="9" customFormat="1" x14ac:dyDescent="0.3">
      <c r="A40" s="10">
        <v>4</v>
      </c>
      <c r="B40" s="10">
        <v>37</v>
      </c>
      <c r="C40" s="28">
        <v>8.5195153999999995E-2</v>
      </c>
      <c r="D40" s="28">
        <v>3.4659638999999999E-2</v>
      </c>
      <c r="E40" s="28">
        <v>35.809021000000001</v>
      </c>
      <c r="F40" s="41">
        <v>57.077799999999996</v>
      </c>
      <c r="G40" s="41">
        <v>0.969557</v>
      </c>
      <c r="H40" s="41">
        <v>99.004682000000003</v>
      </c>
      <c r="I40" s="41">
        <v>2.4636434710000001</v>
      </c>
      <c r="J40" s="41">
        <v>42.833709999999996</v>
      </c>
      <c r="K40" s="41">
        <v>291.10635600000001</v>
      </c>
      <c r="L40" s="41">
        <v>0.14839417290000001</v>
      </c>
      <c r="M40" s="41">
        <v>1.9598037740000001</v>
      </c>
      <c r="N40" s="8">
        <v>7.9150768669987263E-4</v>
      </c>
      <c r="O40" s="34">
        <v>8.5606597399999998E-2</v>
      </c>
      <c r="P40" s="34">
        <v>5.7134855499999998E-2</v>
      </c>
      <c r="Q40" s="34">
        <v>31.996942499999999</v>
      </c>
      <c r="R40" s="34">
        <v>59.907899999999998</v>
      </c>
      <c r="S40" s="34">
        <v>0.97277199999999997</v>
      </c>
      <c r="T40" s="34">
        <v>107.49762699999999</v>
      </c>
      <c r="U40" s="34">
        <v>2.7885010270000001</v>
      </c>
      <c r="V40" s="34">
        <v>48.238975000000003</v>
      </c>
      <c r="W40" s="34">
        <v>309.648909</v>
      </c>
      <c r="X40" s="34">
        <v>9.1148105469999994</v>
      </c>
      <c r="Y40" s="34">
        <v>1.951316767</v>
      </c>
      <c r="Z40" s="8">
        <v>4.4044653753545056E-2</v>
      </c>
    </row>
    <row r="41" spans="1:26" s="13" customFormat="1" x14ac:dyDescent="0.3">
      <c r="A41" s="12">
        <v>3</v>
      </c>
      <c r="B41" s="12">
        <v>1</v>
      </c>
      <c r="C41" s="29">
        <v>0.14460100000000001</v>
      </c>
      <c r="D41" s="29">
        <v>0.124366</v>
      </c>
      <c r="E41" s="29">
        <v>28.836400000000001</v>
      </c>
      <c r="F41" s="29">
        <v>68.041540699999999</v>
      </c>
      <c r="G41" s="29">
        <v>0.94821149100000002</v>
      </c>
      <c r="H41" s="29">
        <v>109.371224</v>
      </c>
      <c r="I41" s="29">
        <v>3.0806194819999999</v>
      </c>
      <c r="J41" s="29">
        <v>50.412791999999996</v>
      </c>
      <c r="K41" s="29">
        <v>308.68855000000002</v>
      </c>
      <c r="L41" s="29">
        <v>243.47624450000001</v>
      </c>
      <c r="M41" s="29">
        <v>1.9212017589999999</v>
      </c>
      <c r="N41" s="8">
        <v>1.0678989147018869</v>
      </c>
      <c r="O41" s="35">
        <v>0.16266600000000001</v>
      </c>
      <c r="P41" s="35">
        <v>0.147315</v>
      </c>
      <c r="Q41" s="35">
        <v>28.2301</v>
      </c>
      <c r="R41" s="35">
        <v>78.149363399999999</v>
      </c>
      <c r="S41" s="35">
        <v>0.90241390499999996</v>
      </c>
      <c r="T41" s="35">
        <v>106.912459</v>
      </c>
      <c r="U41" s="35">
        <v>3.0212815169999998</v>
      </c>
      <c r="V41" s="35">
        <v>48.371860000000005</v>
      </c>
      <c r="W41" s="35">
        <v>314.62711999999999</v>
      </c>
      <c r="X41" s="35">
        <v>314.57004929999999</v>
      </c>
      <c r="Y41" s="35">
        <v>1.910413586</v>
      </c>
      <c r="Z41" s="8">
        <v>1.3754842161721661</v>
      </c>
    </row>
    <row r="42" spans="1:26" s="13" customFormat="1" x14ac:dyDescent="0.3">
      <c r="A42" s="152">
        <v>3</v>
      </c>
      <c r="B42" s="12">
        <v>2</v>
      </c>
      <c r="C42" s="29">
        <v>0.14044799999999999</v>
      </c>
      <c r="D42" s="29">
        <v>0.115964</v>
      </c>
      <c r="E42" s="29">
        <v>30.013500000000001</v>
      </c>
      <c r="F42" s="29">
        <v>65.611526399999988</v>
      </c>
      <c r="G42" s="29">
        <v>0.95581406400000002</v>
      </c>
      <c r="H42" s="29">
        <v>105.69727900000001</v>
      </c>
      <c r="I42" s="29">
        <v>2.9205260150000001</v>
      </c>
      <c r="J42" s="29">
        <v>48.238045999999997</v>
      </c>
      <c r="K42" s="29">
        <v>307.27036299999997</v>
      </c>
      <c r="L42" s="29">
        <v>59.874432140000003</v>
      </c>
      <c r="M42" s="29">
        <v>1.9404829649999999</v>
      </c>
      <c r="N42" s="8">
        <v>0.26263100768551567</v>
      </c>
      <c r="O42" s="35">
        <v>0.160498</v>
      </c>
      <c r="P42" s="35">
        <v>0.14757799999999999</v>
      </c>
      <c r="Q42" s="35">
        <v>30.013500000000001</v>
      </c>
      <c r="R42" s="35">
        <v>78.416906300000008</v>
      </c>
      <c r="S42" s="35">
        <v>0.89874482200000005</v>
      </c>
      <c r="T42" s="35">
        <v>104.811312</v>
      </c>
      <c r="U42" s="35">
        <v>2.9055151769999998</v>
      </c>
      <c r="V42" s="35">
        <v>46.143760999999998</v>
      </c>
      <c r="W42" s="35">
        <v>307.27036299999997</v>
      </c>
      <c r="X42" s="35">
        <v>169.12174150000001</v>
      </c>
      <c r="Y42" s="35">
        <v>1.9205622099999999</v>
      </c>
      <c r="Z42" s="8">
        <v>0.74005809852971927</v>
      </c>
    </row>
    <row r="43" spans="1:26" s="13" customFormat="1" x14ac:dyDescent="0.3">
      <c r="A43" s="152">
        <v>3</v>
      </c>
      <c r="B43" s="12">
        <v>3</v>
      </c>
      <c r="C43" s="29">
        <v>0.18540499999999999</v>
      </c>
      <c r="D43" s="29">
        <v>0.173983</v>
      </c>
      <c r="E43" s="29">
        <v>26.201499999999999</v>
      </c>
      <c r="F43" s="29">
        <v>74.0147829</v>
      </c>
      <c r="G43" s="29">
        <v>0.93527853500000002</v>
      </c>
      <c r="H43" s="29">
        <v>111.393457</v>
      </c>
      <c r="I43" s="29">
        <v>3.441759249</v>
      </c>
      <c r="J43" s="29">
        <v>52.100175</v>
      </c>
      <c r="K43" s="29">
        <v>315.83419699999996</v>
      </c>
      <c r="L43" s="29">
        <v>577.68316140000002</v>
      </c>
      <c r="M43" s="29">
        <v>1.8482905540000001</v>
      </c>
      <c r="N43" s="8">
        <v>2.5315074880326738</v>
      </c>
      <c r="O43" s="35">
        <v>0.19181400000000001</v>
      </c>
      <c r="P43" s="35">
        <v>0.18429899999999999</v>
      </c>
      <c r="Q43" s="35">
        <v>26.201499999999999</v>
      </c>
      <c r="R43" s="35">
        <v>84.72151310000001</v>
      </c>
      <c r="S43" s="35">
        <v>0.88075000000000003</v>
      </c>
      <c r="T43" s="35">
        <v>109.35453100000001</v>
      </c>
      <c r="U43" s="35">
        <v>3.4365858550000001</v>
      </c>
      <c r="V43" s="35">
        <v>49.490859999999998</v>
      </c>
      <c r="W43" s="35">
        <v>320.31264199999998</v>
      </c>
      <c r="X43" s="35">
        <v>640.87012960000004</v>
      </c>
      <c r="Y43" s="35">
        <v>1.8947169319999999</v>
      </c>
      <c r="Z43" s="8">
        <v>2.8006397118115518</v>
      </c>
    </row>
    <row r="44" spans="1:26" s="13" customFormat="1" x14ac:dyDescent="0.3">
      <c r="A44" s="152">
        <v>3</v>
      </c>
      <c r="B44" s="12">
        <v>4</v>
      </c>
      <c r="C44" s="29">
        <v>0.20131399999999999</v>
      </c>
      <c r="D44" s="29">
        <v>0.192661</v>
      </c>
      <c r="E44" s="29">
        <v>24.700299999999999</v>
      </c>
      <c r="F44" s="29">
        <v>77.933080500000003</v>
      </c>
      <c r="G44" s="29">
        <v>0.92859339699999999</v>
      </c>
      <c r="H44" s="29">
        <v>113.77901</v>
      </c>
      <c r="I44" s="29">
        <v>3.5399455290000001</v>
      </c>
      <c r="J44" s="29">
        <v>54.114820000000002</v>
      </c>
      <c r="K44" s="29">
        <v>323.69719200000003</v>
      </c>
      <c r="L44" s="29">
        <v>839.91802610000002</v>
      </c>
      <c r="M44" s="29">
        <v>1.8525627570000001</v>
      </c>
      <c r="N44" s="8">
        <v>3.6830176754553632</v>
      </c>
      <c r="O44" s="35">
        <v>0.200045</v>
      </c>
      <c r="P44" s="35">
        <v>0.192607</v>
      </c>
      <c r="Q44" s="35">
        <v>24.700299999999999</v>
      </c>
      <c r="R44" s="35">
        <v>89.175514899999996</v>
      </c>
      <c r="S44" s="35">
        <v>0.87190139300000002</v>
      </c>
      <c r="T44" s="35">
        <v>112.95761399999999</v>
      </c>
      <c r="U44" s="35">
        <v>3.5058773240000001</v>
      </c>
      <c r="V44" s="35">
        <v>52.062709999999996</v>
      </c>
      <c r="W44" s="35">
        <v>328.53916599999997</v>
      </c>
      <c r="X44" s="35">
        <v>865.35923730000002</v>
      </c>
      <c r="Y44" s="35">
        <v>1.8563715670000001</v>
      </c>
      <c r="Z44" s="8">
        <v>3.7854112749281277</v>
      </c>
    </row>
    <row r="45" spans="1:26" s="13" customFormat="1" x14ac:dyDescent="0.3">
      <c r="A45" s="152">
        <v>3</v>
      </c>
      <c r="B45" s="12">
        <v>5</v>
      </c>
      <c r="C45" s="29">
        <v>0.12812399999999999</v>
      </c>
      <c r="D45" s="29">
        <v>0.102704</v>
      </c>
      <c r="E45" s="29">
        <v>31.141999999999999</v>
      </c>
      <c r="F45" s="29">
        <v>61.869062500000005</v>
      </c>
      <c r="G45" s="29">
        <v>0.96863728800000004</v>
      </c>
      <c r="H45" s="29">
        <v>101.40799</v>
      </c>
      <c r="I45" s="29">
        <v>2.8913330400000001</v>
      </c>
      <c r="J45" s="29">
        <v>45.914034999999998</v>
      </c>
      <c r="K45" s="29">
        <v>286.295411</v>
      </c>
      <c r="L45" s="29">
        <v>18.648481159999999</v>
      </c>
      <c r="M45" s="29">
        <v>1.9507519289999999</v>
      </c>
      <c r="N45" s="8">
        <v>8.1756768835423127E-2</v>
      </c>
      <c r="O45" s="35">
        <v>0.165793</v>
      </c>
      <c r="P45" s="35">
        <v>0.154559</v>
      </c>
      <c r="Q45" s="35">
        <v>27.357199999999999</v>
      </c>
      <c r="R45" s="35">
        <v>81.889450600000004</v>
      </c>
      <c r="S45" s="35">
        <v>0.89224535199999999</v>
      </c>
      <c r="T45" s="35">
        <v>109.25468400000001</v>
      </c>
      <c r="U45" s="35">
        <v>3.0727978359999999</v>
      </c>
      <c r="V45" s="35">
        <v>49.546385000000001</v>
      </c>
      <c r="W45" s="35">
        <v>316.07502599999998</v>
      </c>
      <c r="X45" s="35">
        <v>137.41710699999999</v>
      </c>
      <c r="Y45" s="35">
        <v>1.884698964</v>
      </c>
      <c r="Z45" s="8">
        <v>0.6007425604576242</v>
      </c>
    </row>
    <row r="46" spans="1:26" s="13" customFormat="1" x14ac:dyDescent="0.3">
      <c r="A46" s="152">
        <v>3</v>
      </c>
      <c r="B46" s="12">
        <v>6</v>
      </c>
      <c r="C46" s="29">
        <v>0.11088000000000001</v>
      </c>
      <c r="D46" s="29">
        <v>7.0149799999999998E-2</v>
      </c>
      <c r="E46" s="29">
        <v>31.8918</v>
      </c>
      <c r="F46" s="29">
        <v>60.344297399999995</v>
      </c>
      <c r="G46" s="29">
        <v>0.97523176700000003</v>
      </c>
      <c r="H46" s="29">
        <v>102.308162</v>
      </c>
      <c r="I46" s="29">
        <v>2.7159394479999999</v>
      </c>
      <c r="J46" s="29">
        <v>45.952855</v>
      </c>
      <c r="K46" s="29">
        <v>295.46338300000002</v>
      </c>
      <c r="L46" s="29">
        <v>6.2486994009999997</v>
      </c>
      <c r="M46" s="29">
        <v>1.9378949139999999</v>
      </c>
      <c r="N46" s="8">
        <v>2.736196217834198E-2</v>
      </c>
      <c r="O46" s="35">
        <v>0.16184499999999999</v>
      </c>
      <c r="P46" s="35">
        <v>0.14468</v>
      </c>
      <c r="Q46" s="35">
        <v>26.349499999999999</v>
      </c>
      <c r="R46" s="35">
        <v>80.650784099999996</v>
      </c>
      <c r="S46" s="35">
        <v>0.90173804800000001</v>
      </c>
      <c r="T46" s="35">
        <v>111.046706</v>
      </c>
      <c r="U46" s="35">
        <v>3.057923497</v>
      </c>
      <c r="V46" s="35">
        <v>51.968360999999994</v>
      </c>
      <c r="W46" s="35">
        <v>325.14363400000002</v>
      </c>
      <c r="X46" s="35">
        <v>385.8028152</v>
      </c>
      <c r="Y46" s="35">
        <v>1.8526191729999999</v>
      </c>
      <c r="Z46" s="8">
        <v>1.6885718392961582</v>
      </c>
    </row>
    <row r="47" spans="1:26" s="13" customFormat="1" x14ac:dyDescent="0.3">
      <c r="A47" s="152">
        <v>3</v>
      </c>
      <c r="B47" s="12">
        <v>7</v>
      </c>
      <c r="C47" s="29">
        <v>9.4318700000000005E-2</v>
      </c>
      <c r="D47" s="29">
        <v>3.2393400000000003E-2</v>
      </c>
      <c r="E47" s="29">
        <v>37.343499999999999</v>
      </c>
      <c r="F47" s="29">
        <v>51.673140400000001</v>
      </c>
      <c r="G47" s="29">
        <v>1.0005765</v>
      </c>
      <c r="H47" s="29">
        <v>97.585944999999995</v>
      </c>
      <c r="I47" s="29">
        <v>2.5913725489999999</v>
      </c>
      <c r="J47" s="29">
        <v>42.908453000000002</v>
      </c>
      <c r="K47" s="29">
        <v>276.57969100000003</v>
      </c>
      <c r="L47" s="29">
        <v>4.0712900999999997</v>
      </c>
      <c r="M47" s="29">
        <v>1.769005725</v>
      </c>
      <c r="N47" s="8">
        <v>2.4149795365936651E-2</v>
      </c>
      <c r="O47" s="35">
        <v>0.13147900000000001</v>
      </c>
      <c r="P47" s="35">
        <v>0.10312300000000001</v>
      </c>
      <c r="Q47" s="35">
        <v>33.605200000000004</v>
      </c>
      <c r="R47" s="35">
        <v>66.45850089999999</v>
      </c>
      <c r="S47" s="35">
        <v>0.93449073999999999</v>
      </c>
      <c r="T47" s="35">
        <v>96.966807000000003</v>
      </c>
      <c r="U47" s="35">
        <v>2.55821181</v>
      </c>
      <c r="V47" s="35">
        <v>40.591078000000003</v>
      </c>
      <c r="W47" s="35">
        <v>285.77287000000001</v>
      </c>
      <c r="X47" s="35">
        <v>3.0361083089999998</v>
      </c>
      <c r="Y47" s="35">
        <v>2.0485809129999999</v>
      </c>
      <c r="Z47" s="8">
        <v>1.3275656792686722E-2</v>
      </c>
    </row>
    <row r="48" spans="1:26" s="13" customFormat="1" x14ac:dyDescent="0.3">
      <c r="A48" s="152">
        <v>3</v>
      </c>
      <c r="B48" s="12">
        <v>8</v>
      </c>
      <c r="C48" s="29">
        <v>0.10785400000000001</v>
      </c>
      <c r="D48" s="29">
        <v>5.3955099999999999E-2</v>
      </c>
      <c r="E48" s="29">
        <v>35.715800000000002</v>
      </c>
      <c r="F48" s="29">
        <v>53.3814505</v>
      </c>
      <c r="G48" s="29">
        <v>0.99552726700000005</v>
      </c>
      <c r="H48" s="29">
        <v>99.461608000000012</v>
      </c>
      <c r="I48" s="29">
        <v>2.8321205819999999</v>
      </c>
      <c r="J48" s="29">
        <v>44.222299999999997</v>
      </c>
      <c r="K48" s="29">
        <v>289.96035499999999</v>
      </c>
      <c r="L48" s="29">
        <v>34.349866949999999</v>
      </c>
      <c r="M48" s="29">
        <v>1.8949884379999999</v>
      </c>
      <c r="N48" s="8">
        <v>0.18309027312664622</v>
      </c>
      <c r="O48" s="35">
        <v>0.143174</v>
      </c>
      <c r="P48" s="35">
        <v>0.11927599999999999</v>
      </c>
      <c r="Q48" s="35">
        <v>32.417299999999997</v>
      </c>
      <c r="R48" s="35">
        <v>69.6315989</v>
      </c>
      <c r="S48" s="35">
        <v>0.92185550900000002</v>
      </c>
      <c r="T48" s="35">
        <v>98.803830999999988</v>
      </c>
      <c r="U48" s="35">
        <v>2.703446757</v>
      </c>
      <c r="V48" s="35">
        <v>41.704180000000001</v>
      </c>
      <c r="W48" s="35">
        <v>291.64272299999999</v>
      </c>
      <c r="X48" s="35">
        <v>64.081551090000005</v>
      </c>
      <c r="Y48" s="35">
        <v>1.851688198</v>
      </c>
      <c r="Z48" s="8">
        <v>0.27928210883859633</v>
      </c>
    </row>
    <row r="49" spans="1:26" s="13" customFormat="1" x14ac:dyDescent="0.3">
      <c r="A49" s="152">
        <v>3</v>
      </c>
      <c r="B49" s="12">
        <v>9</v>
      </c>
      <c r="C49" s="29">
        <v>0.154033</v>
      </c>
      <c r="D49" s="29">
        <v>0.13301099999999999</v>
      </c>
      <c r="E49" s="29">
        <v>31.475300000000001</v>
      </c>
      <c r="F49" s="29">
        <v>63.761681299999999</v>
      </c>
      <c r="G49" s="29">
        <v>0.95612502099999996</v>
      </c>
      <c r="H49" s="29">
        <v>100.24785999999999</v>
      </c>
      <c r="I49" s="29">
        <v>3.04368208</v>
      </c>
      <c r="J49" s="29">
        <v>44.950647000000004</v>
      </c>
      <c r="K49" s="29">
        <v>287.71321599999999</v>
      </c>
      <c r="L49" s="29">
        <v>166.57706379999999</v>
      </c>
      <c r="M49" s="29">
        <v>1.9200506070000001</v>
      </c>
      <c r="N49" s="8">
        <v>0.72883309238945859</v>
      </c>
      <c r="O49" s="35">
        <v>0.17880499999999999</v>
      </c>
      <c r="P49" s="35">
        <v>0.16801099999999999</v>
      </c>
      <c r="Q49" s="35">
        <v>29.621200000000002</v>
      </c>
      <c r="R49" s="35">
        <v>79.128898700000008</v>
      </c>
      <c r="S49" s="35">
        <v>0.88889914800000003</v>
      </c>
      <c r="T49" s="35">
        <v>102.747765</v>
      </c>
      <c r="U49" s="35">
        <v>3.1534736290000001</v>
      </c>
      <c r="V49" s="35">
        <v>44.854010000000002</v>
      </c>
      <c r="W49" s="35">
        <v>302.42521999999997</v>
      </c>
      <c r="X49" s="35">
        <v>336.69514229999999</v>
      </c>
      <c r="Y49" s="35">
        <v>1.897888096</v>
      </c>
      <c r="Z49" s="8">
        <v>1.472604929676627</v>
      </c>
    </row>
    <row r="50" spans="1:26" s="13" customFormat="1" x14ac:dyDescent="0.3">
      <c r="A50" s="152">
        <v>3</v>
      </c>
      <c r="B50" s="12">
        <v>10</v>
      </c>
      <c r="C50" s="29">
        <v>0.115692</v>
      </c>
      <c r="D50" s="29">
        <v>8.0273399999999995E-2</v>
      </c>
      <c r="E50" s="29">
        <v>34.094799999999999</v>
      </c>
      <c r="F50" s="29">
        <v>58.968655800000001</v>
      </c>
      <c r="G50" s="29">
        <v>0.97241777200000001</v>
      </c>
      <c r="H50" s="29">
        <v>98.435299999999998</v>
      </c>
      <c r="I50" s="29">
        <v>2.6874286650000001</v>
      </c>
      <c r="J50" s="29">
        <v>42.432372000000001</v>
      </c>
      <c r="K50" s="29">
        <v>283.87111599999997</v>
      </c>
      <c r="L50" s="29">
        <v>21.210800389999999</v>
      </c>
      <c r="M50" s="29">
        <v>1.9301336120000001</v>
      </c>
      <c r="N50" s="8">
        <v>9.2759358494124228E-2</v>
      </c>
      <c r="O50" s="35">
        <v>0.173232</v>
      </c>
      <c r="P50" s="35">
        <v>0.158746</v>
      </c>
      <c r="Q50" s="35">
        <v>27.354900000000001</v>
      </c>
      <c r="R50" s="35">
        <v>76.964296400000009</v>
      </c>
      <c r="S50" s="35">
        <v>0.90221071200000003</v>
      </c>
      <c r="T50" s="35">
        <v>104.94058100000001</v>
      </c>
      <c r="U50" s="35">
        <v>3.043034123</v>
      </c>
      <c r="V50" s="35">
        <v>46.953144000000002</v>
      </c>
      <c r="W50" s="35">
        <v>314.809709</v>
      </c>
      <c r="X50" s="35">
        <v>572.33898720000002</v>
      </c>
      <c r="Y50" s="35">
        <v>1.914724882</v>
      </c>
      <c r="Z50" s="8">
        <v>2.5036117867056098</v>
      </c>
    </row>
    <row r="51" spans="1:26" s="13" customFormat="1" x14ac:dyDescent="0.3">
      <c r="A51" s="152">
        <v>3</v>
      </c>
      <c r="B51" s="12">
        <v>11</v>
      </c>
      <c r="C51" s="29">
        <v>9.2470399999999994E-2</v>
      </c>
      <c r="D51" s="29">
        <v>4.5219000000000002E-2</v>
      </c>
      <c r="E51" s="29">
        <v>36.435118697442647</v>
      </c>
      <c r="F51" s="29">
        <v>52.228581200000001</v>
      </c>
      <c r="G51" s="29">
        <v>0.99992108300000004</v>
      </c>
      <c r="H51" s="29">
        <v>100.89718999999999</v>
      </c>
      <c r="I51" s="29">
        <v>2.7354287460000002</v>
      </c>
      <c r="J51" s="29">
        <v>45.244818000000002</v>
      </c>
      <c r="K51" s="29">
        <v>285.42621700000001</v>
      </c>
      <c r="L51" s="29">
        <v>7.7623954919999996</v>
      </c>
      <c r="M51" s="29">
        <v>1.92890099</v>
      </c>
      <c r="N51" s="8">
        <v>3.3555099314577834E-2</v>
      </c>
      <c r="O51" s="35">
        <v>0.123602</v>
      </c>
      <c r="P51" s="35">
        <v>9.2818999999999999E-2</v>
      </c>
      <c r="Q51" s="35">
        <v>34.173071633145092</v>
      </c>
      <c r="R51" s="35">
        <v>64.519122199999998</v>
      </c>
      <c r="S51" s="35">
        <v>0.94233560599999999</v>
      </c>
      <c r="T51" s="35">
        <v>96.35714200000001</v>
      </c>
      <c r="U51" s="35">
        <v>2.4982600850000001</v>
      </c>
      <c r="V51" s="35">
        <v>40.419218000000001</v>
      </c>
      <c r="W51" s="35">
        <v>282.986695</v>
      </c>
      <c r="X51" s="35">
        <v>12.193352000000001</v>
      </c>
      <c r="Y51" s="35">
        <v>1.921373891</v>
      </c>
      <c r="Z51" s="8">
        <v>5.3288414648661228E-2</v>
      </c>
    </row>
    <row r="52" spans="1:26" s="13" customFormat="1" x14ac:dyDescent="0.3">
      <c r="A52" s="152">
        <v>3</v>
      </c>
      <c r="B52" s="12">
        <v>12</v>
      </c>
      <c r="C52" s="29">
        <v>9.7478099999999998E-2</v>
      </c>
      <c r="D52" s="29">
        <v>2.0487999999999999E-2</v>
      </c>
      <c r="E52" s="29">
        <v>37.577979053756692</v>
      </c>
      <c r="F52" s="29">
        <v>52.577901599999997</v>
      </c>
      <c r="G52" s="29">
        <v>0.99447709299999998</v>
      </c>
      <c r="H52" s="29">
        <v>97.485141999999996</v>
      </c>
      <c r="I52" s="29">
        <v>2.6296522269999998</v>
      </c>
      <c r="J52" s="29">
        <v>42.513166999999996</v>
      </c>
      <c r="K52" s="29">
        <v>278.61344800000001</v>
      </c>
      <c r="L52" s="29">
        <v>2.9650009939999999E-2</v>
      </c>
      <c r="M52" s="29">
        <v>2.6246130089999999</v>
      </c>
      <c r="N52" s="8">
        <v>2.3580882491802124E-4</v>
      </c>
      <c r="O52" s="35">
        <v>0.13269300000000001</v>
      </c>
      <c r="P52" s="35">
        <v>0.103672</v>
      </c>
      <c r="Q52" s="35">
        <v>33.85619437347863</v>
      </c>
      <c r="R52" s="35">
        <v>67.236147800000012</v>
      </c>
      <c r="S52" s="35">
        <v>0.92815715099999996</v>
      </c>
      <c r="T52" s="35">
        <v>96.826207999999994</v>
      </c>
      <c r="U52" s="35">
        <v>2.6281571559999999</v>
      </c>
      <c r="V52" s="35">
        <v>40.451979999999999</v>
      </c>
      <c r="W52" s="35">
        <v>285.11707100000001</v>
      </c>
      <c r="X52" s="35">
        <v>24.66771786</v>
      </c>
      <c r="Y52" s="35">
        <v>1.9160339390000001</v>
      </c>
      <c r="Z52" s="8">
        <v>0.10781904141779093</v>
      </c>
    </row>
    <row r="53" spans="1:26" s="13" customFormat="1" x14ac:dyDescent="0.3">
      <c r="A53" s="152">
        <v>3</v>
      </c>
      <c r="B53" s="12">
        <v>13</v>
      </c>
      <c r="C53" s="29">
        <v>0.17325099999999999</v>
      </c>
      <c r="D53" s="29">
        <v>0.155336</v>
      </c>
      <c r="E53" s="29">
        <v>27.141661519991231</v>
      </c>
      <c r="F53" s="29">
        <v>70.360116700000006</v>
      </c>
      <c r="G53" s="29">
        <v>0.94360440999999995</v>
      </c>
      <c r="H53" s="29">
        <v>109.850386</v>
      </c>
      <c r="I53" s="29">
        <v>3.2925018559999999</v>
      </c>
      <c r="J53" s="29">
        <v>51.589484999999996</v>
      </c>
      <c r="K53" s="29">
        <v>313.77303699999999</v>
      </c>
      <c r="L53" s="29">
        <v>171.54047550000001</v>
      </c>
      <c r="M53" s="29">
        <v>1.935221487</v>
      </c>
      <c r="N53" s="8">
        <v>0.74956872901419591</v>
      </c>
      <c r="O53" s="35">
        <v>0.174097</v>
      </c>
      <c r="P53" s="35">
        <v>0.16284599999999999</v>
      </c>
      <c r="Q53" s="35">
        <v>28.113752678104735</v>
      </c>
      <c r="R53" s="35">
        <v>80.826193099999998</v>
      </c>
      <c r="S53" s="35">
        <v>0.88960981400000005</v>
      </c>
      <c r="T53" s="35">
        <v>106.51229199999999</v>
      </c>
      <c r="U53" s="35">
        <v>3.1133333329999999</v>
      </c>
      <c r="V53" s="35">
        <v>47.225411999999999</v>
      </c>
      <c r="W53" s="35">
        <v>314.25500299999999</v>
      </c>
      <c r="X53" s="35">
        <v>201.76393719999999</v>
      </c>
      <c r="Y53" s="35">
        <v>1.9330919440000001</v>
      </c>
      <c r="Z53" s="8">
        <v>0.88201526803009911</v>
      </c>
    </row>
    <row r="54" spans="1:26" s="13" customFormat="1" x14ac:dyDescent="0.3">
      <c r="A54" s="152">
        <v>3</v>
      </c>
      <c r="B54" s="12">
        <v>14</v>
      </c>
      <c r="C54" s="29">
        <v>0.21485499999999999</v>
      </c>
      <c r="D54" s="29">
        <v>0.20837600000000001</v>
      </c>
      <c r="E54" s="29">
        <v>25.050999999999998</v>
      </c>
      <c r="F54" s="29">
        <v>81.052631099999999</v>
      </c>
      <c r="G54" s="29">
        <v>0.91013121600000002</v>
      </c>
      <c r="H54" s="29">
        <v>112.14361100000001</v>
      </c>
      <c r="I54" s="29">
        <v>3.6902284879999998</v>
      </c>
      <c r="J54" s="29">
        <v>53.18027</v>
      </c>
      <c r="K54" s="29">
        <v>314.29581999999999</v>
      </c>
      <c r="L54" s="29">
        <v>999.90498530000002</v>
      </c>
      <c r="M54" s="29">
        <v>1.8594761630000001</v>
      </c>
      <c r="N54" s="8">
        <v>4.3709842464720854</v>
      </c>
      <c r="O54" s="35">
        <v>0.21456</v>
      </c>
      <c r="P54" s="35">
        <v>0.20880799999999999</v>
      </c>
      <c r="Q54" s="35">
        <v>24.670100000000001</v>
      </c>
      <c r="R54" s="35">
        <v>89.16121720000001</v>
      </c>
      <c r="S54" s="35">
        <v>0.86998683200000004</v>
      </c>
      <c r="T54" s="35">
        <v>112.13844899999999</v>
      </c>
      <c r="U54" s="35">
        <v>3.6504682110000002</v>
      </c>
      <c r="V54" s="35">
        <v>52.156899000000003</v>
      </c>
      <c r="W54" s="35">
        <v>329.16611</v>
      </c>
      <c r="X54" s="35">
        <v>1526.6322769999999</v>
      </c>
      <c r="Y54" s="35">
        <v>1.873160538</v>
      </c>
      <c r="Z54" s="8">
        <v>6.6770247593797416</v>
      </c>
    </row>
    <row r="55" spans="1:26" s="13" customFormat="1" x14ac:dyDescent="0.3">
      <c r="A55" s="152">
        <v>3</v>
      </c>
      <c r="B55" s="12">
        <v>15</v>
      </c>
      <c r="C55" s="29">
        <v>0.145315</v>
      </c>
      <c r="D55" s="29">
        <v>0.12701299999999999</v>
      </c>
      <c r="E55" s="29">
        <v>29.5901</v>
      </c>
      <c r="F55" s="29">
        <v>66.911675000000002</v>
      </c>
      <c r="G55" s="29">
        <v>0.94965493700000003</v>
      </c>
      <c r="H55" s="29">
        <v>104.12652</v>
      </c>
      <c r="I55" s="29">
        <v>2.9135959339999999</v>
      </c>
      <c r="J55" s="29">
        <v>47.526417000000002</v>
      </c>
      <c r="K55" s="29">
        <v>297.09052300000002</v>
      </c>
      <c r="L55" s="29">
        <v>66.558235260000004</v>
      </c>
      <c r="M55" s="29">
        <v>1.854505713</v>
      </c>
      <c r="N55" s="8">
        <v>0.29099820656073877</v>
      </c>
      <c r="O55" s="35">
        <v>0.17164399999999999</v>
      </c>
      <c r="P55" s="35">
        <v>0.16001799999999999</v>
      </c>
      <c r="Q55" s="35">
        <v>27.456700000000001</v>
      </c>
      <c r="R55" s="35">
        <v>82.266144499999996</v>
      </c>
      <c r="S55" s="35">
        <v>0.89085912700000003</v>
      </c>
      <c r="T55" s="35">
        <v>108.00178200000001</v>
      </c>
      <c r="U55" s="35">
        <v>3.0676658579999998</v>
      </c>
      <c r="V55" s="35">
        <v>48.826839</v>
      </c>
      <c r="W55" s="35">
        <v>316.28720999999996</v>
      </c>
      <c r="X55" s="35">
        <v>308.85112199999998</v>
      </c>
      <c r="Y55" s="35">
        <v>1.9064420639999999</v>
      </c>
      <c r="Z55" s="8">
        <v>1.350477125393643</v>
      </c>
    </row>
    <row r="56" spans="1:26" s="13" customFormat="1" x14ac:dyDescent="0.3">
      <c r="A56" s="152">
        <v>3</v>
      </c>
      <c r="B56" s="12">
        <v>16</v>
      </c>
      <c r="C56" s="29">
        <v>0.10336585299999999</v>
      </c>
      <c r="D56" s="29">
        <v>4.6605478999999998E-2</v>
      </c>
      <c r="E56" s="40">
        <v>34.758735700000003</v>
      </c>
      <c r="F56" s="40">
        <v>57.842200000000005</v>
      </c>
      <c r="G56" s="40">
        <v>0.97636500000000004</v>
      </c>
      <c r="H56" s="40">
        <v>98.580455000000001</v>
      </c>
      <c r="I56" s="40">
        <v>2.6536281179999999</v>
      </c>
      <c r="J56" s="40">
        <v>43.420327999999998</v>
      </c>
      <c r="K56" s="40">
        <v>281.52688999999998</v>
      </c>
      <c r="L56" s="40">
        <v>0.5121526139</v>
      </c>
      <c r="M56" s="40">
        <v>1.723316182</v>
      </c>
      <c r="N56" s="8">
        <v>2.2460585729093393E-3</v>
      </c>
      <c r="O56" s="35">
        <v>0.20148922499999999</v>
      </c>
      <c r="P56" s="35">
        <v>0.187736616</v>
      </c>
      <c r="Q56" s="35">
        <v>21.753026999999999</v>
      </c>
      <c r="R56" s="35">
        <v>79.634999999999991</v>
      </c>
      <c r="S56" s="35">
        <v>0.90205100000000005</v>
      </c>
      <c r="T56" s="35">
        <v>109.07375800000001</v>
      </c>
      <c r="U56" s="35">
        <v>2.9987299969999999</v>
      </c>
      <c r="V56" s="35">
        <v>52.718176999999997</v>
      </c>
      <c r="W56" s="35">
        <v>334.806353</v>
      </c>
      <c r="X56" s="35">
        <v>189.5182868</v>
      </c>
      <c r="Y56" s="35">
        <v>1.8718951699999999</v>
      </c>
      <c r="Z56" s="8">
        <v>0.82925594694925653</v>
      </c>
    </row>
    <row r="57" spans="1:26" s="13" customFormat="1" x14ac:dyDescent="0.3">
      <c r="A57" s="152">
        <v>3</v>
      </c>
      <c r="B57" s="12">
        <v>17</v>
      </c>
      <c r="C57" s="29">
        <v>0.11173290800000001</v>
      </c>
      <c r="D57" s="29">
        <v>7.2692327200000004E-2</v>
      </c>
      <c r="E57" s="40">
        <v>32.728702499999997</v>
      </c>
      <c r="F57" s="40">
        <v>60.047600000000003</v>
      </c>
      <c r="G57" s="40">
        <v>0.97326100000000004</v>
      </c>
      <c r="H57" s="40">
        <v>101.757107</v>
      </c>
      <c r="I57" s="40">
        <v>2.6325657219999998</v>
      </c>
      <c r="J57" s="40">
        <v>45.210712000000001</v>
      </c>
      <c r="K57" s="40">
        <v>290.80582900000002</v>
      </c>
      <c r="L57" s="40">
        <v>1.2273349499999999</v>
      </c>
      <c r="M57" s="40">
        <v>1.747804653</v>
      </c>
      <c r="N57" s="8">
        <v>5.3580894345062486E-3</v>
      </c>
      <c r="O57" s="35">
        <v>0.17406085099999999</v>
      </c>
      <c r="P57" s="35">
        <v>0.161214039</v>
      </c>
      <c r="Q57" s="35">
        <v>25.869697599999999</v>
      </c>
      <c r="R57" s="35">
        <v>81.718000000000004</v>
      </c>
      <c r="S57" s="35">
        <v>0.89502700000000002</v>
      </c>
      <c r="T57" s="35">
        <v>110.83586600000001</v>
      </c>
      <c r="U57" s="35">
        <v>3.137910159</v>
      </c>
      <c r="V57" s="35">
        <v>53.304481000000003</v>
      </c>
      <c r="W57" s="35">
        <v>324.978656</v>
      </c>
      <c r="X57" s="35">
        <v>459.38120700000002</v>
      </c>
      <c r="Y57" s="35">
        <v>1.8403617080000001</v>
      </c>
      <c r="Z57" s="8">
        <v>2.0073599603008274</v>
      </c>
    </row>
    <row r="58" spans="1:26" s="13" customFormat="1" x14ac:dyDescent="0.3">
      <c r="A58" s="152">
        <v>3</v>
      </c>
      <c r="B58" s="12">
        <v>18</v>
      </c>
      <c r="C58" s="29">
        <v>0.184377924</v>
      </c>
      <c r="D58" s="29">
        <v>0.17226657300000001</v>
      </c>
      <c r="E58" s="40">
        <v>26.615806599999999</v>
      </c>
      <c r="F58" s="40">
        <v>73.321399999999997</v>
      </c>
      <c r="G58" s="40">
        <v>0.93500099999999997</v>
      </c>
      <c r="H58" s="40">
        <v>109.593344</v>
      </c>
      <c r="I58" s="40">
        <v>3.3130366900000001</v>
      </c>
      <c r="J58" s="40">
        <v>51.230218999999998</v>
      </c>
      <c r="K58" s="40">
        <v>312.777153</v>
      </c>
      <c r="L58" s="40">
        <v>534.68851270000005</v>
      </c>
      <c r="M58" s="40">
        <v>1.8955852689999999</v>
      </c>
      <c r="N58" s="8">
        <v>2.3344486479641167</v>
      </c>
      <c r="O58" s="35">
        <v>0.19499008400000001</v>
      </c>
      <c r="P58" s="35">
        <v>0.1867733</v>
      </c>
      <c r="Q58" s="35">
        <v>26.079179799999999</v>
      </c>
      <c r="R58" s="35">
        <v>86.826999999999998</v>
      </c>
      <c r="S58" s="35">
        <v>0.88019999999999998</v>
      </c>
      <c r="T58" s="35">
        <v>111.66986499999999</v>
      </c>
      <c r="U58" s="35">
        <v>3.3810368209999999</v>
      </c>
      <c r="V58" s="35">
        <v>50.906742000000001</v>
      </c>
      <c r="W58" s="35">
        <v>323.73530499999998</v>
      </c>
      <c r="X58" s="35">
        <v>790.47464179999997</v>
      </c>
      <c r="Y58" s="35">
        <v>1.868397565</v>
      </c>
      <c r="Z58" s="8">
        <v>3.4560789679086406</v>
      </c>
    </row>
    <row r="59" spans="1:26" s="13" customFormat="1" x14ac:dyDescent="0.3">
      <c r="A59" s="152">
        <v>3</v>
      </c>
      <c r="B59" s="12">
        <v>19</v>
      </c>
      <c r="C59" s="29">
        <v>0.196113333</v>
      </c>
      <c r="D59" s="29">
        <v>0.187260285</v>
      </c>
      <c r="E59" s="40">
        <v>24.7390957</v>
      </c>
      <c r="F59" s="40">
        <v>78.464000000000013</v>
      </c>
      <c r="G59" s="40">
        <v>0.92236099999999999</v>
      </c>
      <c r="H59" s="40">
        <v>113.40972500000001</v>
      </c>
      <c r="I59" s="40">
        <v>3.653105912</v>
      </c>
      <c r="J59" s="40">
        <v>53.884680999999993</v>
      </c>
      <c r="K59" s="40">
        <v>321.76618999999999</v>
      </c>
      <c r="L59" s="40">
        <v>950.52655270000002</v>
      </c>
      <c r="M59" s="40">
        <v>1.9027400969999999</v>
      </c>
      <c r="N59" s="8">
        <v>4.1544845651261237</v>
      </c>
      <c r="O59" s="35">
        <v>0.200793743</v>
      </c>
      <c r="P59" s="35">
        <v>0.19258972999999999</v>
      </c>
      <c r="Q59" s="35">
        <v>24.316570299999999</v>
      </c>
      <c r="R59" s="35">
        <v>88.285799999999995</v>
      </c>
      <c r="S59" s="35">
        <v>0.87428899999999998</v>
      </c>
      <c r="T59" s="35">
        <v>113.010536</v>
      </c>
      <c r="U59" s="35">
        <v>3.6501934770000002</v>
      </c>
      <c r="V59" s="35">
        <v>53.357599</v>
      </c>
      <c r="W59" s="35">
        <v>331.67332700000003</v>
      </c>
      <c r="X59" s="35">
        <v>1201.7964529999999</v>
      </c>
      <c r="Y59" s="35">
        <v>1.922769862</v>
      </c>
      <c r="Z59" s="8">
        <v>5.2508553177429729</v>
      </c>
    </row>
    <row r="60" spans="1:26" s="13" customFormat="1" x14ac:dyDescent="0.3">
      <c r="A60" s="152">
        <v>3</v>
      </c>
      <c r="B60" s="12">
        <v>20</v>
      </c>
      <c r="C60" s="29">
        <v>0.13418981399999999</v>
      </c>
      <c r="D60" s="29">
        <v>0.104731411</v>
      </c>
      <c r="E60" s="40">
        <v>30.826170000000001</v>
      </c>
      <c r="F60" s="40">
        <v>62.790899999999993</v>
      </c>
      <c r="G60" s="40">
        <v>0.96448699999999998</v>
      </c>
      <c r="H60" s="40">
        <v>103.733744</v>
      </c>
      <c r="I60" s="40">
        <v>2.8464918930000001</v>
      </c>
      <c r="J60" s="40">
        <v>47.463612000000005</v>
      </c>
      <c r="K60" s="40">
        <v>296.52731499999999</v>
      </c>
      <c r="L60" s="40">
        <v>9.2935301429999999</v>
      </c>
      <c r="M60" s="40">
        <v>1.9733913599999999</v>
      </c>
      <c r="N60" s="8">
        <v>4.0635356552599575E-2</v>
      </c>
      <c r="O60" s="35">
        <v>0.160583541</v>
      </c>
      <c r="P60" s="35">
        <v>0.14602865300000001</v>
      </c>
      <c r="Q60" s="35">
        <v>28.994935999999999</v>
      </c>
      <c r="R60" s="35">
        <v>78.235500000000002</v>
      </c>
      <c r="S60" s="35">
        <v>0.90063199999999999</v>
      </c>
      <c r="T60" s="35">
        <v>105.538436</v>
      </c>
      <c r="U60" s="35">
        <v>2.8815876519999999</v>
      </c>
      <c r="V60" s="35">
        <v>46.824511000000001</v>
      </c>
      <c r="W60" s="35">
        <v>306.84160199999997</v>
      </c>
      <c r="X60" s="35">
        <v>106.7902982</v>
      </c>
      <c r="Y60" s="35">
        <v>1.905231844</v>
      </c>
      <c r="Z60" s="8">
        <v>0.46680567913776072</v>
      </c>
    </row>
    <row r="61" spans="1:26" s="13" customFormat="1" x14ac:dyDescent="0.3">
      <c r="A61" s="152">
        <v>3</v>
      </c>
      <c r="B61" s="26">
        <v>21</v>
      </c>
      <c r="C61" s="1">
        <v>0.127546296</v>
      </c>
      <c r="D61" s="1">
        <v>9.7183309499999995E-2</v>
      </c>
      <c r="E61" s="1">
        <v>29.862281800000002</v>
      </c>
      <c r="F61" s="47">
        <v>65.131200000000007</v>
      </c>
      <c r="G61" s="1">
        <v>0.95882599999999996</v>
      </c>
      <c r="H61" s="14">
        <v>108.147599</v>
      </c>
      <c r="I61" s="52">
        <v>2.8691080489999998</v>
      </c>
      <c r="J61" s="55">
        <v>49.413148</v>
      </c>
      <c r="K61" s="55">
        <v>304.36247700000001</v>
      </c>
      <c r="L61" s="52">
        <v>43.939488910000001</v>
      </c>
      <c r="M61" s="1">
        <v>1.852885621</v>
      </c>
      <c r="N61" s="8">
        <v>0.19222027428180941</v>
      </c>
      <c r="O61" s="53">
        <v>0.15845562499999999</v>
      </c>
      <c r="P61" s="53">
        <v>0.14126460299999999</v>
      </c>
      <c r="Q61" s="53">
        <v>27.477199599999999</v>
      </c>
      <c r="R61" s="22">
        <v>79.673099999999991</v>
      </c>
      <c r="S61" s="53">
        <v>0.89893699999999999</v>
      </c>
      <c r="T61" s="15">
        <v>108.567115</v>
      </c>
      <c r="U61" s="54">
        <v>2.93498452</v>
      </c>
      <c r="V61" s="15">
        <v>49.437437000000003</v>
      </c>
      <c r="W61" s="15">
        <v>318.60295100000002</v>
      </c>
      <c r="X61" s="54">
        <v>520.63670360000003</v>
      </c>
      <c r="Y61" s="54">
        <v>1.8729885980000001</v>
      </c>
      <c r="Z61" s="8">
        <v>2.2775069290376875</v>
      </c>
    </row>
    <row r="62" spans="1:26" s="13" customFormat="1" x14ac:dyDescent="0.3">
      <c r="A62" s="152">
        <v>3</v>
      </c>
      <c r="B62" s="26">
        <v>22</v>
      </c>
      <c r="C62" s="1">
        <v>0.126322299</v>
      </c>
      <c r="D62" s="1">
        <v>9.3671783800000005E-2</v>
      </c>
      <c r="E62" s="1">
        <v>29.580925000000001</v>
      </c>
      <c r="F62" s="47">
        <v>65.572099999999992</v>
      </c>
      <c r="G62" s="1">
        <v>0.95699900000000004</v>
      </c>
      <c r="H62" s="14">
        <v>109.79291500000001</v>
      </c>
      <c r="I62" s="52">
        <v>2.881302727</v>
      </c>
      <c r="J62" s="55">
        <v>50.283585000000002</v>
      </c>
      <c r="K62" s="55">
        <v>308.02819699999998</v>
      </c>
      <c r="L62" s="52">
        <v>42.00991423</v>
      </c>
      <c r="M62" s="1">
        <v>1.845026694</v>
      </c>
      <c r="N62" s="8">
        <v>0.1846456741222455</v>
      </c>
      <c r="O62" s="53">
        <v>0.15611304300000001</v>
      </c>
      <c r="P62" s="53">
        <v>0.139692649</v>
      </c>
      <c r="Q62" s="53">
        <v>27.461002300000001</v>
      </c>
      <c r="R62" s="22">
        <v>79.089399999999998</v>
      </c>
      <c r="S62" s="53">
        <v>0.90171299999999999</v>
      </c>
      <c r="T62" s="15">
        <v>108.48785099999999</v>
      </c>
      <c r="U62" s="54">
        <v>2.9052851909999999</v>
      </c>
      <c r="V62" s="15">
        <v>49.406486999999998</v>
      </c>
      <c r="W62" s="15">
        <v>319.45023700000002</v>
      </c>
      <c r="X62" s="54">
        <v>244.11742709999999</v>
      </c>
      <c r="Y62" s="54">
        <v>1.863354382</v>
      </c>
      <c r="Z62" s="8">
        <v>1.0675740017249289</v>
      </c>
    </row>
    <row r="63" spans="1:26" s="13" customFormat="1" x14ac:dyDescent="0.3">
      <c r="A63" s="152">
        <v>3</v>
      </c>
      <c r="B63" s="26">
        <v>23</v>
      </c>
      <c r="C63" s="1">
        <v>0.115221292</v>
      </c>
      <c r="D63" s="1">
        <v>8.8159777199999997E-2</v>
      </c>
      <c r="E63" s="1">
        <v>31.474462500000001</v>
      </c>
      <c r="F63" s="47">
        <v>61.826799999999999</v>
      </c>
      <c r="G63" s="1">
        <v>0.96751799999999999</v>
      </c>
      <c r="H63" s="14">
        <v>102.26949</v>
      </c>
      <c r="I63" s="52">
        <v>2.76656368</v>
      </c>
      <c r="J63" s="55">
        <v>45.887240000000006</v>
      </c>
      <c r="K63" s="55">
        <v>291.91482500000001</v>
      </c>
      <c r="L63" s="52">
        <v>4.2020846010000001</v>
      </c>
      <c r="M63" s="1">
        <v>2.0317393570000002</v>
      </c>
      <c r="N63" s="8">
        <v>1.8370421984994226E-2</v>
      </c>
      <c r="O63" s="53">
        <v>0.147624701</v>
      </c>
      <c r="P63" s="53">
        <v>0.13161441700000001</v>
      </c>
      <c r="Q63" s="53">
        <v>28.439453100000001</v>
      </c>
      <c r="R63" s="22">
        <v>78.6999</v>
      </c>
      <c r="S63" s="53">
        <v>0.89981999999999995</v>
      </c>
      <c r="T63" s="15">
        <v>107.100069</v>
      </c>
      <c r="U63" s="54">
        <v>2.9372005699999999</v>
      </c>
      <c r="V63" s="15">
        <v>48.239567999999998</v>
      </c>
      <c r="W63" s="15">
        <v>313.94064500000002</v>
      </c>
      <c r="X63" s="54">
        <v>122.7717312</v>
      </c>
      <c r="Y63" s="54">
        <v>1.9405579479999999</v>
      </c>
      <c r="Z63" s="8">
        <v>0.5367137955279605</v>
      </c>
    </row>
    <row r="64" spans="1:26" s="13" customFormat="1" x14ac:dyDescent="0.3">
      <c r="A64" s="152">
        <v>3</v>
      </c>
      <c r="B64" s="26">
        <v>24</v>
      </c>
      <c r="C64" s="1">
        <v>0.13638399500000001</v>
      </c>
      <c r="D64" s="1">
        <v>0.113522016</v>
      </c>
      <c r="E64" s="1">
        <v>32.148971600000003</v>
      </c>
      <c r="F64" s="47">
        <v>64.019099999999995</v>
      </c>
      <c r="G64" s="1">
        <v>0.95262199999999997</v>
      </c>
      <c r="H64" s="14">
        <v>99.312213999999997</v>
      </c>
      <c r="I64" s="52">
        <v>2.88361555</v>
      </c>
      <c r="J64" s="55">
        <v>43.862910999999997</v>
      </c>
      <c r="K64" s="55">
        <v>284.98476199999999</v>
      </c>
      <c r="L64" s="52">
        <v>22.612146790000001</v>
      </c>
      <c r="M64" s="1">
        <v>1.969091009</v>
      </c>
      <c r="N64" s="8">
        <v>9.8908209994300528E-2</v>
      </c>
      <c r="O64" s="53">
        <v>0.211988658</v>
      </c>
      <c r="P64" s="53">
        <v>0.20156559299999999</v>
      </c>
      <c r="Q64" s="53">
        <v>23.164684300000001</v>
      </c>
      <c r="R64" s="22">
        <v>81.431299999999993</v>
      </c>
      <c r="S64" s="53">
        <v>0.88821799999999995</v>
      </c>
      <c r="T64" s="15">
        <v>106.593687</v>
      </c>
      <c r="U64" s="54">
        <v>3.2860206270000001</v>
      </c>
      <c r="V64" s="15">
        <v>50.171034000000006</v>
      </c>
      <c r="W64" s="15">
        <v>326.37373700000001</v>
      </c>
      <c r="X64" s="54">
        <v>451.10319509999999</v>
      </c>
      <c r="Y64" s="54">
        <v>1.9247854520000001</v>
      </c>
      <c r="Z64" s="8">
        <v>1.9713018275030256</v>
      </c>
    </row>
    <row r="65" spans="1:26" s="13" customFormat="1" x14ac:dyDescent="0.3">
      <c r="A65" s="152">
        <v>3</v>
      </c>
      <c r="B65" s="26">
        <v>25</v>
      </c>
      <c r="C65" s="1">
        <v>0.20157460899999999</v>
      </c>
      <c r="D65" s="1">
        <v>0.19057861000000001</v>
      </c>
      <c r="E65" s="1">
        <v>27.826456100000001</v>
      </c>
      <c r="F65" s="47">
        <v>71.95559999999999</v>
      </c>
      <c r="G65" s="1">
        <v>0.93377500000000002</v>
      </c>
      <c r="H65" s="14">
        <v>105.02381299999999</v>
      </c>
      <c r="I65" s="52">
        <v>3.4133075160000002</v>
      </c>
      <c r="J65" s="55">
        <v>48.270983000000001</v>
      </c>
      <c r="K65" s="55">
        <v>300.66816</v>
      </c>
      <c r="L65" s="52">
        <v>792.44631330000004</v>
      </c>
      <c r="M65" s="1">
        <v>1.8516934789999999</v>
      </c>
      <c r="N65" s="8">
        <v>3.4635348112246831</v>
      </c>
      <c r="O65" s="53">
        <v>0.22210608400000001</v>
      </c>
      <c r="P65" s="53">
        <v>0.216199636</v>
      </c>
      <c r="Q65" s="53">
        <v>26.000927000000001</v>
      </c>
      <c r="R65" s="22">
        <v>85.684899999999999</v>
      </c>
      <c r="S65" s="53">
        <v>0.87233499999999997</v>
      </c>
      <c r="T65" s="15">
        <v>107.09781599999999</v>
      </c>
      <c r="U65" s="54">
        <v>3.5098381070000002</v>
      </c>
      <c r="V65" s="15">
        <v>48.404112999999995</v>
      </c>
      <c r="W65" s="15">
        <v>316.221901</v>
      </c>
      <c r="X65" s="54">
        <v>973.50339250000002</v>
      </c>
      <c r="Y65" s="54">
        <v>1.8869718639999999</v>
      </c>
      <c r="Z65" s="8">
        <v>4.2526296241151185</v>
      </c>
    </row>
    <row r="66" spans="1:26" s="13" customFormat="1" x14ac:dyDescent="0.3">
      <c r="A66" s="152">
        <v>3</v>
      </c>
      <c r="B66" s="26">
        <v>26</v>
      </c>
      <c r="C66" s="1">
        <v>0.129819661</v>
      </c>
      <c r="D66" s="1">
        <v>9.8512999700000006E-2</v>
      </c>
      <c r="E66" s="1">
        <v>32.153205900000003</v>
      </c>
      <c r="F66" s="47">
        <v>58.563700000000004</v>
      </c>
      <c r="G66" s="1">
        <v>0.97943199999999997</v>
      </c>
      <c r="H66" s="14">
        <v>101.78566000000001</v>
      </c>
      <c r="I66" s="52">
        <v>2.875520592</v>
      </c>
      <c r="J66" s="55">
        <v>45.552712</v>
      </c>
      <c r="K66" s="55">
        <v>293.46329399999996</v>
      </c>
      <c r="L66" s="52">
        <v>0.92765840020000001</v>
      </c>
      <c r="M66" s="1">
        <v>1.8413409380000001</v>
      </c>
      <c r="N66" s="8">
        <v>4.0534517365471163E-3</v>
      </c>
      <c r="O66" s="53">
        <v>0.15643726299999999</v>
      </c>
      <c r="P66" s="53">
        <v>0.13935446700000001</v>
      </c>
      <c r="Q66" s="53">
        <v>30.8468132</v>
      </c>
      <c r="R66" s="22">
        <v>73.582400000000007</v>
      </c>
      <c r="S66" s="53">
        <v>0.91105199999999997</v>
      </c>
      <c r="T66" s="15">
        <v>101.14742799999999</v>
      </c>
      <c r="U66" s="54">
        <v>2.8314215489999999</v>
      </c>
      <c r="V66" s="15">
        <v>43.389901999999999</v>
      </c>
      <c r="W66" s="15">
        <v>298.67969799999997</v>
      </c>
      <c r="X66" s="54">
        <v>55.573348269999997</v>
      </c>
      <c r="Y66" s="54">
        <v>1.9268460540000001</v>
      </c>
      <c r="Z66" s="8">
        <v>0.24285924202760506</v>
      </c>
    </row>
    <row r="67" spans="1:26" s="13" customFormat="1" x14ac:dyDescent="0.3">
      <c r="A67" s="152">
        <v>3</v>
      </c>
      <c r="B67" s="26">
        <v>28</v>
      </c>
      <c r="C67" s="1">
        <v>0.113356754</v>
      </c>
      <c r="D67" s="1">
        <v>7.9847633799999998E-2</v>
      </c>
      <c r="E67" s="1">
        <v>32.18647</v>
      </c>
      <c r="F67" s="47">
        <v>60.437600000000003</v>
      </c>
      <c r="G67" s="1">
        <v>0.97142399999999995</v>
      </c>
      <c r="H67" s="14">
        <v>100.322092</v>
      </c>
      <c r="I67" s="52">
        <v>2.6942686679999999</v>
      </c>
      <c r="J67" s="55">
        <v>45.137405999999999</v>
      </c>
      <c r="K67" s="55">
        <v>286.42592400000001</v>
      </c>
      <c r="L67" s="52">
        <v>4.4337916340000003</v>
      </c>
      <c r="M67" s="1">
        <v>2.009646322</v>
      </c>
      <c r="N67" s="8">
        <v>1.9392905511350169E-2</v>
      </c>
      <c r="O67" s="53">
        <v>0.16526263999999999</v>
      </c>
      <c r="P67" s="53">
        <v>0.15276263700000001</v>
      </c>
      <c r="Q67" s="53">
        <v>26.784576399999999</v>
      </c>
      <c r="R67" s="22">
        <v>81.327300000000008</v>
      </c>
      <c r="S67" s="53">
        <v>0.89439999999999997</v>
      </c>
      <c r="T67" s="15">
        <v>109.17564400000001</v>
      </c>
      <c r="U67" s="54">
        <v>3.0063275740000002</v>
      </c>
      <c r="V67" s="15">
        <v>50.940397999999995</v>
      </c>
      <c r="W67" s="15">
        <v>320.43044199999997</v>
      </c>
      <c r="X67" s="54">
        <v>314.0773107</v>
      </c>
      <c r="Y67" s="54">
        <v>1.8763441940000001</v>
      </c>
      <c r="Z67" s="8">
        <v>1.3750328404317029</v>
      </c>
    </row>
    <row r="68" spans="1:26" s="13" customFormat="1" x14ac:dyDescent="0.3">
      <c r="A68" s="152">
        <v>3</v>
      </c>
      <c r="B68" s="26">
        <v>29</v>
      </c>
      <c r="C68" s="1">
        <v>0.15212304900000001</v>
      </c>
      <c r="D68" s="1">
        <v>0.134082913</v>
      </c>
      <c r="E68" s="1">
        <v>28.7545681</v>
      </c>
      <c r="F68" s="47">
        <v>66.808800000000005</v>
      </c>
      <c r="G68" s="1">
        <v>0.95241299999999995</v>
      </c>
      <c r="H68" s="14">
        <v>105.734111</v>
      </c>
      <c r="I68" s="52">
        <v>3.0038600099999999</v>
      </c>
      <c r="J68" s="55">
        <v>49.038739</v>
      </c>
      <c r="K68" s="55">
        <v>300.84645799999998</v>
      </c>
      <c r="L68" s="52">
        <v>154.74885169999999</v>
      </c>
      <c r="M68" s="1">
        <v>1.8745739450000001</v>
      </c>
      <c r="N68" s="8">
        <v>0.67657471900444455</v>
      </c>
      <c r="O68" s="53">
        <v>0.177084818</v>
      </c>
      <c r="P68" s="53">
        <v>0.16468490699999999</v>
      </c>
      <c r="Q68" s="53">
        <v>26.677831600000001</v>
      </c>
      <c r="R68" s="22">
        <v>82.1374</v>
      </c>
      <c r="S68" s="53">
        <v>0.89233899999999999</v>
      </c>
      <c r="T68" s="15">
        <v>109.541551</v>
      </c>
      <c r="U68" s="54">
        <v>3.0698419970000002</v>
      </c>
      <c r="V68" s="15">
        <v>50.322654</v>
      </c>
      <c r="W68" s="15">
        <v>321.26091099999996</v>
      </c>
      <c r="X68" s="54">
        <v>387.44327600000003</v>
      </c>
      <c r="Y68" s="54">
        <v>1.8673064880000001</v>
      </c>
      <c r="Z68" s="8">
        <v>1.694979685294054</v>
      </c>
    </row>
    <row r="69" spans="1:26" s="13" customFormat="1" x14ac:dyDescent="0.3">
      <c r="A69" s="152">
        <v>3</v>
      </c>
      <c r="B69" s="26">
        <v>30</v>
      </c>
      <c r="C69" s="1">
        <v>0.12796606099999999</v>
      </c>
      <c r="D69" s="1">
        <v>9.7395807500000001E-2</v>
      </c>
      <c r="E69" s="1">
        <v>31.105548899999999</v>
      </c>
      <c r="F69" s="47">
        <v>63.955100000000002</v>
      </c>
      <c r="G69" s="1">
        <v>0.95733599999999996</v>
      </c>
      <c r="H69" s="14">
        <v>103.60518500000001</v>
      </c>
      <c r="I69" s="52">
        <v>2.8220189379999998</v>
      </c>
      <c r="J69" s="55">
        <v>46.731151999999994</v>
      </c>
      <c r="K69" s="55">
        <v>294.13376200000005</v>
      </c>
      <c r="L69" s="52">
        <v>56.217403060000002</v>
      </c>
      <c r="M69" s="1">
        <v>1.960462868</v>
      </c>
      <c r="N69" s="8">
        <v>0.24609970792444469</v>
      </c>
      <c r="O69" s="53">
        <v>0.163354322</v>
      </c>
      <c r="P69" s="53">
        <v>0.14919637099999999</v>
      </c>
      <c r="Q69" s="53">
        <v>27.577264799999998</v>
      </c>
      <c r="R69" s="22">
        <v>79.960799999999992</v>
      </c>
      <c r="S69" s="53">
        <v>0.89569100000000001</v>
      </c>
      <c r="T69" s="15">
        <v>107.72504500000001</v>
      </c>
      <c r="U69" s="54">
        <v>2.9894861189999999</v>
      </c>
      <c r="V69" s="15">
        <v>49.344842999999997</v>
      </c>
      <c r="W69" s="15">
        <v>314.34304400000002</v>
      </c>
      <c r="X69" s="54">
        <v>345.27571</v>
      </c>
      <c r="Y69" s="54">
        <v>1.8654965610000001</v>
      </c>
      <c r="Z69" s="8">
        <v>1.5109359103892259</v>
      </c>
    </row>
    <row r="70" spans="1:26" s="13" customFormat="1" x14ac:dyDescent="0.3">
      <c r="A70" s="152">
        <v>3</v>
      </c>
      <c r="B70" s="26">
        <v>31</v>
      </c>
      <c r="C70" s="1">
        <v>0.129016995</v>
      </c>
      <c r="D70" s="1">
        <v>9.8073959399999994E-2</v>
      </c>
      <c r="E70" s="1">
        <v>30.002428099999999</v>
      </c>
      <c r="F70" s="47">
        <v>65.049599999999998</v>
      </c>
      <c r="G70" s="1">
        <v>0.95998300000000003</v>
      </c>
      <c r="H70" s="14">
        <v>105.76110299999999</v>
      </c>
      <c r="I70" s="52">
        <v>2.7926787549999998</v>
      </c>
      <c r="J70" s="55">
        <v>48.767378999999998</v>
      </c>
      <c r="K70" s="55">
        <v>298.09480100000002</v>
      </c>
      <c r="L70" s="52">
        <v>65.95089299</v>
      </c>
      <c r="M70" s="1">
        <v>1.9556010939999999</v>
      </c>
      <c r="N70" s="8">
        <v>0.28846592933966536</v>
      </c>
      <c r="O70" s="53">
        <v>0.156470895</v>
      </c>
      <c r="P70" s="53">
        <v>0.142105013</v>
      </c>
      <c r="Q70" s="53">
        <v>28.140045199999999</v>
      </c>
      <c r="R70" s="22">
        <v>80.560299999999998</v>
      </c>
      <c r="S70" s="53">
        <v>0.89632900000000004</v>
      </c>
      <c r="T70" s="15">
        <v>107.95797399999999</v>
      </c>
      <c r="U70" s="54">
        <v>2.891595615</v>
      </c>
      <c r="V70" s="15">
        <v>48.600814999999997</v>
      </c>
      <c r="W70" s="15">
        <v>313.55574000000001</v>
      </c>
      <c r="X70" s="54">
        <v>157.8190199</v>
      </c>
      <c r="Y70" s="54">
        <v>1.9077180979999999</v>
      </c>
      <c r="Z70" s="8">
        <v>0.68989129639913682</v>
      </c>
    </row>
    <row r="71" spans="1:26" s="13" customFormat="1" x14ac:dyDescent="0.3">
      <c r="A71" s="152">
        <v>3</v>
      </c>
      <c r="B71" s="26">
        <v>32</v>
      </c>
      <c r="C71" s="1">
        <v>0.147272825</v>
      </c>
      <c r="D71" s="1">
        <v>0.125149444</v>
      </c>
      <c r="E71" s="1">
        <v>27.897430400000001</v>
      </c>
      <c r="F71" s="47">
        <v>70.091799999999992</v>
      </c>
      <c r="G71" s="1">
        <v>0.94574100000000005</v>
      </c>
      <c r="H71" s="14">
        <v>109.922983</v>
      </c>
      <c r="I71" s="52">
        <v>2.9983535400000001</v>
      </c>
      <c r="J71" s="55">
        <v>51.366321999999997</v>
      </c>
      <c r="K71" s="55">
        <v>309.92658599999999</v>
      </c>
      <c r="L71" s="52">
        <v>132.2908199</v>
      </c>
      <c r="M71" s="1">
        <v>1.8692978200000001</v>
      </c>
      <c r="N71" s="8">
        <v>0.57822909850611492</v>
      </c>
      <c r="O71" s="53">
        <v>0.183040127</v>
      </c>
      <c r="P71" s="53">
        <v>0.17144925899999999</v>
      </c>
      <c r="Q71" s="53">
        <v>24.783113499999999</v>
      </c>
      <c r="R71" s="22">
        <v>83.401499999999999</v>
      </c>
      <c r="S71" s="53">
        <v>0.89200800000000002</v>
      </c>
      <c r="T71" s="15">
        <v>111.70356</v>
      </c>
      <c r="U71" s="54">
        <v>3.1408382069999998</v>
      </c>
      <c r="V71" s="15">
        <v>53.290706</v>
      </c>
      <c r="W71" s="15">
        <v>332.14070400000003</v>
      </c>
      <c r="X71" s="54">
        <v>714.09708079999996</v>
      </c>
      <c r="Y71" s="54">
        <v>1.8623420340000001</v>
      </c>
      <c r="Z71" s="8">
        <v>3.1241939437760697</v>
      </c>
    </row>
    <row r="72" spans="1:26" s="13" customFormat="1" x14ac:dyDescent="0.3">
      <c r="A72" s="152">
        <v>3</v>
      </c>
      <c r="B72" s="26">
        <v>33</v>
      </c>
      <c r="C72" s="1">
        <v>0.13452462900000001</v>
      </c>
      <c r="D72" s="1">
        <v>0.107464552</v>
      </c>
      <c r="E72" s="1">
        <v>28.3842201</v>
      </c>
      <c r="F72" s="47">
        <v>68.437100000000001</v>
      </c>
      <c r="G72" s="1">
        <v>0.95254799999999995</v>
      </c>
      <c r="H72" s="14">
        <v>110.47839900000001</v>
      </c>
      <c r="I72" s="52">
        <v>2.9303875150000001</v>
      </c>
      <c r="J72" s="55">
        <v>51.364703999999996</v>
      </c>
      <c r="K72" s="55">
        <v>311.35995800000001</v>
      </c>
      <c r="L72" s="52">
        <v>126.62815999999999</v>
      </c>
      <c r="M72" s="1">
        <v>1.8631988589999999</v>
      </c>
      <c r="N72" s="8">
        <v>0.5530432230443354</v>
      </c>
      <c r="O72" s="53">
        <v>0.17047558700000001</v>
      </c>
      <c r="P72" s="53">
        <v>0.15435568999999999</v>
      </c>
      <c r="Q72" s="53">
        <v>25.056470900000001</v>
      </c>
      <c r="R72" s="22">
        <v>81.708399999999997</v>
      </c>
      <c r="S72" s="53">
        <v>0.89597599999999999</v>
      </c>
      <c r="T72" s="15">
        <v>111.46444</v>
      </c>
      <c r="U72" s="54">
        <v>3.0705818969999998</v>
      </c>
      <c r="V72" s="15">
        <v>53.249850000000002</v>
      </c>
      <c r="W72" s="15">
        <v>331.08412500000003</v>
      </c>
      <c r="X72" s="54">
        <v>847.13578210000003</v>
      </c>
      <c r="Y72" s="54">
        <v>1.883560213</v>
      </c>
      <c r="Z72" s="8">
        <v>3.7080981726138602</v>
      </c>
    </row>
    <row r="73" spans="1:26" s="13" customFormat="1" x14ac:dyDescent="0.3">
      <c r="A73" s="152">
        <v>3</v>
      </c>
      <c r="B73" s="26">
        <v>34</v>
      </c>
      <c r="C73" s="1">
        <v>0.100815922</v>
      </c>
      <c r="D73" s="1">
        <v>4.0549829599999997E-2</v>
      </c>
      <c r="E73" s="1">
        <v>33.2235832</v>
      </c>
      <c r="F73" s="47">
        <v>56.445399999999999</v>
      </c>
      <c r="G73" s="1">
        <v>0.98977099999999996</v>
      </c>
      <c r="H73" s="14">
        <v>100.538461</v>
      </c>
      <c r="I73" s="52">
        <v>2.6408839780000002</v>
      </c>
      <c r="J73" s="55">
        <v>44.425052000000001</v>
      </c>
      <c r="K73" s="55">
        <v>289.639545</v>
      </c>
      <c r="L73" s="52">
        <v>0.48786088329999999</v>
      </c>
      <c r="M73" s="1">
        <v>1.95747866</v>
      </c>
      <c r="N73" s="8">
        <v>2.1261537050025329E-3</v>
      </c>
      <c r="O73" s="53">
        <v>0.14654658700000001</v>
      </c>
      <c r="P73" s="53">
        <v>0.13001421099999999</v>
      </c>
      <c r="Q73" s="53">
        <v>28.058013899999999</v>
      </c>
      <c r="R73" s="22">
        <v>78.272099999999995</v>
      </c>
      <c r="S73" s="53">
        <v>0.90405400000000002</v>
      </c>
      <c r="T73" s="15">
        <v>108.525098</v>
      </c>
      <c r="U73" s="54">
        <v>2.8556386809999998</v>
      </c>
      <c r="V73" s="15">
        <v>49.223234999999995</v>
      </c>
      <c r="W73" s="15">
        <v>316.87784800000003</v>
      </c>
      <c r="X73" s="54">
        <v>84.853958079999998</v>
      </c>
      <c r="Y73" s="54">
        <v>1.889574257</v>
      </c>
      <c r="Z73" s="8">
        <v>0.37099444115668229</v>
      </c>
    </row>
    <row r="74" spans="1:26" s="13" customFormat="1" x14ac:dyDescent="0.3">
      <c r="A74" s="152">
        <v>3</v>
      </c>
      <c r="B74" s="26">
        <v>35</v>
      </c>
      <c r="C74" s="1">
        <v>0.11601581399999999</v>
      </c>
      <c r="D74" s="1">
        <v>8.7920136699999998E-2</v>
      </c>
      <c r="E74" s="1">
        <v>31.51474</v>
      </c>
      <c r="F74" s="47">
        <v>59.721700000000006</v>
      </c>
      <c r="G74" s="1">
        <v>0.97887000000000002</v>
      </c>
      <c r="H74" s="14">
        <v>102.594475</v>
      </c>
      <c r="I74" s="52">
        <v>2.72681883</v>
      </c>
      <c r="J74" s="55">
        <v>45.671274999999994</v>
      </c>
      <c r="K74" s="55">
        <v>292.38644299999999</v>
      </c>
      <c r="L74" s="52">
        <v>6.3381677769999998</v>
      </c>
      <c r="M74" s="1">
        <v>1.8335820279999999</v>
      </c>
      <c r="N74" s="8">
        <v>2.7717816699421877E-2</v>
      </c>
      <c r="O74" s="53">
        <v>0.17657667399999999</v>
      </c>
      <c r="P74" s="53">
        <v>0.161662266</v>
      </c>
      <c r="Q74" s="53">
        <v>24.5982819</v>
      </c>
      <c r="R74" s="22">
        <v>81.36699999999999</v>
      </c>
      <c r="S74" s="53">
        <v>0.89857600000000004</v>
      </c>
      <c r="T74" s="15">
        <v>110.34928500000001</v>
      </c>
      <c r="U74" s="54">
        <v>3.0260594890000001</v>
      </c>
      <c r="V74" s="15">
        <v>51.542235999999995</v>
      </c>
      <c r="W74" s="15">
        <v>329.38253800000001</v>
      </c>
      <c r="X74" s="54">
        <v>156.8646694</v>
      </c>
      <c r="Y74" s="54">
        <v>1.860340192</v>
      </c>
      <c r="Z74" s="8">
        <v>0.68610514651263332</v>
      </c>
    </row>
    <row r="75" spans="1:26" s="13" customFormat="1" x14ac:dyDescent="0.3">
      <c r="A75" s="152">
        <v>3</v>
      </c>
      <c r="B75" s="26">
        <v>36</v>
      </c>
      <c r="C75" s="1">
        <v>0.18939246200000001</v>
      </c>
      <c r="D75" s="1">
        <v>0.17954234799999999</v>
      </c>
      <c r="E75" s="1">
        <v>26.890258800000002</v>
      </c>
      <c r="F75" s="47">
        <v>74.017899999999997</v>
      </c>
      <c r="G75" s="1">
        <v>0.93272999999999995</v>
      </c>
      <c r="H75" s="14">
        <v>108.477343</v>
      </c>
      <c r="I75" s="52">
        <v>3.36804419</v>
      </c>
      <c r="J75" s="55">
        <v>50.384083000000004</v>
      </c>
      <c r="K75" s="55">
        <v>307.66666500000002</v>
      </c>
      <c r="L75" s="52">
        <v>524.35590500000001</v>
      </c>
      <c r="M75" s="1">
        <v>1.873709155</v>
      </c>
      <c r="N75" s="8">
        <v>2.2929875156145445</v>
      </c>
      <c r="O75" s="53">
        <v>0.32768490900000002</v>
      </c>
      <c r="P75" s="53">
        <v>0.32341614400000002</v>
      </c>
      <c r="Q75" s="53">
        <v>15.766181</v>
      </c>
      <c r="R75" s="22">
        <v>96.384100000000004</v>
      </c>
      <c r="S75" s="53">
        <v>0.86090100000000003</v>
      </c>
      <c r="T75" s="15">
        <v>119.30658099999999</v>
      </c>
      <c r="U75" s="54">
        <v>4.0701946209999997</v>
      </c>
      <c r="V75" s="15">
        <v>62.619869999999992</v>
      </c>
      <c r="W75" s="15">
        <v>370.05954600000001</v>
      </c>
      <c r="X75" s="54">
        <v>31209.765029999999</v>
      </c>
      <c r="Y75" s="54">
        <v>1.809869306</v>
      </c>
      <c r="Z75" s="8">
        <v>136.49196861606097</v>
      </c>
    </row>
    <row r="76" spans="1:26" s="13" customFormat="1" x14ac:dyDescent="0.3">
      <c r="A76" s="152">
        <v>3</v>
      </c>
      <c r="B76" s="26">
        <v>37</v>
      </c>
      <c r="C76" s="1">
        <v>0.18027845000000001</v>
      </c>
      <c r="D76" s="1">
        <v>0.16529032599999999</v>
      </c>
      <c r="E76" s="1">
        <v>28.3106556</v>
      </c>
      <c r="F76" s="47">
        <v>67.828700000000012</v>
      </c>
      <c r="G76" s="1">
        <v>0.94921500000000003</v>
      </c>
      <c r="H76" s="14">
        <v>104.386385</v>
      </c>
      <c r="I76" s="52">
        <v>3.2245814620000002</v>
      </c>
      <c r="J76" s="55">
        <v>47.984251</v>
      </c>
      <c r="K76" s="55">
        <v>303.60443500000002</v>
      </c>
      <c r="L76" s="52">
        <v>551.68554519999998</v>
      </c>
      <c r="M76" s="1">
        <v>1.863151574</v>
      </c>
      <c r="N76" s="8">
        <v>2.4137224515866507</v>
      </c>
      <c r="O76" s="53">
        <v>0.27563652399999999</v>
      </c>
      <c r="P76" s="53">
        <v>0.27033895299999999</v>
      </c>
      <c r="Q76" s="53">
        <v>20.0455322</v>
      </c>
      <c r="R76" s="22">
        <v>87.915099999999995</v>
      </c>
      <c r="S76" s="53">
        <v>0.87119400000000002</v>
      </c>
      <c r="T76" s="15">
        <v>109.90829000000001</v>
      </c>
      <c r="U76" s="54">
        <v>3.7154749790000001</v>
      </c>
      <c r="V76" s="15">
        <v>52.020329999999994</v>
      </c>
      <c r="W76" s="15">
        <v>341.07007399999998</v>
      </c>
      <c r="X76" s="54">
        <v>5489.611148</v>
      </c>
      <c r="Y76" s="54">
        <v>1.8374499989999999</v>
      </c>
      <c r="Z76" s="8">
        <v>24.004702151189939</v>
      </c>
    </row>
    <row r="77" spans="1:26" s="13" customFormat="1" x14ac:dyDescent="0.3">
      <c r="A77" s="152">
        <v>3</v>
      </c>
      <c r="B77" s="26">
        <v>38</v>
      </c>
      <c r="C77" s="1">
        <v>0.106815539</v>
      </c>
      <c r="D77" s="1">
        <v>5.6733887599999998E-2</v>
      </c>
      <c r="E77" s="1">
        <v>35.977943400000001</v>
      </c>
      <c r="F77" s="47">
        <v>54.1053</v>
      </c>
      <c r="G77" s="1">
        <v>0.99249399999999999</v>
      </c>
      <c r="H77" s="14">
        <v>97.682456999999999</v>
      </c>
      <c r="I77" s="52">
        <v>2.606956126</v>
      </c>
      <c r="J77" s="55">
        <v>42.446057000000003</v>
      </c>
      <c r="K77" s="55">
        <v>283.97172499999999</v>
      </c>
      <c r="L77" s="52">
        <v>12.366028419999999</v>
      </c>
      <c r="M77" s="1">
        <v>1.898474545</v>
      </c>
      <c r="N77" s="8">
        <v>5.6896352163685084E-2</v>
      </c>
      <c r="O77" s="53">
        <v>0.199975342</v>
      </c>
      <c r="P77" s="53">
        <v>0.184845284</v>
      </c>
      <c r="Q77" s="53">
        <v>25.5397301</v>
      </c>
      <c r="R77" s="22">
        <v>77.126200000000011</v>
      </c>
      <c r="S77" s="53">
        <v>0.90247900000000003</v>
      </c>
      <c r="T77" s="15">
        <v>104.99635499999999</v>
      </c>
      <c r="U77" s="54">
        <v>3.1800849549999999</v>
      </c>
      <c r="V77" s="15">
        <v>49.579549999999998</v>
      </c>
      <c r="W77" s="15">
        <v>317.54431700000004</v>
      </c>
      <c r="X77" s="54">
        <v>906.7635444</v>
      </c>
      <c r="Y77" s="54">
        <v>1.923105166</v>
      </c>
      <c r="Z77" s="8">
        <v>3.9659152553974657</v>
      </c>
    </row>
    <row r="78" spans="1:26" s="13" customFormat="1" x14ac:dyDescent="0.3">
      <c r="A78" s="152">
        <v>3</v>
      </c>
      <c r="B78" s="26">
        <v>39</v>
      </c>
      <c r="C78" s="1">
        <v>0.103700392</v>
      </c>
      <c r="D78" s="1">
        <v>5.8330673700000002E-2</v>
      </c>
      <c r="E78" s="1">
        <v>35.5374336</v>
      </c>
      <c r="F78" s="47">
        <v>54.0107</v>
      </c>
      <c r="G78" s="1">
        <v>0.99288600000000005</v>
      </c>
      <c r="H78" s="14">
        <v>99.824746000000005</v>
      </c>
      <c r="I78" s="52">
        <v>2.6797262210000001</v>
      </c>
      <c r="J78" s="55">
        <v>43.933268999999996</v>
      </c>
      <c r="K78" s="55">
        <v>287.33162699999997</v>
      </c>
      <c r="L78" s="52">
        <v>5.366541164</v>
      </c>
      <c r="M78" s="1">
        <v>2.018547195</v>
      </c>
      <c r="N78" s="8">
        <v>2.5819733873133192E-2</v>
      </c>
      <c r="O78" s="53">
        <v>0.18466901799999999</v>
      </c>
      <c r="P78" s="53">
        <v>0.16536404199999999</v>
      </c>
      <c r="Q78" s="53">
        <v>26.5639477</v>
      </c>
      <c r="R78" s="22">
        <v>74.953800000000001</v>
      </c>
      <c r="S78" s="53">
        <v>0.91010599999999997</v>
      </c>
      <c r="T78" s="15">
        <v>104.605107</v>
      </c>
      <c r="U78" s="54">
        <v>3.1586280809999998</v>
      </c>
      <c r="V78" s="15">
        <v>49.110002000000001</v>
      </c>
      <c r="W78" s="15">
        <v>316.19952699999999</v>
      </c>
      <c r="X78" s="54">
        <v>3074.6539539999999</v>
      </c>
      <c r="Y78" s="54">
        <v>1.8236830559999999</v>
      </c>
      <c r="Z78" s="8">
        <v>13.444897356610001</v>
      </c>
    </row>
    <row r="79" spans="1:26" s="13" customFormat="1" x14ac:dyDescent="0.3">
      <c r="A79" s="152">
        <v>3</v>
      </c>
      <c r="B79" s="26">
        <v>40</v>
      </c>
      <c r="C79" s="1">
        <v>0.114033096</v>
      </c>
      <c r="D79" s="1">
        <v>6.41118512E-2</v>
      </c>
      <c r="E79" s="1">
        <v>31.096515700000001</v>
      </c>
      <c r="F79" s="47">
        <v>62.400400000000005</v>
      </c>
      <c r="G79" s="1">
        <v>0.96448599999999995</v>
      </c>
      <c r="H79" s="14">
        <v>104.194564</v>
      </c>
      <c r="I79" s="52">
        <v>2.7450882860000001</v>
      </c>
      <c r="J79" s="55">
        <v>47.570827000000001</v>
      </c>
      <c r="K79" s="55">
        <v>292.22257300000001</v>
      </c>
      <c r="L79" s="52">
        <v>1.4589591790000001</v>
      </c>
      <c r="M79" s="1">
        <v>1.960001726</v>
      </c>
      <c r="N79" s="8">
        <v>6.3860608162293071E-3</v>
      </c>
      <c r="O79" s="53">
        <v>0.164578795</v>
      </c>
      <c r="P79" s="53">
        <v>0.150031358</v>
      </c>
      <c r="Q79" s="53">
        <v>25.5748043</v>
      </c>
      <c r="R79" s="22">
        <v>81.8339</v>
      </c>
      <c r="S79" s="53">
        <v>0.89562399999999998</v>
      </c>
      <c r="T79" s="15">
        <v>111.497471</v>
      </c>
      <c r="U79" s="54">
        <v>2.9498080089999998</v>
      </c>
      <c r="V79" s="15">
        <v>52.820998000000003</v>
      </c>
      <c r="W79" s="15">
        <v>326.91388499999999</v>
      </c>
      <c r="X79" s="54">
        <v>359.3475919</v>
      </c>
      <c r="Y79" s="54">
        <v>1.9220735609999999</v>
      </c>
      <c r="Z79" s="8">
        <v>1.570927192926816</v>
      </c>
    </row>
    <row r="80" spans="1:26" s="13" customFormat="1" x14ac:dyDescent="0.3">
      <c r="A80" s="152">
        <v>3</v>
      </c>
      <c r="B80" s="26">
        <v>41</v>
      </c>
      <c r="C80" s="1">
        <v>0.119830541</v>
      </c>
      <c r="D80" s="1">
        <v>8.7393514800000002E-2</v>
      </c>
      <c r="E80" s="1">
        <v>30.527814899999999</v>
      </c>
      <c r="F80" s="47">
        <v>62.622199999999999</v>
      </c>
      <c r="G80" s="1">
        <v>0.96592</v>
      </c>
      <c r="H80" s="14">
        <v>104.038235</v>
      </c>
      <c r="I80" s="52">
        <v>2.7652270209999998</v>
      </c>
      <c r="J80" s="55">
        <v>47.600274999999996</v>
      </c>
      <c r="K80" s="55">
        <v>294.492728</v>
      </c>
      <c r="L80" s="52">
        <v>7.3502873360000001</v>
      </c>
      <c r="M80" s="1">
        <v>1.916645715</v>
      </c>
      <c r="N80" s="8">
        <v>3.213717305942939E-2</v>
      </c>
      <c r="O80" s="53">
        <v>0.157564968</v>
      </c>
      <c r="P80" s="53">
        <v>0.14149224799999999</v>
      </c>
      <c r="Q80" s="53">
        <v>26.846632</v>
      </c>
      <c r="R80" s="22">
        <v>81.430300000000003</v>
      </c>
      <c r="S80" s="53">
        <v>0.89233799999999996</v>
      </c>
      <c r="T80" s="15">
        <v>109.495172</v>
      </c>
      <c r="U80" s="54">
        <v>2.9590752060000001</v>
      </c>
      <c r="V80" s="15">
        <v>50.820681</v>
      </c>
      <c r="W80" s="15">
        <v>320.04059899999999</v>
      </c>
      <c r="X80" s="54">
        <v>156.1835475</v>
      </c>
      <c r="Y80" s="54">
        <v>1.9039082839999999</v>
      </c>
      <c r="Z80" s="8">
        <v>0.68243029893727047</v>
      </c>
    </row>
    <row r="81" spans="1:26" s="13" customFormat="1" x14ac:dyDescent="0.3">
      <c r="A81" s="152">
        <v>3</v>
      </c>
      <c r="B81" s="26">
        <v>42</v>
      </c>
      <c r="C81" s="1">
        <v>0.15363138900000001</v>
      </c>
      <c r="D81" s="1">
        <v>0.134784296</v>
      </c>
      <c r="E81" s="1">
        <v>28.205684699999999</v>
      </c>
      <c r="F81" s="47">
        <v>70.050399999999996</v>
      </c>
      <c r="G81" s="1">
        <v>0.94032099999999996</v>
      </c>
      <c r="H81" s="14">
        <v>107.809894</v>
      </c>
      <c r="I81" s="52">
        <v>3.0226545840000001</v>
      </c>
      <c r="J81" s="55">
        <v>50.259267000000001</v>
      </c>
      <c r="K81" s="55">
        <v>305.91728000000001</v>
      </c>
      <c r="L81" s="52">
        <v>166.36289339999999</v>
      </c>
      <c r="M81" s="1">
        <v>1.8606633610000001</v>
      </c>
      <c r="N81" s="8">
        <v>0.72754746588996466</v>
      </c>
      <c r="O81" s="53">
        <v>0.18188315599999999</v>
      </c>
      <c r="P81" s="53">
        <v>0.16996130300000001</v>
      </c>
      <c r="Q81" s="53">
        <v>25.315294300000001</v>
      </c>
      <c r="R81" s="22">
        <v>83.2911</v>
      </c>
      <c r="S81" s="53">
        <v>0.89236300000000002</v>
      </c>
      <c r="T81" s="15">
        <v>110.612897</v>
      </c>
      <c r="U81" s="54">
        <v>3.1548394740000001</v>
      </c>
      <c r="V81" s="15">
        <v>51.217157</v>
      </c>
      <c r="W81" s="15">
        <v>329.32586299999997</v>
      </c>
      <c r="X81" s="54">
        <v>459.32732470000002</v>
      </c>
      <c r="Y81" s="54">
        <v>1.854878974</v>
      </c>
      <c r="Z81" s="8">
        <v>2.0084244038079326</v>
      </c>
    </row>
    <row r="82" spans="1:26" s="13" customFormat="1" x14ac:dyDescent="0.3">
      <c r="A82" s="152">
        <v>3</v>
      </c>
      <c r="B82" s="26">
        <v>43</v>
      </c>
      <c r="C82" s="1">
        <v>0.14566163700000001</v>
      </c>
      <c r="D82" s="1">
        <v>0.128449902</v>
      </c>
      <c r="E82" s="1">
        <v>29.020942699999999</v>
      </c>
      <c r="F82" s="47">
        <v>69.756799999999998</v>
      </c>
      <c r="G82" s="1">
        <v>0.94064700000000001</v>
      </c>
      <c r="H82" s="14">
        <v>107.643924</v>
      </c>
      <c r="I82" s="52">
        <v>2.9398203989999998</v>
      </c>
      <c r="J82" s="55">
        <v>49.219168000000003</v>
      </c>
      <c r="K82" s="55">
        <v>304.44431500000002</v>
      </c>
      <c r="L82" s="52">
        <v>133.92107229999999</v>
      </c>
      <c r="M82" s="1">
        <v>1.931422881</v>
      </c>
      <c r="N82" s="8">
        <v>0.58545985122247146</v>
      </c>
      <c r="O82" s="53">
        <v>0.195837602</v>
      </c>
      <c r="P82" s="53">
        <v>0.185236663</v>
      </c>
      <c r="Q82" s="53">
        <v>23.1613617</v>
      </c>
      <c r="R82" s="22">
        <v>84.370700000000014</v>
      </c>
      <c r="S82" s="53">
        <v>0.888131</v>
      </c>
      <c r="T82" s="15">
        <v>111.424815</v>
      </c>
      <c r="U82" s="54">
        <v>3.1729269169999998</v>
      </c>
      <c r="V82" s="15">
        <v>53.873000999999995</v>
      </c>
      <c r="W82" s="15">
        <v>334.16833200000002</v>
      </c>
      <c r="X82" s="54">
        <v>7635.3162160000002</v>
      </c>
      <c r="Y82" s="54">
        <v>1.8325181669999999</v>
      </c>
      <c r="Z82" s="8">
        <v>33.352614280101363</v>
      </c>
    </row>
    <row r="83" spans="1:26" s="13" customFormat="1" x14ac:dyDescent="0.3">
      <c r="A83" s="152">
        <v>3</v>
      </c>
      <c r="B83" s="26">
        <v>44</v>
      </c>
      <c r="C83" s="1">
        <v>0.141508684</v>
      </c>
      <c r="D83" s="1">
        <v>0.123286091</v>
      </c>
      <c r="E83" s="1">
        <v>28.4887829</v>
      </c>
      <c r="F83" s="47">
        <v>70.087099999999992</v>
      </c>
      <c r="G83" s="1">
        <v>0.94343999999999995</v>
      </c>
      <c r="H83" s="14">
        <v>109.45757500000001</v>
      </c>
      <c r="I83" s="52">
        <v>2.991301784</v>
      </c>
      <c r="J83" s="55">
        <v>50.633465999999999</v>
      </c>
      <c r="K83" s="55">
        <v>307.07078100000001</v>
      </c>
      <c r="L83" s="52">
        <v>158.90088420000001</v>
      </c>
      <c r="M83" s="1">
        <v>1.9638681039999999</v>
      </c>
      <c r="N83" s="8">
        <v>0.6944334665026004</v>
      </c>
      <c r="O83" s="53">
        <v>0.163452968</v>
      </c>
      <c r="P83" s="53">
        <v>0.15173655699999999</v>
      </c>
      <c r="Q83" s="53">
        <v>26.7306347</v>
      </c>
      <c r="R83" s="22">
        <v>83.334900000000005</v>
      </c>
      <c r="S83" s="53">
        <v>0.88848000000000005</v>
      </c>
      <c r="T83" s="15">
        <v>109.55940200000001</v>
      </c>
      <c r="U83" s="54">
        <v>3.0852203550000001</v>
      </c>
      <c r="V83" s="15">
        <v>50.498718999999994</v>
      </c>
      <c r="W83" s="15">
        <v>319.15517</v>
      </c>
      <c r="X83" s="54">
        <v>241.70973179999999</v>
      </c>
      <c r="Y83" s="54">
        <v>1.9428965789999999</v>
      </c>
      <c r="Z83" s="8">
        <v>1.057094588515848</v>
      </c>
    </row>
    <row r="84" spans="1:26" s="13" customFormat="1" x14ac:dyDescent="0.3">
      <c r="A84" s="152">
        <v>3</v>
      </c>
      <c r="B84" s="26">
        <v>45</v>
      </c>
      <c r="C84" s="1">
        <v>0.14912420500000001</v>
      </c>
      <c r="D84" s="1">
        <v>0.13041454599999999</v>
      </c>
      <c r="E84" s="1">
        <v>28.363426199999999</v>
      </c>
      <c r="F84" s="47">
        <v>70.872500000000002</v>
      </c>
      <c r="G84" s="1">
        <v>0.94073399999999996</v>
      </c>
      <c r="H84" s="14">
        <v>109.764843</v>
      </c>
      <c r="I84" s="52">
        <v>3.0464240899999999</v>
      </c>
      <c r="J84" s="55">
        <v>50.342357</v>
      </c>
      <c r="K84" s="55">
        <v>310.94327100000004</v>
      </c>
      <c r="L84" s="52">
        <v>179.41157240000001</v>
      </c>
      <c r="M84" s="1">
        <v>1.8165439750000001</v>
      </c>
      <c r="N84" s="8">
        <v>0.78453527114365229</v>
      </c>
      <c r="O84" s="53">
        <v>0.16298095900000001</v>
      </c>
      <c r="P84" s="53">
        <v>0.148876429</v>
      </c>
      <c r="Q84" s="53">
        <v>27.9725666</v>
      </c>
      <c r="R84" s="22">
        <v>81.924499999999995</v>
      </c>
      <c r="S84" s="53">
        <v>0.88993699999999998</v>
      </c>
      <c r="T84" s="15">
        <v>108.210678</v>
      </c>
      <c r="U84" s="54">
        <v>3.0448665660000001</v>
      </c>
      <c r="V84" s="15">
        <v>48.645823999999998</v>
      </c>
      <c r="W84" s="15">
        <v>317.30313000000001</v>
      </c>
      <c r="X84" s="54">
        <v>321.57432340000003</v>
      </c>
      <c r="Y84" s="54">
        <v>1.90367084</v>
      </c>
      <c r="Z84" s="8">
        <v>1.4060753425746884</v>
      </c>
    </row>
    <row r="85" spans="1:26" s="13" customFormat="1" x14ac:dyDescent="0.3">
      <c r="A85" s="152">
        <v>3</v>
      </c>
      <c r="B85" s="26">
        <v>46</v>
      </c>
      <c r="C85" s="1">
        <v>0.138337657</v>
      </c>
      <c r="D85" s="1">
        <v>0.116374835</v>
      </c>
      <c r="E85" s="1">
        <v>28.9720707</v>
      </c>
      <c r="F85" s="47">
        <v>69.59790000000001</v>
      </c>
      <c r="G85" s="1">
        <v>0.94453500000000001</v>
      </c>
      <c r="H85" s="14">
        <v>109.42340799999999</v>
      </c>
      <c r="I85" s="52">
        <v>2.980458015</v>
      </c>
      <c r="J85" s="55">
        <v>50.047442999999994</v>
      </c>
      <c r="K85" s="55">
        <v>308.37251100000003</v>
      </c>
      <c r="L85" s="52">
        <v>147.1274205</v>
      </c>
      <c r="M85" s="1">
        <v>1.8182009050000001</v>
      </c>
      <c r="N85" s="8">
        <v>0.6434546422167865</v>
      </c>
      <c r="O85" s="53">
        <v>0.15262857099999999</v>
      </c>
      <c r="P85" s="53">
        <v>0.13704259699999999</v>
      </c>
      <c r="Q85" s="53">
        <v>28.678896000000002</v>
      </c>
      <c r="R85" s="22">
        <v>80.633200000000002</v>
      </c>
      <c r="S85" s="53">
        <v>0.89090400000000003</v>
      </c>
      <c r="T85" s="15">
        <v>107.01746700000001</v>
      </c>
      <c r="U85" s="54">
        <v>2.9272329030000002</v>
      </c>
      <c r="V85" s="15">
        <v>47.581681000000003</v>
      </c>
      <c r="W85" s="15">
        <v>313.42959500000001</v>
      </c>
      <c r="X85" s="54">
        <v>197.15731769999999</v>
      </c>
      <c r="Y85" s="54">
        <v>1.8964320699999999</v>
      </c>
      <c r="Z85" s="8">
        <v>0.86228657164823275</v>
      </c>
    </row>
    <row r="86" spans="1:26" s="13" customFormat="1" x14ac:dyDescent="0.3">
      <c r="A86" s="152">
        <v>3</v>
      </c>
      <c r="B86" s="26">
        <v>47</v>
      </c>
      <c r="C86" s="1">
        <v>0.10035667600000001</v>
      </c>
      <c r="D86" s="1">
        <v>2.5482520500000001E-2</v>
      </c>
      <c r="E86" s="1">
        <v>34.451107</v>
      </c>
      <c r="F86" s="47">
        <v>58.235199999999999</v>
      </c>
      <c r="G86" s="1">
        <v>0.97560599999999997</v>
      </c>
      <c r="H86" s="14">
        <v>97.979073</v>
      </c>
      <c r="I86" s="52">
        <v>2.5168884340000002</v>
      </c>
      <c r="J86" s="55">
        <v>42.679099999999998</v>
      </c>
      <c r="K86" s="55">
        <v>273.69833900000003</v>
      </c>
      <c r="L86" s="52">
        <v>0.96037078870000003</v>
      </c>
      <c r="M86" s="1">
        <v>1.762990461</v>
      </c>
      <c r="N86" s="8">
        <v>4.1888756991317576E-3</v>
      </c>
      <c r="O86" s="53">
        <v>0.16486309499999999</v>
      </c>
      <c r="P86" s="53">
        <v>0.148319006</v>
      </c>
      <c r="Q86" s="53">
        <v>26.355964700000001</v>
      </c>
      <c r="R86" s="22">
        <v>79.4589</v>
      </c>
      <c r="S86" s="53">
        <v>0.90178199999999997</v>
      </c>
      <c r="T86" s="15">
        <v>108.828694</v>
      </c>
      <c r="U86" s="54">
        <v>2.9416133160000002</v>
      </c>
      <c r="V86" s="15">
        <v>51.056359</v>
      </c>
      <c r="W86" s="15">
        <v>319.65232800000001</v>
      </c>
      <c r="X86" s="54">
        <v>701.21574629999998</v>
      </c>
      <c r="Y86" s="54">
        <v>1.839110386</v>
      </c>
      <c r="Z86" s="8">
        <v>3.0670853240803315</v>
      </c>
    </row>
    <row r="87" spans="1:26" s="13" customFormat="1" x14ac:dyDescent="0.3">
      <c r="A87" s="152">
        <v>3</v>
      </c>
      <c r="B87" s="26">
        <v>48</v>
      </c>
      <c r="C87" s="1">
        <v>0.11137472800000001</v>
      </c>
      <c r="D87" s="1">
        <v>7.4542269100000003E-2</v>
      </c>
      <c r="E87" s="1">
        <v>32.910533899999997</v>
      </c>
      <c r="F87" s="47">
        <v>60.307399999999994</v>
      </c>
      <c r="G87" s="1">
        <v>0.96936299999999997</v>
      </c>
      <c r="H87" s="14">
        <v>99.922027999999997</v>
      </c>
      <c r="I87" s="52">
        <v>2.6334824760000002</v>
      </c>
      <c r="J87" s="55">
        <v>44.190207999999998</v>
      </c>
      <c r="K87" s="55">
        <v>284.55661399999997</v>
      </c>
      <c r="L87" s="52">
        <v>5.2383197079999997</v>
      </c>
      <c r="M87" s="1">
        <v>1.902495246</v>
      </c>
      <c r="N87" s="8">
        <v>2.2904836810908234E-2</v>
      </c>
      <c r="O87" s="53">
        <v>0.17005078500000001</v>
      </c>
      <c r="P87" s="53">
        <v>0.158050045</v>
      </c>
      <c r="Q87" s="53">
        <v>26.600994100000001</v>
      </c>
      <c r="R87" s="22">
        <v>81.462199999999996</v>
      </c>
      <c r="S87" s="53">
        <v>0.89435500000000001</v>
      </c>
      <c r="T87" s="15">
        <v>108.666887</v>
      </c>
      <c r="U87" s="54">
        <v>3.0452155630000002</v>
      </c>
      <c r="V87" s="15">
        <v>50.705860999999999</v>
      </c>
      <c r="W87" s="15">
        <v>319.59642500000001</v>
      </c>
      <c r="X87" s="54">
        <v>1428.5405969999999</v>
      </c>
      <c r="Y87" s="54">
        <v>1.782966351</v>
      </c>
      <c r="Z87" s="8">
        <v>6.2508628754984263</v>
      </c>
    </row>
    <row r="88" spans="1:26" s="13" customFormat="1" x14ac:dyDescent="0.3">
      <c r="A88" s="152">
        <v>3</v>
      </c>
      <c r="B88" s="26">
        <v>49</v>
      </c>
      <c r="C88" s="1">
        <v>0.15685547899999999</v>
      </c>
      <c r="D88" s="1">
        <v>0.14110751499999999</v>
      </c>
      <c r="E88" s="1">
        <v>28.8519516</v>
      </c>
      <c r="F88" s="47">
        <v>68.734799999999993</v>
      </c>
      <c r="G88" s="1">
        <v>0.94481800000000005</v>
      </c>
      <c r="H88" s="14">
        <v>105.94284599999999</v>
      </c>
      <c r="I88" s="52">
        <v>3.0734923869999999</v>
      </c>
      <c r="J88" s="55">
        <v>48.830615999999999</v>
      </c>
      <c r="K88" s="55">
        <v>302.60952400000002</v>
      </c>
      <c r="L88" s="52">
        <v>238.9989683</v>
      </c>
      <c r="M88" s="1">
        <v>1.8661781630000001</v>
      </c>
      <c r="N88" s="8">
        <v>1.0447381398725293</v>
      </c>
      <c r="O88" s="53">
        <v>0.17630732099999999</v>
      </c>
      <c r="P88" s="53">
        <v>0.16505926800000001</v>
      </c>
      <c r="Q88" s="53">
        <v>27.474702799999999</v>
      </c>
      <c r="R88" s="22">
        <v>83.528500000000008</v>
      </c>
      <c r="S88" s="53">
        <v>0.88390500000000005</v>
      </c>
      <c r="T88" s="15">
        <v>108.72447699999999</v>
      </c>
      <c r="U88" s="54">
        <v>3.148211978</v>
      </c>
      <c r="V88" s="15">
        <v>49.074359000000001</v>
      </c>
      <c r="W88" s="15">
        <v>315.915976</v>
      </c>
      <c r="X88" s="54">
        <v>426.95819210000002</v>
      </c>
      <c r="Y88" s="54">
        <v>1.8836788259999999</v>
      </c>
      <c r="Z88" s="8">
        <v>1.8658034761407016</v>
      </c>
    </row>
    <row r="89" spans="1:26" s="13" customFormat="1" x14ac:dyDescent="0.3">
      <c r="A89" s="152">
        <v>3</v>
      </c>
      <c r="B89" s="26">
        <v>50</v>
      </c>
      <c r="C89" s="1">
        <v>0.14569449400000001</v>
      </c>
      <c r="D89" s="1">
        <v>0.12431886</v>
      </c>
      <c r="E89" s="1">
        <v>30.100995999999999</v>
      </c>
      <c r="F89" s="47">
        <v>67.009600000000006</v>
      </c>
      <c r="G89" s="1">
        <v>0.94877299999999998</v>
      </c>
      <c r="H89" s="14">
        <v>103.60225700000001</v>
      </c>
      <c r="I89" s="52">
        <v>2.9734801100000001</v>
      </c>
      <c r="J89" s="55">
        <v>47.203648999999999</v>
      </c>
      <c r="K89" s="55">
        <v>293.40352899999999</v>
      </c>
      <c r="L89" s="52">
        <v>54.029098259999998</v>
      </c>
      <c r="M89" s="1">
        <v>1.8229578049999999</v>
      </c>
      <c r="N89" s="8">
        <v>0.23615952322337924</v>
      </c>
      <c r="O89" s="53">
        <v>0.180935085</v>
      </c>
      <c r="P89" s="53">
        <v>0.16923242799999999</v>
      </c>
      <c r="Q89" s="53">
        <v>26.6660404</v>
      </c>
      <c r="R89" s="22">
        <v>82.509500000000003</v>
      </c>
      <c r="S89" s="53">
        <v>0.889428</v>
      </c>
      <c r="T89" s="15">
        <v>108.49581499999999</v>
      </c>
      <c r="U89" s="54">
        <v>3.1023571200000002</v>
      </c>
      <c r="V89" s="15">
        <v>50.026084999999995</v>
      </c>
      <c r="W89" s="15">
        <v>318.80583300000001</v>
      </c>
      <c r="X89" s="54">
        <v>626.18229259999998</v>
      </c>
      <c r="Y89" s="54">
        <v>1.855374536</v>
      </c>
      <c r="Z89" s="8">
        <v>2.7395439897392553</v>
      </c>
    </row>
    <row r="90" spans="1:26" s="13" customFormat="1" x14ac:dyDescent="0.3">
      <c r="A90" s="152">
        <v>3</v>
      </c>
      <c r="B90" s="26">
        <v>51</v>
      </c>
      <c r="C90" s="1">
        <v>0.114279009</v>
      </c>
      <c r="D90" s="1">
        <v>7.7561840399999998E-2</v>
      </c>
      <c r="E90" s="1">
        <v>32.167774199999997</v>
      </c>
      <c r="F90" s="47">
        <v>61.718200000000003</v>
      </c>
      <c r="G90" s="1">
        <v>0.96560299999999999</v>
      </c>
      <c r="H90" s="14">
        <v>103.215711</v>
      </c>
      <c r="I90" s="52">
        <v>2.6763607779999998</v>
      </c>
      <c r="J90" s="55">
        <v>46.382182999999998</v>
      </c>
      <c r="K90" s="55">
        <v>291.19294600000001</v>
      </c>
      <c r="L90" s="52">
        <v>5.5471373389999998</v>
      </c>
      <c r="M90" s="1">
        <v>1.964253934</v>
      </c>
      <c r="N90" s="8">
        <v>2.4225534720860066E-2</v>
      </c>
      <c r="O90" s="53">
        <v>0.14951445199999999</v>
      </c>
      <c r="P90" s="53">
        <v>0.13413092500000001</v>
      </c>
      <c r="Q90" s="53">
        <v>29.015913000000001</v>
      </c>
      <c r="R90" s="22">
        <v>77.791399999999996</v>
      </c>
      <c r="S90" s="53">
        <v>0.90510299999999999</v>
      </c>
      <c r="T90" s="15">
        <v>106.439853</v>
      </c>
      <c r="U90" s="54">
        <v>2.8104300539999998</v>
      </c>
      <c r="V90" s="15">
        <v>47.022480000000002</v>
      </c>
      <c r="W90" s="15">
        <v>311.60370599999999</v>
      </c>
      <c r="X90" s="54">
        <v>83.970070699999994</v>
      </c>
      <c r="Y90" s="54">
        <v>1.8870934109999999</v>
      </c>
      <c r="Z90" s="8">
        <v>0.36723010999419109</v>
      </c>
    </row>
    <row r="91" spans="1:26" s="13" customFormat="1" x14ac:dyDescent="0.3">
      <c r="A91" s="152">
        <v>3</v>
      </c>
      <c r="B91" s="26">
        <v>52</v>
      </c>
      <c r="C91" s="1">
        <v>0.12794966999999999</v>
      </c>
      <c r="D91" s="1">
        <v>9.8576277500000004E-2</v>
      </c>
      <c r="E91" s="1">
        <v>29.912383999999999</v>
      </c>
      <c r="F91" s="47">
        <v>63.853099999999998</v>
      </c>
      <c r="G91" s="1">
        <v>0.96302299999999996</v>
      </c>
      <c r="H91" s="14">
        <v>106.60794299999999</v>
      </c>
      <c r="I91" s="52">
        <v>2.8440042449999998</v>
      </c>
      <c r="J91" s="55">
        <v>48.667278000000003</v>
      </c>
      <c r="K91" s="55">
        <v>302.38126999999997</v>
      </c>
      <c r="L91" s="52">
        <v>15.96270167</v>
      </c>
      <c r="M91" s="1">
        <v>1.78461234</v>
      </c>
      <c r="N91" s="8">
        <v>6.9785675988332602E-2</v>
      </c>
      <c r="O91" s="53">
        <v>0.188804939</v>
      </c>
      <c r="P91" s="53">
        <v>0.17395028500000001</v>
      </c>
      <c r="Q91" s="53">
        <v>23.306405999999999</v>
      </c>
      <c r="R91" s="22">
        <v>80.372</v>
      </c>
      <c r="S91" s="53">
        <v>0.90290400000000004</v>
      </c>
      <c r="T91" s="15">
        <v>111.026217</v>
      </c>
      <c r="U91" s="54">
        <v>3.0781775819999999</v>
      </c>
      <c r="V91" s="15">
        <v>54.007324000000004</v>
      </c>
      <c r="W91" s="15">
        <v>336.68001099999998</v>
      </c>
      <c r="X91" s="54">
        <v>6320.7940529999996</v>
      </c>
      <c r="Y91" s="54">
        <v>1.779592726</v>
      </c>
      <c r="Z91" s="8">
        <v>27.65204936272966</v>
      </c>
    </row>
    <row r="92" spans="1:26" s="13" customFormat="1" x14ac:dyDescent="0.3">
      <c r="A92" s="152">
        <v>3</v>
      </c>
      <c r="B92" s="26">
        <v>53</v>
      </c>
      <c r="C92" s="1">
        <v>0.123832688</v>
      </c>
      <c r="D92" s="1">
        <v>9.0854004000000002E-2</v>
      </c>
      <c r="E92" s="1">
        <v>29.9298477</v>
      </c>
      <c r="F92" s="47">
        <v>63.868700000000004</v>
      </c>
      <c r="G92" s="1">
        <v>0.96414100000000003</v>
      </c>
      <c r="H92" s="14">
        <v>108.403037</v>
      </c>
      <c r="I92" s="52">
        <v>2.8122149510000001</v>
      </c>
      <c r="J92" s="55">
        <v>49.465507000000002</v>
      </c>
      <c r="K92" s="55">
        <v>305.43435400000004</v>
      </c>
      <c r="L92" s="52">
        <v>22.988888979999999</v>
      </c>
      <c r="M92" s="1">
        <v>1.8301827660000001</v>
      </c>
      <c r="N92" s="8">
        <v>0.10060259989567971</v>
      </c>
      <c r="O92" s="53">
        <v>0.18215861899999999</v>
      </c>
      <c r="P92" s="53">
        <v>0.16680307699999999</v>
      </c>
      <c r="Q92" s="53">
        <v>23.493839300000001</v>
      </c>
      <c r="R92" s="22">
        <v>79.882800000000003</v>
      </c>
      <c r="S92" s="53">
        <v>0.90387499999999998</v>
      </c>
      <c r="T92" s="15">
        <v>110.86983000000001</v>
      </c>
      <c r="U92" s="54">
        <v>2.9883331100000001</v>
      </c>
      <c r="V92" s="15">
        <v>53.553845000000003</v>
      </c>
      <c r="W92" s="15">
        <v>333.67292500000002</v>
      </c>
      <c r="X92" s="54">
        <v>20460.617979999999</v>
      </c>
      <c r="Y92" s="54">
        <v>1.6746419210000001</v>
      </c>
      <c r="Z92" s="8">
        <v>89.445757723921517</v>
      </c>
    </row>
    <row r="93" spans="1:26" s="9" customFormat="1" x14ac:dyDescent="0.3">
      <c r="A93" s="10">
        <v>1</v>
      </c>
      <c r="B93" s="10">
        <v>1</v>
      </c>
      <c r="C93" s="28">
        <v>0.12770999999999999</v>
      </c>
      <c r="D93" s="28">
        <v>0.107642</v>
      </c>
      <c r="E93" s="28">
        <v>32.824300000000001</v>
      </c>
      <c r="F93" s="28">
        <v>66.374398799999994</v>
      </c>
      <c r="G93" s="28">
        <v>0.93836229999999998</v>
      </c>
      <c r="H93" s="28">
        <v>100.14639699999999</v>
      </c>
      <c r="I93" s="28">
        <v>2.6539260489999998</v>
      </c>
      <c r="J93" s="28">
        <v>38.900624000000001</v>
      </c>
      <c r="K93" s="28">
        <v>314.79360600000001</v>
      </c>
      <c r="L93" s="28">
        <v>37.444791360000004</v>
      </c>
      <c r="M93" s="28">
        <v>1.950083319</v>
      </c>
      <c r="N93" s="8">
        <v>0.16419028067735159</v>
      </c>
      <c r="O93" s="34">
        <v>0.16242899999999999</v>
      </c>
      <c r="P93" s="34">
        <v>0.15083299999999999</v>
      </c>
      <c r="Q93" s="34">
        <v>29.652100000000001</v>
      </c>
      <c r="R93" s="34">
        <v>75.863346499999992</v>
      </c>
      <c r="S93" s="34">
        <v>0.91212225000000002</v>
      </c>
      <c r="T93" s="34">
        <v>106.70806900000001</v>
      </c>
      <c r="U93" s="34">
        <v>3.0007227169999999</v>
      </c>
      <c r="V93" s="34">
        <v>42.909381000000003</v>
      </c>
      <c r="W93" s="34">
        <v>337.615477</v>
      </c>
      <c r="X93" s="34">
        <v>198.23974129999999</v>
      </c>
      <c r="Y93" s="34">
        <v>1.8780092820000001</v>
      </c>
      <c r="Z93" s="8">
        <v>0.86471296039118284</v>
      </c>
    </row>
    <row r="94" spans="1:26" s="9" customFormat="1" x14ac:dyDescent="0.3">
      <c r="A94" s="10">
        <v>1</v>
      </c>
      <c r="B94" s="10">
        <v>2</v>
      </c>
      <c r="C94" s="28">
        <v>0.124892</v>
      </c>
      <c r="D94" s="28">
        <v>0.10236000000000001</v>
      </c>
      <c r="E94" s="28">
        <v>33.684199999999997</v>
      </c>
      <c r="F94" s="28">
        <v>65.679743900000005</v>
      </c>
      <c r="G94" s="28">
        <v>0.93912535900000005</v>
      </c>
      <c r="H94" s="28">
        <v>96.662762000000001</v>
      </c>
      <c r="I94" s="28">
        <v>2.6416439010000001</v>
      </c>
      <c r="J94" s="28">
        <v>40.68347</v>
      </c>
      <c r="K94" s="28">
        <v>283.40475999999995</v>
      </c>
      <c r="L94" s="28">
        <v>18.10354886</v>
      </c>
      <c r="M94" s="28">
        <v>1.876138925</v>
      </c>
      <c r="N94" s="8">
        <v>7.9514538380730609E-2</v>
      </c>
      <c r="O94" s="34">
        <v>0.15893599999999999</v>
      </c>
      <c r="P94" s="34">
        <v>0.14659800000000001</v>
      </c>
      <c r="Q94" s="34">
        <v>30.4864</v>
      </c>
      <c r="R94" s="34">
        <v>75.122796000000008</v>
      </c>
      <c r="S94" s="34">
        <v>0.90928787</v>
      </c>
      <c r="T94" s="34">
        <v>101.475837</v>
      </c>
      <c r="U94" s="34">
        <v>3.005466577</v>
      </c>
      <c r="V94" s="34">
        <v>43.936954</v>
      </c>
      <c r="W94" s="34">
        <v>294.70405399999999</v>
      </c>
      <c r="X94" s="34">
        <v>186.24055580000001</v>
      </c>
      <c r="Y94" s="34">
        <v>1.9046685160000001</v>
      </c>
      <c r="Z94" s="8">
        <v>0.81387637029110826</v>
      </c>
    </row>
    <row r="95" spans="1:26" s="9" customFormat="1" x14ac:dyDescent="0.3">
      <c r="A95" s="10">
        <v>1</v>
      </c>
      <c r="B95" s="10">
        <v>3</v>
      </c>
      <c r="C95" s="28">
        <v>0.12285699999999999</v>
      </c>
      <c r="D95" s="28">
        <v>9.8412200000000005E-2</v>
      </c>
      <c r="E95" s="28">
        <v>33.431100000000001</v>
      </c>
      <c r="F95" s="28">
        <v>65.897628699999999</v>
      </c>
      <c r="G95" s="28">
        <v>0.93717420100000004</v>
      </c>
      <c r="H95" s="28">
        <v>96.622520000000009</v>
      </c>
      <c r="I95" s="28">
        <v>2.706744504</v>
      </c>
      <c r="J95" s="28">
        <v>41.303491000000001</v>
      </c>
      <c r="K95" s="28">
        <v>281.54486899999995</v>
      </c>
      <c r="L95" s="28">
        <v>18.03008535</v>
      </c>
      <c r="M95" s="28">
        <v>1.932351664</v>
      </c>
      <c r="N95" s="8">
        <v>7.9143975115010562E-2</v>
      </c>
      <c r="O95" s="34">
        <v>0.15615200000000001</v>
      </c>
      <c r="P95" s="34">
        <v>0.14388999999999999</v>
      </c>
      <c r="Q95" s="34">
        <v>30.321400000000001</v>
      </c>
      <c r="R95" s="34">
        <v>74.445702099999991</v>
      </c>
      <c r="S95" s="34">
        <v>0.91180592800000004</v>
      </c>
      <c r="T95" s="34">
        <v>102.424325</v>
      </c>
      <c r="U95" s="34">
        <v>2.9990979250000001</v>
      </c>
      <c r="V95" s="34">
        <v>44.857049000000004</v>
      </c>
      <c r="W95" s="34">
        <v>294.58469300000002</v>
      </c>
      <c r="X95" s="34">
        <v>127.5458282</v>
      </c>
      <c r="Y95" s="34">
        <v>1.9127345170000001</v>
      </c>
      <c r="Z95" s="8">
        <v>0.55791727888089648</v>
      </c>
    </row>
    <row r="96" spans="1:26" s="9" customFormat="1" x14ac:dyDescent="0.3">
      <c r="A96" s="10">
        <v>1</v>
      </c>
      <c r="B96" s="10">
        <v>4</v>
      </c>
      <c r="C96" s="28">
        <v>0.13539000000000001</v>
      </c>
      <c r="D96" s="28">
        <v>0.11687</v>
      </c>
      <c r="E96" s="28">
        <v>32.355600000000003</v>
      </c>
      <c r="F96" s="28">
        <v>67.809544500000001</v>
      </c>
      <c r="G96" s="28">
        <v>0.93108254700000004</v>
      </c>
      <c r="H96" s="28">
        <v>98.165897999999999</v>
      </c>
      <c r="I96" s="28">
        <v>2.7753832479999998</v>
      </c>
      <c r="J96" s="28">
        <v>42.677182999999999</v>
      </c>
      <c r="K96" s="28">
        <v>287.36410000000001</v>
      </c>
      <c r="L96" s="28">
        <v>33.759624459999998</v>
      </c>
      <c r="M96" s="28">
        <v>1.8890692410000001</v>
      </c>
      <c r="N96" s="8">
        <v>0.14839896442408873</v>
      </c>
      <c r="O96" s="34">
        <v>0.170179</v>
      </c>
      <c r="P96" s="34">
        <v>0.16031100000000001</v>
      </c>
      <c r="Q96" s="34">
        <v>29.3842</v>
      </c>
      <c r="R96" s="34">
        <v>77.054329199999998</v>
      </c>
      <c r="S96" s="34">
        <v>0.90389084799999997</v>
      </c>
      <c r="T96" s="34">
        <v>103.44789299999999</v>
      </c>
      <c r="U96" s="34">
        <v>3.131930809</v>
      </c>
      <c r="V96" s="34">
        <v>45.773873999999999</v>
      </c>
      <c r="W96" s="34">
        <v>299.23410999999999</v>
      </c>
      <c r="X96" s="34">
        <v>215.9100881</v>
      </c>
      <c r="Y96" s="34">
        <v>1.876513039</v>
      </c>
      <c r="Z96" s="8">
        <v>0.94413680881427708</v>
      </c>
    </row>
    <row r="97" spans="1:26" s="9" customFormat="1" x14ac:dyDescent="0.3">
      <c r="A97" s="10">
        <v>1</v>
      </c>
      <c r="B97" s="10">
        <v>5</v>
      </c>
      <c r="C97" s="28">
        <v>0.162109</v>
      </c>
      <c r="D97" s="28">
        <v>0.15209600000000001</v>
      </c>
      <c r="E97" s="28">
        <v>31.052199999999999</v>
      </c>
      <c r="F97" s="28">
        <v>73.998004199999997</v>
      </c>
      <c r="G97" s="28">
        <v>0.90700477400000001</v>
      </c>
      <c r="H97" s="28">
        <v>99.947958</v>
      </c>
      <c r="I97" s="28">
        <v>3.103326568</v>
      </c>
      <c r="J97" s="28">
        <v>43.475368000000003</v>
      </c>
      <c r="K97" s="28">
        <v>290.76100100000002</v>
      </c>
      <c r="L97" s="28">
        <v>181.10744600000001</v>
      </c>
      <c r="M97" s="28">
        <v>1.871759722</v>
      </c>
      <c r="N97" s="8">
        <v>0.79564345694489313</v>
      </c>
      <c r="O97" s="34">
        <v>0.196938</v>
      </c>
      <c r="P97" s="34">
        <v>0.190687</v>
      </c>
      <c r="Q97" s="34">
        <v>28.179300000000001</v>
      </c>
      <c r="R97" s="34">
        <v>82.996897400000009</v>
      </c>
      <c r="S97" s="34">
        <v>0.88174939200000002</v>
      </c>
      <c r="T97" s="34">
        <v>105.33804400000001</v>
      </c>
      <c r="U97" s="34">
        <v>3.520246626</v>
      </c>
      <c r="V97" s="34">
        <v>46.936516999999995</v>
      </c>
      <c r="W97" s="34">
        <v>305.39111200000002</v>
      </c>
      <c r="X97" s="34">
        <v>621.81655239999998</v>
      </c>
      <c r="Y97" s="34">
        <v>1.8682989699999999</v>
      </c>
      <c r="Z97" s="8">
        <v>2.7174953250663276</v>
      </c>
    </row>
    <row r="98" spans="1:26" s="9" customFormat="1" x14ac:dyDescent="0.3">
      <c r="A98" s="10">
        <v>1</v>
      </c>
      <c r="B98" s="10">
        <v>6</v>
      </c>
      <c r="C98" s="28">
        <v>0.16767399999999999</v>
      </c>
      <c r="D98" s="28">
        <v>0.15849099999999999</v>
      </c>
      <c r="E98" s="28">
        <v>31.179500000000001</v>
      </c>
      <c r="F98" s="28">
        <v>74.009150300000002</v>
      </c>
      <c r="G98" s="28">
        <v>0.90468776200000001</v>
      </c>
      <c r="H98" s="28">
        <v>99.017289999999988</v>
      </c>
      <c r="I98" s="28">
        <v>3.129141535</v>
      </c>
      <c r="J98" s="28">
        <v>43.228464000000002</v>
      </c>
      <c r="K98" s="28">
        <v>287.29675399999996</v>
      </c>
      <c r="L98" s="28">
        <v>210.79896930000001</v>
      </c>
      <c r="M98" s="28">
        <v>1.877906388</v>
      </c>
      <c r="N98" s="8">
        <v>0.92556053460085908</v>
      </c>
      <c r="O98" s="34">
        <v>0.19647600000000001</v>
      </c>
      <c r="P98" s="34">
        <v>0.190722</v>
      </c>
      <c r="Q98" s="34">
        <v>28.640999999999998</v>
      </c>
      <c r="R98" s="34">
        <v>81.999741499999999</v>
      </c>
      <c r="S98" s="34">
        <v>0.87976217300000004</v>
      </c>
      <c r="T98" s="34">
        <v>103.456698</v>
      </c>
      <c r="U98" s="34">
        <v>3.4597104189999999</v>
      </c>
      <c r="V98" s="34">
        <v>46.482507999999996</v>
      </c>
      <c r="W98" s="34">
        <v>298.86440399999998</v>
      </c>
      <c r="X98" s="34">
        <v>593.23610459999998</v>
      </c>
      <c r="Y98" s="34">
        <v>1.8686751880000001</v>
      </c>
      <c r="Z98" s="8">
        <v>2.5931336819448192</v>
      </c>
    </row>
    <row r="99" spans="1:26" s="9" customFormat="1" x14ac:dyDescent="0.3">
      <c r="A99" s="10">
        <v>1</v>
      </c>
      <c r="B99" s="10">
        <v>7</v>
      </c>
      <c r="C99" s="28">
        <v>0.131547</v>
      </c>
      <c r="D99" s="28">
        <v>0.113889</v>
      </c>
      <c r="E99" s="28">
        <v>31.496200000000002</v>
      </c>
      <c r="F99" s="28">
        <v>69.415219100000002</v>
      </c>
      <c r="G99" s="28">
        <v>0.92967045299999995</v>
      </c>
      <c r="H99" s="28">
        <v>100.83004600000001</v>
      </c>
      <c r="I99" s="28">
        <v>2.7687776140000002</v>
      </c>
      <c r="J99" s="28">
        <v>43.647931999999997</v>
      </c>
      <c r="K99" s="28">
        <v>295.682501</v>
      </c>
      <c r="L99" s="28">
        <v>45.756761789999999</v>
      </c>
      <c r="M99" s="28">
        <v>1.908590309</v>
      </c>
      <c r="N99" s="8">
        <v>0.19998117115417477</v>
      </c>
      <c r="O99" s="34">
        <v>0.16387399999999999</v>
      </c>
      <c r="P99" s="34">
        <v>0.15339900000000001</v>
      </c>
      <c r="Q99" s="34">
        <v>28.825299999999999</v>
      </c>
      <c r="R99" s="34">
        <v>78.852087299999994</v>
      </c>
      <c r="S99" s="34">
        <v>0.89853554999999996</v>
      </c>
      <c r="T99" s="34">
        <v>105.671245</v>
      </c>
      <c r="U99" s="34">
        <v>3.091422004</v>
      </c>
      <c r="V99" s="34">
        <v>46.807749000000001</v>
      </c>
      <c r="W99" s="34">
        <v>305.34933199999995</v>
      </c>
      <c r="X99" s="34">
        <v>290.43908579999999</v>
      </c>
      <c r="Y99" s="34">
        <v>1.902730289</v>
      </c>
      <c r="Z99" s="8">
        <v>1.2687738855784427</v>
      </c>
    </row>
    <row r="100" spans="1:26" s="9" customFormat="1" x14ac:dyDescent="0.3">
      <c r="A100" s="10">
        <v>1</v>
      </c>
      <c r="B100" s="10">
        <v>8</v>
      </c>
      <c r="C100" s="28">
        <v>0.145035</v>
      </c>
      <c r="D100" s="28">
        <v>0.12908700000000001</v>
      </c>
      <c r="E100" s="28">
        <v>31.478100000000001</v>
      </c>
      <c r="F100" s="28">
        <v>70.863000999999997</v>
      </c>
      <c r="G100" s="28">
        <v>0.91835439200000002</v>
      </c>
      <c r="H100" s="28">
        <v>99.988941999999994</v>
      </c>
      <c r="I100" s="28">
        <v>2.898214845</v>
      </c>
      <c r="J100" s="28">
        <v>43.592246000000003</v>
      </c>
      <c r="K100" s="28">
        <v>288.98614400000002</v>
      </c>
      <c r="L100" s="28">
        <v>72.196158049999994</v>
      </c>
      <c r="M100" s="28">
        <v>1.926898478</v>
      </c>
      <c r="N100" s="8">
        <v>0.31569265635711197</v>
      </c>
      <c r="O100" s="34">
        <v>0.180844</v>
      </c>
      <c r="P100" s="34">
        <v>0.17255899999999999</v>
      </c>
      <c r="Q100" s="34">
        <v>28.4316</v>
      </c>
      <c r="R100" s="34">
        <v>80.045595800000001</v>
      </c>
      <c r="S100" s="34">
        <v>0.89474105800000003</v>
      </c>
      <c r="T100" s="34">
        <v>105.434387</v>
      </c>
      <c r="U100" s="34">
        <v>3.2654532020000002</v>
      </c>
      <c r="V100" s="34">
        <v>47.162249000000003</v>
      </c>
      <c r="W100" s="34">
        <v>303.35016399999995</v>
      </c>
      <c r="X100" s="34">
        <v>341.3470686</v>
      </c>
      <c r="Y100" s="34">
        <v>1.8962270269999999</v>
      </c>
      <c r="Z100" s="8">
        <v>1.4927608026923325</v>
      </c>
    </row>
    <row r="101" spans="1:26" s="9" customFormat="1" x14ac:dyDescent="0.3">
      <c r="A101" s="10">
        <v>1</v>
      </c>
      <c r="B101" s="10">
        <v>9</v>
      </c>
      <c r="C101" s="28">
        <v>0.156663</v>
      </c>
      <c r="D101" s="28">
        <v>0.14500099999999999</v>
      </c>
      <c r="E101" s="28">
        <v>30.5167</v>
      </c>
      <c r="F101" s="28">
        <v>73.978938200000002</v>
      </c>
      <c r="G101" s="28">
        <v>0.91090911600000002</v>
      </c>
      <c r="H101" s="28">
        <v>101.508295</v>
      </c>
      <c r="I101" s="28">
        <v>3.1185916040000001</v>
      </c>
      <c r="J101" s="28">
        <v>44.903191</v>
      </c>
      <c r="K101" s="28">
        <v>293.06187500000004</v>
      </c>
      <c r="L101" s="28">
        <v>166.8573548</v>
      </c>
      <c r="M101" s="28">
        <v>1.9328420930000001</v>
      </c>
      <c r="N101" s="8">
        <v>0.73016692751155055</v>
      </c>
      <c r="O101" s="34">
        <v>0.192604</v>
      </c>
      <c r="P101" s="34">
        <v>0.18579899999999999</v>
      </c>
      <c r="Q101" s="34">
        <v>27.698599999999999</v>
      </c>
      <c r="R101" s="34">
        <v>83.633795399999997</v>
      </c>
      <c r="S101" s="34">
        <v>0.88118612799999996</v>
      </c>
      <c r="T101" s="34">
        <v>106.65279099999999</v>
      </c>
      <c r="U101" s="34">
        <v>3.4816513759999999</v>
      </c>
      <c r="V101" s="34">
        <v>48.549652999999999</v>
      </c>
      <c r="W101" s="34">
        <v>305.21751699999999</v>
      </c>
      <c r="X101" s="34">
        <v>632.01933789999998</v>
      </c>
      <c r="Y101" s="34">
        <v>1.8953374270000001</v>
      </c>
      <c r="Z101" s="8">
        <v>2.7639201236333362</v>
      </c>
    </row>
    <row r="102" spans="1:26" s="9" customFormat="1" x14ac:dyDescent="0.3">
      <c r="A102" s="10">
        <v>1</v>
      </c>
      <c r="B102" s="10">
        <v>10</v>
      </c>
      <c r="C102" s="28">
        <v>0.15482299999999999</v>
      </c>
      <c r="D102" s="28">
        <v>0.14346600000000001</v>
      </c>
      <c r="E102" s="28">
        <v>31.659400000000002</v>
      </c>
      <c r="F102" s="28">
        <v>72.435021399999997</v>
      </c>
      <c r="G102" s="28">
        <v>0.91222202799999996</v>
      </c>
      <c r="H102" s="28">
        <v>98.379797000000011</v>
      </c>
      <c r="I102" s="28">
        <v>2.973074515</v>
      </c>
      <c r="J102" s="28">
        <v>42.412582999999998</v>
      </c>
      <c r="K102" s="28">
        <v>286.21586300000001</v>
      </c>
      <c r="L102" s="28">
        <v>139.39915310000001</v>
      </c>
      <c r="M102" s="28">
        <v>1.89176458</v>
      </c>
      <c r="N102" s="8">
        <v>0.60927358795109676</v>
      </c>
      <c r="O102" s="34">
        <v>0.19292300000000001</v>
      </c>
      <c r="P102" s="34">
        <v>0.18576400000000001</v>
      </c>
      <c r="Q102" s="34">
        <v>28.508500000000002</v>
      </c>
      <c r="R102" s="34">
        <v>81.563554699999997</v>
      </c>
      <c r="S102" s="34">
        <v>0.88749837899999995</v>
      </c>
      <c r="T102" s="34">
        <v>104.70696100000001</v>
      </c>
      <c r="U102" s="34">
        <v>3.3811194649999998</v>
      </c>
      <c r="V102" s="34">
        <v>46.682774000000002</v>
      </c>
      <c r="W102" s="34">
        <v>300.58138499999995</v>
      </c>
      <c r="X102" s="34">
        <v>609.02729609999994</v>
      </c>
      <c r="Y102" s="34">
        <v>1.859781906</v>
      </c>
      <c r="Z102" s="8">
        <v>2.6650697474269696</v>
      </c>
    </row>
    <row r="103" spans="1:26" s="9" customFormat="1" x14ac:dyDescent="0.3">
      <c r="A103" s="10">
        <v>1</v>
      </c>
      <c r="B103" s="10">
        <v>11</v>
      </c>
      <c r="C103" s="28">
        <v>0.16713500000000001</v>
      </c>
      <c r="D103" s="28">
        <v>0.15614500000000001</v>
      </c>
      <c r="E103" s="28">
        <v>30.723099999999999</v>
      </c>
      <c r="F103" s="28">
        <v>73.7681836</v>
      </c>
      <c r="G103" s="28">
        <v>0.90776842800000002</v>
      </c>
      <c r="H103" s="28">
        <v>99.717850999999996</v>
      </c>
      <c r="I103" s="28">
        <v>3.132621426</v>
      </c>
      <c r="J103" s="28">
        <v>43.795850999999999</v>
      </c>
      <c r="K103" s="28">
        <v>288.32999699999999</v>
      </c>
      <c r="L103" s="28">
        <v>251.8443005</v>
      </c>
      <c r="M103" s="28">
        <v>1.9058465499999999</v>
      </c>
      <c r="N103" s="8">
        <v>1.10106032435122</v>
      </c>
      <c r="O103" s="34">
        <v>0.20311599999999999</v>
      </c>
      <c r="P103" s="34">
        <v>0.195795</v>
      </c>
      <c r="Q103" s="34">
        <v>27.841699999999999</v>
      </c>
      <c r="R103" s="34">
        <v>82.7900767</v>
      </c>
      <c r="S103" s="34">
        <v>0.88325542199999996</v>
      </c>
      <c r="T103" s="34">
        <v>105.54091099999999</v>
      </c>
      <c r="U103" s="34">
        <v>3.5352587839999998</v>
      </c>
      <c r="V103" s="34">
        <v>47.438992999999996</v>
      </c>
      <c r="W103" s="34">
        <v>303.381281</v>
      </c>
      <c r="X103" s="34">
        <v>871.06988939999997</v>
      </c>
      <c r="Y103" s="34">
        <v>1.8666841009999999</v>
      </c>
      <c r="Z103" s="8">
        <v>3.8042188754337189</v>
      </c>
    </row>
    <row r="104" spans="1:26" s="9" customFormat="1" x14ac:dyDescent="0.3">
      <c r="A104" s="10">
        <v>1</v>
      </c>
      <c r="B104" s="10">
        <v>12</v>
      </c>
      <c r="C104" s="28">
        <v>0.163657</v>
      </c>
      <c r="D104" s="28">
        <v>0.15390599999999999</v>
      </c>
      <c r="E104" s="28">
        <v>31.457799999999999</v>
      </c>
      <c r="F104" s="28">
        <v>73.420919499999997</v>
      </c>
      <c r="G104" s="28">
        <v>0.90602839000000002</v>
      </c>
      <c r="H104" s="28">
        <v>98.348485999999994</v>
      </c>
      <c r="I104" s="28">
        <v>3.0941049660000002</v>
      </c>
      <c r="J104" s="28">
        <v>42.948886999999999</v>
      </c>
      <c r="K104" s="28">
        <v>284.82806500000004</v>
      </c>
      <c r="L104" s="28">
        <v>231.93328009999999</v>
      </c>
      <c r="M104" s="28">
        <v>1.8646235179999999</v>
      </c>
      <c r="N104" s="8">
        <v>1.0136994625409239</v>
      </c>
      <c r="O104" s="34">
        <v>0.19037599999999999</v>
      </c>
      <c r="P104" s="34">
        <v>0.18332699999999999</v>
      </c>
      <c r="Q104" s="34">
        <v>28.961099999999998</v>
      </c>
      <c r="R104" s="34">
        <v>81.529952600000001</v>
      </c>
      <c r="S104" s="34">
        <v>0.88198840599999995</v>
      </c>
      <c r="T104" s="34">
        <v>103.86718999999999</v>
      </c>
      <c r="U104" s="34">
        <v>3.4052863439999999</v>
      </c>
      <c r="V104" s="34">
        <v>46.210329999999999</v>
      </c>
      <c r="W104" s="34">
        <v>299.79458599999998</v>
      </c>
      <c r="X104" s="34">
        <v>571.92874619999998</v>
      </c>
      <c r="Y104" s="34">
        <v>1.857233865</v>
      </c>
      <c r="Z104" s="8">
        <v>2.5003154352647585</v>
      </c>
    </row>
    <row r="105" spans="1:26" s="9" customFormat="1" x14ac:dyDescent="0.3">
      <c r="A105" s="10">
        <v>1</v>
      </c>
      <c r="B105" s="10">
        <v>13</v>
      </c>
      <c r="C105" s="28">
        <v>0.11984400000000001</v>
      </c>
      <c r="D105" s="28">
        <v>0.100553</v>
      </c>
      <c r="E105" s="41">
        <v>32.089199999999998</v>
      </c>
      <c r="F105" s="41">
        <v>67.898154300000002</v>
      </c>
      <c r="G105" s="41">
        <v>0.93273049600000002</v>
      </c>
      <c r="H105" s="41">
        <v>99.442498000000001</v>
      </c>
      <c r="I105" s="41">
        <v>2.7476386860000002</v>
      </c>
      <c r="J105" s="41">
        <v>42.802498999999997</v>
      </c>
      <c r="K105" s="41">
        <v>292.278051</v>
      </c>
      <c r="L105" s="41">
        <v>46.152553699999999</v>
      </c>
      <c r="M105" s="41">
        <v>1.9083232409999999</v>
      </c>
      <c r="N105" s="8">
        <v>0.20166481802534511</v>
      </c>
      <c r="O105" s="34">
        <v>0.15088599999999999</v>
      </c>
      <c r="P105" s="34">
        <v>0.13828299999999999</v>
      </c>
      <c r="Q105" s="34">
        <v>29.2883</v>
      </c>
      <c r="R105" s="34">
        <v>76.052136699999991</v>
      </c>
      <c r="S105" s="34">
        <v>0.90939533699999997</v>
      </c>
      <c r="T105" s="34">
        <v>104.666541</v>
      </c>
      <c r="U105" s="34">
        <v>3.0151804790000001</v>
      </c>
      <c r="V105" s="34">
        <v>46.598379000000001</v>
      </c>
      <c r="W105" s="34">
        <v>306.13917400000003</v>
      </c>
      <c r="X105" s="34">
        <v>205.7082643</v>
      </c>
      <c r="Y105" s="34">
        <v>1.8933354849999999</v>
      </c>
      <c r="Z105" s="8">
        <v>0.89911273367077249</v>
      </c>
    </row>
    <row r="106" spans="1:26" s="9" customFormat="1" x14ac:dyDescent="0.3">
      <c r="A106" s="10">
        <v>1</v>
      </c>
      <c r="B106" s="10">
        <v>14</v>
      </c>
      <c r="C106" s="28">
        <v>9.6176200000000003E-2</v>
      </c>
      <c r="D106" s="28">
        <v>4.47824E-2</v>
      </c>
      <c r="E106" s="41">
        <v>34.508400000000002</v>
      </c>
      <c r="F106" s="41">
        <v>61.313606800000002</v>
      </c>
      <c r="G106" s="41">
        <v>0.95577114799999996</v>
      </c>
      <c r="H106" s="41">
        <v>99.807457999999997</v>
      </c>
      <c r="I106" s="41">
        <v>2.5251497010000001</v>
      </c>
      <c r="J106" s="41">
        <v>43.899147999999997</v>
      </c>
      <c r="K106" s="41">
        <v>289.541404</v>
      </c>
      <c r="L106" s="41">
        <v>2.4732936200000002</v>
      </c>
      <c r="M106" s="41">
        <v>1.929676755</v>
      </c>
      <c r="N106" s="8">
        <v>1.0823549488044181E-2</v>
      </c>
      <c r="O106" s="34">
        <v>0.12485300000000001</v>
      </c>
      <c r="P106" s="34">
        <v>0.100755</v>
      </c>
      <c r="Q106" s="34">
        <v>31.4129</v>
      </c>
      <c r="R106" s="34">
        <v>69.638252299999991</v>
      </c>
      <c r="S106" s="34">
        <v>0.92946648600000004</v>
      </c>
      <c r="T106" s="34">
        <v>102.048676</v>
      </c>
      <c r="U106" s="34">
        <v>2.7016590389999999</v>
      </c>
      <c r="V106" s="34">
        <v>44.485331000000002</v>
      </c>
      <c r="W106" s="34">
        <v>300.521164</v>
      </c>
      <c r="X106" s="34">
        <v>30.08333313</v>
      </c>
      <c r="Y106" s="34">
        <v>1.9261236129999999</v>
      </c>
      <c r="Z106" s="8">
        <v>0.13149396499196914</v>
      </c>
    </row>
    <row r="107" spans="1:26" s="9" customFormat="1" x14ac:dyDescent="0.3">
      <c r="A107" s="10">
        <v>1</v>
      </c>
      <c r="B107" s="10">
        <v>15</v>
      </c>
      <c r="C107" s="28">
        <v>9.9482799999999996E-2</v>
      </c>
      <c r="D107" s="28">
        <v>5.6533399999999998E-2</v>
      </c>
      <c r="E107" s="41">
        <v>34.1479</v>
      </c>
      <c r="F107" s="41">
        <v>60.672312999999995</v>
      </c>
      <c r="G107" s="41">
        <v>0.95681649400000002</v>
      </c>
      <c r="H107" s="41">
        <v>97.127780000000001</v>
      </c>
      <c r="I107" s="41">
        <v>2.5254352249999998</v>
      </c>
      <c r="J107" s="41">
        <v>42.100218000000005</v>
      </c>
      <c r="K107" s="41">
        <v>285.68098700000002</v>
      </c>
      <c r="L107" s="41">
        <v>0.47325068619999999</v>
      </c>
      <c r="M107" s="41">
        <v>1.603542574</v>
      </c>
      <c r="N107" s="8">
        <v>2.0707801557420173E-3</v>
      </c>
      <c r="O107" s="34">
        <v>0.123529</v>
      </c>
      <c r="P107" s="34">
        <v>9.8764500000000005E-2</v>
      </c>
      <c r="Q107" s="34">
        <v>31.810600000000001</v>
      </c>
      <c r="R107" s="34">
        <v>68.312533200000004</v>
      </c>
      <c r="S107" s="34">
        <v>0.93252891299999996</v>
      </c>
      <c r="T107" s="34">
        <v>100.672613</v>
      </c>
      <c r="U107" s="34">
        <v>2.7014191369999998</v>
      </c>
      <c r="V107" s="34">
        <v>44.059750000000001</v>
      </c>
      <c r="W107" s="34">
        <v>292.93396799999999</v>
      </c>
      <c r="X107" s="34">
        <v>18.89149377</v>
      </c>
      <c r="Y107" s="34">
        <v>1.9705931000000001</v>
      </c>
      <c r="Z107" s="8">
        <v>8.2615380363105673E-2</v>
      </c>
    </row>
    <row r="108" spans="1:26" s="9" customFormat="1" x14ac:dyDescent="0.3">
      <c r="A108" s="10">
        <v>1</v>
      </c>
      <c r="B108" s="10">
        <v>16</v>
      </c>
      <c r="C108" s="28">
        <v>0.127583</v>
      </c>
      <c r="D108" s="28">
        <v>0.108269</v>
      </c>
      <c r="E108" s="41">
        <v>31.721699999999998</v>
      </c>
      <c r="F108" s="41">
        <v>67.381821600000009</v>
      </c>
      <c r="G108" s="41">
        <v>0.93449920399999997</v>
      </c>
      <c r="H108" s="41">
        <v>100.372741</v>
      </c>
      <c r="I108" s="41">
        <v>2.7963199589999999</v>
      </c>
      <c r="J108" s="41">
        <v>44.247002999999999</v>
      </c>
      <c r="K108" s="41">
        <v>292.55540000000002</v>
      </c>
      <c r="L108" s="41">
        <v>62.454925090000003</v>
      </c>
      <c r="M108" s="41">
        <v>1.843904599</v>
      </c>
      <c r="N108" s="8">
        <v>0.27281439009331737</v>
      </c>
      <c r="O108" s="34">
        <v>0.16025600000000001</v>
      </c>
      <c r="P108" s="34">
        <v>0.14779400000000001</v>
      </c>
      <c r="Q108" s="34">
        <v>28.7606</v>
      </c>
      <c r="R108" s="34">
        <v>75.900517400000012</v>
      </c>
      <c r="S108" s="34">
        <v>0.90860187999999997</v>
      </c>
      <c r="T108" s="34">
        <v>104.99999699999999</v>
      </c>
      <c r="U108" s="34">
        <v>3.1390599680000002</v>
      </c>
      <c r="V108" s="34">
        <v>47.377425000000002</v>
      </c>
      <c r="W108" s="34">
        <v>304.002521</v>
      </c>
      <c r="X108" s="34">
        <v>314.0314922</v>
      </c>
      <c r="Y108" s="34">
        <v>1.8594517049999999</v>
      </c>
      <c r="Z108" s="8">
        <v>1.3736293166462987</v>
      </c>
    </row>
    <row r="109" spans="1:26" s="9" customFormat="1" x14ac:dyDescent="0.3">
      <c r="A109" s="10">
        <v>1</v>
      </c>
      <c r="B109" s="10">
        <v>17</v>
      </c>
      <c r="C109" s="28">
        <v>0.14094200000000001</v>
      </c>
      <c r="D109" s="28">
        <v>0.12252200000000001</v>
      </c>
      <c r="E109" s="41">
        <v>31.892399999999999</v>
      </c>
      <c r="F109" s="41">
        <v>69.999016799999993</v>
      </c>
      <c r="G109" s="41">
        <v>0.92170661700000001</v>
      </c>
      <c r="H109" s="41">
        <v>99.933042999999998</v>
      </c>
      <c r="I109" s="41">
        <v>2.9398430690000001</v>
      </c>
      <c r="J109" s="41">
        <v>43.568311999999999</v>
      </c>
      <c r="K109" s="41">
        <v>291.331053</v>
      </c>
      <c r="L109" s="41">
        <v>123.0357344</v>
      </c>
      <c r="M109" s="41">
        <v>1.8694397570000001</v>
      </c>
      <c r="N109" s="8">
        <v>0.53797756750520753</v>
      </c>
      <c r="O109" s="34">
        <v>0.17041200000000001</v>
      </c>
      <c r="P109" s="34">
        <v>0.160135</v>
      </c>
      <c r="Q109" s="34">
        <v>29.2545</v>
      </c>
      <c r="R109" s="34">
        <v>77.791884500000009</v>
      </c>
      <c r="S109" s="34">
        <v>0.89935153700000003</v>
      </c>
      <c r="T109" s="34">
        <v>103.91069999999999</v>
      </c>
      <c r="U109" s="34">
        <v>3.2172930210000001</v>
      </c>
      <c r="V109" s="34">
        <v>46.474077999999999</v>
      </c>
      <c r="W109" s="34">
        <v>299.57654299999996</v>
      </c>
      <c r="X109" s="34">
        <v>390.14730550000002</v>
      </c>
      <c r="Y109" s="34">
        <v>1.859734926</v>
      </c>
      <c r="Z109" s="8">
        <v>1.7066908317603668</v>
      </c>
    </row>
    <row r="110" spans="1:26" s="9" customFormat="1" x14ac:dyDescent="0.3">
      <c r="A110" s="10">
        <v>1</v>
      </c>
      <c r="B110" s="10">
        <v>18</v>
      </c>
      <c r="C110" s="28">
        <v>0.152251</v>
      </c>
      <c r="D110" s="28">
        <v>0.13669300000000001</v>
      </c>
      <c r="E110" s="41">
        <v>31.530999999999999</v>
      </c>
      <c r="F110" s="41">
        <v>72.243899099999993</v>
      </c>
      <c r="G110" s="41">
        <v>0.91152370000000005</v>
      </c>
      <c r="H110" s="41">
        <v>99.646497999999994</v>
      </c>
      <c r="I110" s="41">
        <v>3.0591319549999998</v>
      </c>
      <c r="J110" s="41">
        <v>43.281750000000002</v>
      </c>
      <c r="K110" s="41">
        <v>290.88864800000005</v>
      </c>
      <c r="L110" s="41">
        <v>153.60779360000001</v>
      </c>
      <c r="M110" s="41">
        <v>1.874162093</v>
      </c>
      <c r="N110" s="8">
        <v>0.6718519449074436</v>
      </c>
      <c r="O110" s="34">
        <v>0.17993400000000001</v>
      </c>
      <c r="P110" s="34">
        <v>0.17024300000000001</v>
      </c>
      <c r="Q110" s="34">
        <v>28.867699999999999</v>
      </c>
      <c r="R110" s="34">
        <v>80.513887100000005</v>
      </c>
      <c r="S110" s="34">
        <v>0.887016892</v>
      </c>
      <c r="T110" s="34">
        <v>103.969492</v>
      </c>
      <c r="U110" s="34">
        <v>3.332128333</v>
      </c>
      <c r="V110" s="34">
        <v>46.457946</v>
      </c>
      <c r="W110" s="34">
        <v>303.666991</v>
      </c>
      <c r="X110" s="34">
        <v>442.00099970000002</v>
      </c>
      <c r="Y110" s="34">
        <v>1.850489681</v>
      </c>
      <c r="Z110" s="8">
        <v>1.9234951230845267</v>
      </c>
    </row>
    <row r="111" spans="1:26" s="9" customFormat="1" x14ac:dyDescent="0.3">
      <c r="A111" s="10">
        <v>1</v>
      </c>
      <c r="B111" s="10">
        <v>19</v>
      </c>
      <c r="C111" s="28">
        <v>0.14168800000000001</v>
      </c>
      <c r="D111" s="28">
        <v>0.12653600000000001</v>
      </c>
      <c r="E111" s="41">
        <v>30.537600000000001</v>
      </c>
      <c r="F111" s="41">
        <v>71.683526000000001</v>
      </c>
      <c r="G111" s="41">
        <v>0.92362070100000004</v>
      </c>
      <c r="H111" s="41">
        <v>101.84500300000001</v>
      </c>
      <c r="I111" s="41">
        <v>2.9326306139999998</v>
      </c>
      <c r="J111" s="41">
        <v>44.549396999999999</v>
      </c>
      <c r="K111" s="41">
        <v>298.91477800000001</v>
      </c>
      <c r="L111" s="41">
        <v>40.31013506</v>
      </c>
      <c r="M111" s="41">
        <v>1.936181685</v>
      </c>
      <c r="N111" s="8">
        <v>0.17612239234679386</v>
      </c>
      <c r="O111" s="34">
        <v>0.17693400000000001</v>
      </c>
      <c r="P111" s="34">
        <v>0.16722500000000001</v>
      </c>
      <c r="Q111" s="34">
        <v>27.8202</v>
      </c>
      <c r="R111" s="34">
        <v>80.906614700000006</v>
      </c>
      <c r="S111" s="34">
        <v>0.8946383</v>
      </c>
      <c r="T111" s="34">
        <v>106.684489</v>
      </c>
      <c r="U111" s="34">
        <v>3.261038573</v>
      </c>
      <c r="V111" s="34">
        <v>48.283133999999997</v>
      </c>
      <c r="W111" s="34">
        <v>308.10625800000003</v>
      </c>
      <c r="X111" s="34">
        <v>270.2889563</v>
      </c>
      <c r="Y111" s="34">
        <v>1.900998628</v>
      </c>
      <c r="Z111" s="8">
        <v>1.1817313740687423</v>
      </c>
    </row>
    <row r="112" spans="1:26" s="9" customFormat="1" x14ac:dyDescent="0.3">
      <c r="A112" s="10">
        <v>1</v>
      </c>
      <c r="B112" s="10">
        <v>20</v>
      </c>
      <c r="C112" s="28">
        <v>0.13109399999999999</v>
      </c>
      <c r="D112" s="28">
        <v>0.111819</v>
      </c>
      <c r="E112" s="41">
        <v>31.388300000000001</v>
      </c>
      <c r="F112" s="41">
        <v>68.562656599999997</v>
      </c>
      <c r="G112" s="41">
        <v>0.92991191100000004</v>
      </c>
      <c r="H112" s="41">
        <v>101.23745000000001</v>
      </c>
      <c r="I112" s="41">
        <v>2.869675779</v>
      </c>
      <c r="J112" s="41">
        <v>44.253003</v>
      </c>
      <c r="K112" s="41">
        <v>295.19087500000001</v>
      </c>
      <c r="L112" s="41">
        <v>83.995293759999996</v>
      </c>
      <c r="M112" s="41">
        <v>1.937551477</v>
      </c>
      <c r="N112" s="8">
        <v>0.36711465538782018</v>
      </c>
      <c r="O112" s="34">
        <v>0.16272</v>
      </c>
      <c r="P112" s="34">
        <v>0.15079200000000001</v>
      </c>
      <c r="Q112" s="34">
        <v>28.5747</v>
      </c>
      <c r="R112" s="34">
        <v>76.619990200000004</v>
      </c>
      <c r="S112" s="34">
        <v>0.90866619299999996</v>
      </c>
      <c r="T112" s="34">
        <v>105.64592400000001</v>
      </c>
      <c r="U112" s="34">
        <v>3.1676350329999998</v>
      </c>
      <c r="V112" s="34">
        <v>47.617255999999998</v>
      </c>
      <c r="W112" s="34">
        <v>306.04801300000003</v>
      </c>
      <c r="X112" s="34">
        <v>309.48685990000001</v>
      </c>
      <c r="Y112" s="34">
        <v>1.924833791</v>
      </c>
      <c r="Z112" s="8">
        <v>1.3533970193994445</v>
      </c>
    </row>
    <row r="113" spans="1:26" s="9" customFormat="1" x14ac:dyDescent="0.3">
      <c r="A113" s="10">
        <v>1</v>
      </c>
      <c r="B113" s="10">
        <v>21</v>
      </c>
      <c r="C113" s="28">
        <v>0.12805</v>
      </c>
      <c r="D113" s="28">
        <v>0.108128</v>
      </c>
      <c r="E113" s="41">
        <v>31.8811</v>
      </c>
      <c r="F113" s="41">
        <v>69.076709399999999</v>
      </c>
      <c r="G113" s="41">
        <v>0.92687714099999996</v>
      </c>
      <c r="H113" s="41">
        <v>100.265777</v>
      </c>
      <c r="I113" s="41">
        <v>2.923192394</v>
      </c>
      <c r="J113" s="41">
        <v>43.424129000000001</v>
      </c>
      <c r="K113" s="41">
        <v>290.42191800000001</v>
      </c>
      <c r="L113" s="41">
        <v>86.559872420000005</v>
      </c>
      <c r="M113" s="41">
        <v>1.906724071</v>
      </c>
      <c r="N113" s="8">
        <v>0.37835312696403478</v>
      </c>
      <c r="O113" s="34">
        <v>0.15834899999999999</v>
      </c>
      <c r="P113" s="34">
        <v>0.14604300000000001</v>
      </c>
      <c r="Q113" s="34">
        <v>29.130400000000002</v>
      </c>
      <c r="R113" s="34">
        <v>79.6977878</v>
      </c>
      <c r="S113" s="34">
        <v>0.880678356</v>
      </c>
      <c r="T113" s="34">
        <v>104.48145000000001</v>
      </c>
      <c r="U113" s="34">
        <v>3.1832028769999998</v>
      </c>
      <c r="V113" s="34">
        <v>46.538751000000005</v>
      </c>
      <c r="W113" s="34">
        <v>301.52680599999997</v>
      </c>
      <c r="X113" s="34">
        <v>325.55896300000001</v>
      </c>
      <c r="Y113" s="34">
        <v>1.89110416</v>
      </c>
      <c r="Z113" s="8">
        <v>1.4237013633497329</v>
      </c>
    </row>
    <row r="114" spans="1:26" s="9" customFormat="1" x14ac:dyDescent="0.3">
      <c r="A114" s="10">
        <v>1</v>
      </c>
      <c r="B114" s="10">
        <v>22</v>
      </c>
      <c r="C114" s="28">
        <v>0.137486</v>
      </c>
      <c r="D114" s="28">
        <v>0.123158</v>
      </c>
      <c r="E114" s="41">
        <v>31.7669</v>
      </c>
      <c r="F114" s="41">
        <v>70.682302100000001</v>
      </c>
      <c r="G114" s="41">
        <v>0.91954368399999997</v>
      </c>
      <c r="H114" s="41">
        <v>99.835564000000005</v>
      </c>
      <c r="I114" s="41">
        <v>2.848373102</v>
      </c>
      <c r="J114" s="41">
        <v>42.880586000000001</v>
      </c>
      <c r="K114" s="41">
        <v>291.50480299999998</v>
      </c>
      <c r="L114" s="41">
        <v>72.460370280000006</v>
      </c>
      <c r="M114" s="41">
        <v>1.8947791030000001</v>
      </c>
      <c r="N114" s="8">
        <v>0.31646399611859055</v>
      </c>
      <c r="O114" s="34">
        <v>0.171596</v>
      </c>
      <c r="P114" s="34">
        <v>0.16278799999999999</v>
      </c>
      <c r="Q114" s="34">
        <v>28.690100000000001</v>
      </c>
      <c r="R114" s="34">
        <v>79.124115399999994</v>
      </c>
      <c r="S114" s="34">
        <v>0.89803975800000002</v>
      </c>
      <c r="T114" s="34">
        <v>104.94425699999999</v>
      </c>
      <c r="U114" s="34">
        <v>3.1976789170000002</v>
      </c>
      <c r="V114" s="34">
        <v>46.650500000000001</v>
      </c>
      <c r="W114" s="34">
        <v>305.488651</v>
      </c>
      <c r="X114" s="34">
        <v>377.09238690000001</v>
      </c>
      <c r="Y114" s="34">
        <v>1.879229652</v>
      </c>
      <c r="Z114" s="8">
        <v>1.6489002646947752</v>
      </c>
    </row>
    <row r="115" spans="1:26" s="9" customFormat="1" x14ac:dyDescent="0.3">
      <c r="A115" s="10">
        <v>1</v>
      </c>
      <c r="B115" s="10">
        <v>23</v>
      </c>
      <c r="C115" s="10">
        <v>0.13802400000000001</v>
      </c>
      <c r="D115" s="10">
        <v>0.12127400000000001</v>
      </c>
      <c r="E115" s="10">
        <v>31.571200000000001</v>
      </c>
      <c r="F115" s="41">
        <v>70.779271399999999</v>
      </c>
      <c r="G115" s="56">
        <v>0.92158103000000002</v>
      </c>
      <c r="H115" s="41">
        <v>100.2702</v>
      </c>
      <c r="I115" s="57">
        <v>2.874175148</v>
      </c>
      <c r="J115" s="41">
        <v>43.650499000000003</v>
      </c>
      <c r="K115" s="41">
        <v>292.25018499999999</v>
      </c>
      <c r="L115" s="56">
        <v>88.518238969999999</v>
      </c>
      <c r="M115" s="56">
        <v>1.9158205399999999</v>
      </c>
      <c r="N115" s="8">
        <v>0.38650849208324917</v>
      </c>
      <c r="O115" s="42">
        <v>0.17652200000000001</v>
      </c>
      <c r="P115" s="42">
        <v>0.16784099999999999</v>
      </c>
      <c r="Q115" s="42">
        <v>28.411999999999999</v>
      </c>
      <c r="R115" s="34">
        <v>80.776386000000002</v>
      </c>
      <c r="S115" s="42">
        <v>0.89167749900000004</v>
      </c>
      <c r="T115" s="34">
        <v>105.189025</v>
      </c>
      <c r="U115" s="34">
        <v>3.2566588240000001</v>
      </c>
      <c r="V115" s="34">
        <v>47.143999000000001</v>
      </c>
      <c r="W115" s="34">
        <v>305.57488999999998</v>
      </c>
      <c r="X115" s="42">
        <v>430.15036229999998</v>
      </c>
      <c r="Y115" s="34">
        <v>1.860401897</v>
      </c>
      <c r="Z115" s="8">
        <v>1.8787954304441405</v>
      </c>
    </row>
    <row r="116" spans="1:26" s="9" customFormat="1" x14ac:dyDescent="0.3">
      <c r="A116" s="10">
        <v>1</v>
      </c>
      <c r="B116" s="10">
        <v>24</v>
      </c>
      <c r="C116" s="10">
        <v>0.12764500000000001</v>
      </c>
      <c r="D116" s="10">
        <v>0.10534499999999999</v>
      </c>
      <c r="E116" s="10">
        <v>31.976099999999999</v>
      </c>
      <c r="F116" s="41">
        <v>66.94420430000001</v>
      </c>
      <c r="G116" s="56">
        <v>0.93580341300000003</v>
      </c>
      <c r="H116" s="41">
        <v>100.0621</v>
      </c>
      <c r="I116" s="57">
        <v>2.8680663559999999</v>
      </c>
      <c r="J116" s="41">
        <v>43.574097999999999</v>
      </c>
      <c r="K116" s="41">
        <v>292.38949500000001</v>
      </c>
      <c r="L116" s="56">
        <v>81.817920799999996</v>
      </c>
      <c r="M116" s="56">
        <v>1.8734234320000001</v>
      </c>
      <c r="N116" s="8">
        <v>0.3578266174262219</v>
      </c>
      <c r="O116" s="42">
        <v>0.166412</v>
      </c>
      <c r="P116" s="42">
        <v>0.15382599999999999</v>
      </c>
      <c r="Q116" s="42">
        <v>28.7852</v>
      </c>
      <c r="R116" s="34">
        <v>77.725492399999993</v>
      </c>
      <c r="S116" s="42">
        <v>0.90203303099999999</v>
      </c>
      <c r="T116" s="34">
        <v>105.30086800000001</v>
      </c>
      <c r="U116" s="34">
        <v>3.2357504910000001</v>
      </c>
      <c r="V116" s="34">
        <v>47.162165000000002</v>
      </c>
      <c r="W116" s="34">
        <v>304.16918100000004</v>
      </c>
      <c r="X116" s="42">
        <v>402.12847749999997</v>
      </c>
      <c r="Y116" s="34">
        <v>1.8488277790000001</v>
      </c>
      <c r="Z116" s="8">
        <v>1.7578167374928786</v>
      </c>
    </row>
    <row r="117" spans="1:26" s="9" customFormat="1" x14ac:dyDescent="0.3">
      <c r="A117" s="10">
        <v>1</v>
      </c>
      <c r="B117" s="10">
        <v>25</v>
      </c>
      <c r="C117" s="10">
        <v>0.124253</v>
      </c>
      <c r="D117" s="10">
        <v>0.102062</v>
      </c>
      <c r="E117" s="10">
        <v>31.857900000000001</v>
      </c>
      <c r="F117" s="41">
        <v>67.694731099999998</v>
      </c>
      <c r="G117" s="56">
        <v>0.93549245599999997</v>
      </c>
      <c r="H117" s="41">
        <v>100.639121</v>
      </c>
      <c r="I117" s="57">
        <v>2.9224126300000002</v>
      </c>
      <c r="J117" s="41">
        <v>43.898624999999996</v>
      </c>
      <c r="K117" s="41">
        <v>291.80451299999999</v>
      </c>
      <c r="L117" s="56">
        <v>55.698639159999999</v>
      </c>
      <c r="M117" s="56">
        <v>1.9110506030000001</v>
      </c>
      <c r="N117" s="8">
        <v>0.24413270172710316</v>
      </c>
      <c r="O117" s="42">
        <v>0.15728</v>
      </c>
      <c r="P117" s="42">
        <v>0.14544000000000001</v>
      </c>
      <c r="Q117" s="42">
        <v>29.051100000000002</v>
      </c>
      <c r="R117" s="34">
        <v>76.153717900000004</v>
      </c>
      <c r="S117" s="42">
        <v>0.90851849299999998</v>
      </c>
      <c r="T117" s="34">
        <v>105.05678999999999</v>
      </c>
      <c r="U117" s="34">
        <v>3.194414375</v>
      </c>
      <c r="V117" s="34">
        <v>47.185353999999997</v>
      </c>
      <c r="W117" s="34">
        <v>301.04888899999997</v>
      </c>
      <c r="X117" s="42">
        <v>203.96850760000001</v>
      </c>
      <c r="Y117" s="34">
        <v>1.929343421</v>
      </c>
      <c r="Z117" s="8">
        <v>0.89140828811451744</v>
      </c>
    </row>
    <row r="118" spans="1:26" s="9" customFormat="1" x14ac:dyDescent="0.3">
      <c r="A118" s="10">
        <v>1</v>
      </c>
      <c r="B118" s="10">
        <v>26</v>
      </c>
      <c r="C118" s="10">
        <v>0.14075099999999999</v>
      </c>
      <c r="D118" s="10">
        <v>0.123722</v>
      </c>
      <c r="E118" s="10">
        <v>31.393899999999999</v>
      </c>
      <c r="F118" s="41">
        <v>70.178471500000001</v>
      </c>
      <c r="G118" s="56">
        <v>0.92429339899999996</v>
      </c>
      <c r="H118" s="41">
        <v>100.289796</v>
      </c>
      <c r="I118" s="57">
        <v>2.9751265679999999</v>
      </c>
      <c r="J118" s="41">
        <v>44.084875000000004</v>
      </c>
      <c r="K118" s="41">
        <v>291.04492500000003</v>
      </c>
      <c r="L118" s="56">
        <v>96.588664399999999</v>
      </c>
      <c r="M118" s="56">
        <v>1.877455122</v>
      </c>
      <c r="N118" s="8">
        <v>0.42229218181517619</v>
      </c>
      <c r="O118" s="42">
        <v>0.180261</v>
      </c>
      <c r="P118" s="42">
        <v>0.170654</v>
      </c>
      <c r="Q118" s="42">
        <v>28.0379</v>
      </c>
      <c r="R118" s="34">
        <v>79.559147400000001</v>
      </c>
      <c r="S118" s="42">
        <v>0.89840859200000001</v>
      </c>
      <c r="T118" s="34">
        <v>106.557689</v>
      </c>
      <c r="U118" s="34">
        <v>3.3851930299999999</v>
      </c>
      <c r="V118" s="34">
        <v>48.190950000000001</v>
      </c>
      <c r="W118" s="34">
        <v>306.65572099999997</v>
      </c>
      <c r="X118" s="42">
        <v>500.0493032</v>
      </c>
      <c r="Y118" s="34">
        <v>1.8919232880000001</v>
      </c>
      <c r="Z118" s="8">
        <v>2.1854294758254915</v>
      </c>
    </row>
    <row r="119" spans="1:26" s="9" customFormat="1" x14ac:dyDescent="0.3">
      <c r="A119" s="10">
        <v>1</v>
      </c>
      <c r="B119" s="10">
        <v>27</v>
      </c>
      <c r="C119" s="10">
        <v>0.16542399999999999</v>
      </c>
      <c r="D119" s="10">
        <v>0.155165</v>
      </c>
      <c r="E119" s="10">
        <v>30.269200000000001</v>
      </c>
      <c r="F119" s="41">
        <v>74.651233900000008</v>
      </c>
      <c r="G119" s="56">
        <v>0.90631479000000004</v>
      </c>
      <c r="H119" s="41">
        <v>101.192339</v>
      </c>
      <c r="I119" s="57">
        <v>3.165653082</v>
      </c>
      <c r="J119" s="41">
        <v>44.532282000000002</v>
      </c>
      <c r="K119" s="41">
        <v>294.59569600000003</v>
      </c>
      <c r="L119" s="56">
        <v>239.50859009999999</v>
      </c>
      <c r="M119" s="56">
        <v>1.8979555749999999</v>
      </c>
      <c r="N119" s="8">
        <v>1.0466829449647155</v>
      </c>
      <c r="O119" s="42">
        <v>0.20321500000000001</v>
      </c>
      <c r="P119" s="42">
        <v>0.19670699999999999</v>
      </c>
      <c r="Q119" s="42">
        <v>27.280799999999999</v>
      </c>
      <c r="R119" s="34">
        <v>83.998352299999993</v>
      </c>
      <c r="S119" s="42">
        <v>0.88178533299999995</v>
      </c>
      <c r="T119" s="34">
        <v>107.00898000000001</v>
      </c>
      <c r="U119" s="34">
        <v>3.614208863</v>
      </c>
      <c r="V119" s="34">
        <v>48.529501000000003</v>
      </c>
      <c r="W119" s="34">
        <v>308.32478000000003</v>
      </c>
      <c r="X119" s="42">
        <v>969.55164390000004</v>
      </c>
      <c r="Y119" s="34">
        <v>1.869401393</v>
      </c>
      <c r="Z119" s="8">
        <v>4.2387015649755693</v>
      </c>
    </row>
    <row r="120" spans="1:26" s="9" customFormat="1" x14ac:dyDescent="0.3">
      <c r="A120" s="10">
        <v>1</v>
      </c>
      <c r="B120" s="10">
        <v>28</v>
      </c>
      <c r="C120" s="10">
        <v>0.16714200000000001</v>
      </c>
      <c r="D120" s="10">
        <v>0.15819900000000001</v>
      </c>
      <c r="E120" s="10">
        <v>30.5886</v>
      </c>
      <c r="F120" s="41">
        <v>74.584156299999989</v>
      </c>
      <c r="G120" s="56">
        <v>0.90734285100000001</v>
      </c>
      <c r="H120" s="41">
        <v>100.897696</v>
      </c>
      <c r="I120" s="57">
        <v>3.1685589520000002</v>
      </c>
      <c r="J120" s="41">
        <v>44.141858999999997</v>
      </c>
      <c r="K120" s="41">
        <v>293.439255</v>
      </c>
      <c r="L120" s="56">
        <v>243.1961584</v>
      </c>
      <c r="M120" s="56">
        <v>1.878120198</v>
      </c>
      <c r="N120" s="8">
        <v>1.0630030811392917</v>
      </c>
      <c r="O120" s="42">
        <v>0.198406</v>
      </c>
      <c r="P120" s="42">
        <v>0.19247800000000001</v>
      </c>
      <c r="Q120" s="42">
        <v>27.485199999999999</v>
      </c>
      <c r="R120" s="34">
        <v>82.987770399999988</v>
      </c>
      <c r="S120" s="42">
        <v>0.88249903900000004</v>
      </c>
      <c r="T120" s="34">
        <v>106.008467</v>
      </c>
      <c r="U120" s="34">
        <v>3.4804797139999999</v>
      </c>
      <c r="V120" s="34">
        <v>48.262384999999995</v>
      </c>
      <c r="W120" s="34">
        <v>307.24212</v>
      </c>
      <c r="X120" s="42">
        <v>819.15380130000005</v>
      </c>
      <c r="Y120" s="34">
        <v>1.8364388330000001</v>
      </c>
      <c r="Z120" s="8">
        <v>3.582423211258472</v>
      </c>
    </row>
    <row r="121" spans="1:26" s="9" customFormat="1" x14ac:dyDescent="0.3">
      <c r="A121" s="10">
        <v>1</v>
      </c>
      <c r="B121" s="10">
        <v>29</v>
      </c>
      <c r="C121" s="10">
        <v>0.11613800000000001</v>
      </c>
      <c r="D121" s="10">
        <v>8.7809600000000002E-2</v>
      </c>
      <c r="E121" s="10">
        <v>33.121400000000001</v>
      </c>
      <c r="F121" s="41">
        <v>65.375253600000008</v>
      </c>
      <c r="G121" s="56">
        <v>0.94180828299999997</v>
      </c>
      <c r="H121" s="41">
        <v>98.553238000000007</v>
      </c>
      <c r="I121" s="57">
        <v>2.6769547330000001</v>
      </c>
      <c r="J121" s="41">
        <v>42.082028000000001</v>
      </c>
      <c r="K121" s="41">
        <v>287.598163</v>
      </c>
      <c r="L121" s="56">
        <v>25.091583379999999</v>
      </c>
      <c r="M121" s="56">
        <v>1.8614474459999999</v>
      </c>
      <c r="N121" s="8">
        <v>0.10981740896855127</v>
      </c>
      <c r="O121" s="42">
        <v>0.14793100000000001</v>
      </c>
      <c r="P121" s="42">
        <v>0.13231699999999999</v>
      </c>
      <c r="Q121" s="42">
        <v>30.165199999999999</v>
      </c>
      <c r="R121" s="34">
        <v>73.598675399999991</v>
      </c>
      <c r="S121" s="42">
        <v>0.91630983399999999</v>
      </c>
      <c r="T121" s="34">
        <v>102.922989</v>
      </c>
      <c r="U121" s="34">
        <v>2.9365788300000002</v>
      </c>
      <c r="V121" s="34">
        <v>2936.5788300000004</v>
      </c>
      <c r="W121" s="34">
        <v>297.82068299999997</v>
      </c>
      <c r="X121" s="42">
        <v>179.55168380000001</v>
      </c>
      <c r="Y121" s="34">
        <v>1.8632072959999999</v>
      </c>
      <c r="Z121" s="8">
        <v>0.78626408668733538</v>
      </c>
    </row>
    <row r="122" spans="1:26" s="9" customFormat="1" x14ac:dyDescent="0.3">
      <c r="A122" s="10">
        <v>1</v>
      </c>
      <c r="B122" s="10">
        <v>30</v>
      </c>
      <c r="C122" s="10">
        <v>0.111041</v>
      </c>
      <c r="D122" s="10">
        <v>8.3709699999999998E-2</v>
      </c>
      <c r="E122" s="10">
        <v>33.249400000000001</v>
      </c>
      <c r="F122" s="41">
        <v>64.901165699999993</v>
      </c>
      <c r="G122" s="56">
        <v>0.94371604899999995</v>
      </c>
      <c r="H122" s="41">
        <v>98.572766000000001</v>
      </c>
      <c r="I122" s="57">
        <v>2.5956985920000002</v>
      </c>
      <c r="J122" s="41">
        <v>42.312119000000003</v>
      </c>
      <c r="K122" s="41">
        <v>288.78511400000002</v>
      </c>
      <c r="L122" s="56">
        <v>10.51810746</v>
      </c>
      <c r="M122" s="56">
        <v>2.0260368940000002</v>
      </c>
      <c r="N122" s="8">
        <v>4.6017035505791733E-2</v>
      </c>
      <c r="O122" s="42">
        <v>0.14160300000000001</v>
      </c>
      <c r="P122" s="42">
        <v>0.12396500000000001</v>
      </c>
      <c r="Q122" s="42">
        <v>30.2605</v>
      </c>
      <c r="R122" s="34">
        <v>73.896773199999998</v>
      </c>
      <c r="S122" s="42">
        <v>0.91583097000000002</v>
      </c>
      <c r="T122" s="34">
        <v>103.380916</v>
      </c>
      <c r="U122" s="34">
        <v>2.884075508</v>
      </c>
      <c r="V122" s="34">
        <v>45.240414999999999</v>
      </c>
      <c r="W122" s="34">
        <v>301.82397500000002</v>
      </c>
      <c r="X122" s="42">
        <v>91.476846190000003</v>
      </c>
      <c r="Y122" s="34">
        <v>1.9577765069999999</v>
      </c>
      <c r="Z122" s="8">
        <v>0.40127431680849523</v>
      </c>
    </row>
    <row r="123" spans="1:26" s="9" customFormat="1" x14ac:dyDescent="0.3">
      <c r="A123" s="10">
        <v>1</v>
      </c>
      <c r="B123" s="10">
        <v>31</v>
      </c>
      <c r="C123" s="10">
        <v>0.110495</v>
      </c>
      <c r="D123" s="10">
        <v>7.9896099999999998E-2</v>
      </c>
      <c r="E123" s="10">
        <v>33.9069</v>
      </c>
      <c r="F123" s="41">
        <v>64.132452000000001</v>
      </c>
      <c r="G123" s="56">
        <v>0.94491726200000004</v>
      </c>
      <c r="H123" s="41">
        <v>97.125550000000004</v>
      </c>
      <c r="I123" s="57">
        <v>2.6162095910000001</v>
      </c>
      <c r="J123" s="41">
        <v>41.240229000000006</v>
      </c>
      <c r="K123" s="41">
        <v>281.47605299999998</v>
      </c>
      <c r="L123" s="56">
        <v>1.666721635</v>
      </c>
      <c r="M123" s="56">
        <v>2.050909066</v>
      </c>
      <c r="N123" s="8">
        <v>7.2876055946641035E-3</v>
      </c>
      <c r="O123" s="42">
        <v>0.138654</v>
      </c>
      <c r="P123" s="42">
        <v>0.121466</v>
      </c>
      <c r="Q123" s="42">
        <v>30.942499999999999</v>
      </c>
      <c r="R123" s="34">
        <v>72.691030800000007</v>
      </c>
      <c r="S123" s="42">
        <v>0.91712576199999996</v>
      </c>
      <c r="T123" s="34">
        <v>102.06439400000001</v>
      </c>
      <c r="U123" s="34">
        <v>2.8324146830000001</v>
      </c>
      <c r="V123" s="34">
        <v>44.416170000000001</v>
      </c>
      <c r="W123" s="34">
        <v>294.84581100000003</v>
      </c>
      <c r="X123" s="42">
        <v>52.85112822</v>
      </c>
      <c r="Y123" s="34">
        <v>1.9349401150000001</v>
      </c>
      <c r="Z123" s="8">
        <v>0.23178575731508447</v>
      </c>
    </row>
    <row r="124" spans="1:26" s="9" customFormat="1" x14ac:dyDescent="0.3">
      <c r="A124" s="10">
        <v>1</v>
      </c>
      <c r="B124" s="10">
        <v>32</v>
      </c>
      <c r="C124" s="10">
        <v>0.141458</v>
      </c>
      <c r="D124" s="10">
        <v>0.12681500000000001</v>
      </c>
      <c r="E124" s="10">
        <v>31.345099999999999</v>
      </c>
      <c r="F124" s="41">
        <v>70.593796699999999</v>
      </c>
      <c r="G124" s="56">
        <v>0.92198544699999996</v>
      </c>
      <c r="H124" s="41">
        <v>100.1237</v>
      </c>
      <c r="I124" s="57">
        <v>2.8292577360000002</v>
      </c>
      <c r="J124" s="41">
        <v>43.982790999999999</v>
      </c>
      <c r="K124" s="41">
        <v>292.68958499999997</v>
      </c>
      <c r="L124" s="56">
        <v>81.308929340000006</v>
      </c>
      <c r="M124" s="56">
        <v>1.9022864669999999</v>
      </c>
      <c r="N124" s="8">
        <v>0.35504459872111782</v>
      </c>
      <c r="O124" s="42">
        <v>0.17590900000000001</v>
      </c>
      <c r="P124" s="42">
        <v>0.16703599999999999</v>
      </c>
      <c r="Q124" s="42">
        <v>28.484200000000001</v>
      </c>
      <c r="R124" s="34">
        <v>79.693101299999995</v>
      </c>
      <c r="S124" s="42">
        <v>0.89458692100000003</v>
      </c>
      <c r="T124" s="34">
        <v>105.08835699999999</v>
      </c>
      <c r="U124" s="34">
        <v>3.2402054009999999</v>
      </c>
      <c r="V124" s="34">
        <v>47.190555000000003</v>
      </c>
      <c r="W124" s="34">
        <v>303.37032099999999</v>
      </c>
      <c r="X124" s="42">
        <v>392.69559450000003</v>
      </c>
      <c r="Y124" s="34">
        <v>1.8705838239999999</v>
      </c>
      <c r="Z124" s="8">
        <v>1.7212384233477525</v>
      </c>
    </row>
    <row r="125" spans="1:26" s="9" customFormat="1" x14ac:dyDescent="0.3">
      <c r="A125" s="10">
        <v>1</v>
      </c>
      <c r="B125" s="10">
        <v>33</v>
      </c>
      <c r="C125" s="10">
        <v>0.16403200000000001</v>
      </c>
      <c r="D125" s="10">
        <v>0.15359700000000001</v>
      </c>
      <c r="E125" s="10">
        <v>30.963799999999999</v>
      </c>
      <c r="F125" s="41">
        <v>73.902815600000011</v>
      </c>
      <c r="G125" s="56">
        <v>0.90766292800000004</v>
      </c>
      <c r="H125" s="41">
        <v>100.103492</v>
      </c>
      <c r="I125" s="57">
        <v>3.1018153119999998</v>
      </c>
      <c r="J125" s="41">
        <v>43.834990999999995</v>
      </c>
      <c r="K125" s="41">
        <v>290.68143000000003</v>
      </c>
      <c r="L125" s="56">
        <v>222.47155119999999</v>
      </c>
      <c r="M125" s="56">
        <v>1.865561349</v>
      </c>
      <c r="N125" s="8">
        <v>0.97276340859717769</v>
      </c>
      <c r="O125" s="42">
        <v>0.19692999999999999</v>
      </c>
      <c r="P125" s="42">
        <v>0.190552</v>
      </c>
      <c r="Q125" s="42">
        <v>28.176200000000001</v>
      </c>
      <c r="R125" s="34">
        <v>82.869507400000003</v>
      </c>
      <c r="S125" s="42">
        <v>0.88032311200000002</v>
      </c>
      <c r="T125" s="34">
        <v>105.25698799999999</v>
      </c>
      <c r="U125" s="34">
        <v>3.4791493600000001</v>
      </c>
      <c r="V125" s="34">
        <v>47.228068</v>
      </c>
      <c r="W125" s="34">
        <v>303.51262499999996</v>
      </c>
      <c r="X125" s="42">
        <v>699.01081690000001</v>
      </c>
      <c r="Y125" s="34">
        <v>1.8575452830000001</v>
      </c>
      <c r="Z125" s="8">
        <v>3.0657287589791653</v>
      </c>
    </row>
    <row r="126" spans="1:26" s="9" customFormat="1" x14ac:dyDescent="0.3">
      <c r="A126" s="10">
        <v>1</v>
      </c>
      <c r="B126" s="10">
        <v>34</v>
      </c>
      <c r="C126" s="10">
        <v>0.15768199999999999</v>
      </c>
      <c r="D126" s="10">
        <v>0.146427</v>
      </c>
      <c r="E126" s="10">
        <v>31.8889</v>
      </c>
      <c r="F126" s="41">
        <v>71.8708709</v>
      </c>
      <c r="G126" s="56">
        <v>0.91170573200000005</v>
      </c>
      <c r="H126" s="41">
        <v>97.601046999999994</v>
      </c>
      <c r="I126" s="57">
        <v>3.0024737699999999</v>
      </c>
      <c r="J126" s="41">
        <v>42.430616999999998</v>
      </c>
      <c r="K126" s="41">
        <v>284.62201700000003</v>
      </c>
      <c r="L126" s="56">
        <v>139.8214404</v>
      </c>
      <c r="M126" s="56">
        <v>1.8838284059999999</v>
      </c>
      <c r="N126" s="8">
        <v>0.61120727379162754</v>
      </c>
      <c r="O126" s="42">
        <v>0.186972</v>
      </c>
      <c r="P126" s="42">
        <v>0.18005299999999999</v>
      </c>
      <c r="Q126" s="42">
        <v>29.121099999999998</v>
      </c>
      <c r="R126" s="34">
        <v>80.490432699999999</v>
      </c>
      <c r="S126" s="42">
        <v>0.88610351099999995</v>
      </c>
      <c r="T126" s="34">
        <v>102.871855</v>
      </c>
      <c r="U126" s="34">
        <v>3.316168056</v>
      </c>
      <c r="V126" s="34">
        <v>45.952356999999999</v>
      </c>
      <c r="W126" s="34">
        <v>297.25301400000001</v>
      </c>
      <c r="X126" s="42">
        <v>457.31931789999999</v>
      </c>
      <c r="Y126" s="34">
        <v>1.8887532849999999</v>
      </c>
      <c r="Z126" s="8">
        <v>2.0038280574761629</v>
      </c>
    </row>
    <row r="127" spans="1:26" s="9" customFormat="1" x14ac:dyDescent="0.3">
      <c r="A127" s="10">
        <v>1</v>
      </c>
      <c r="B127" s="10">
        <v>35</v>
      </c>
      <c r="C127" s="10">
        <v>0.128049</v>
      </c>
      <c r="D127" s="10">
        <v>0.10963199999999999</v>
      </c>
      <c r="E127" s="10">
        <v>31.041799999999999</v>
      </c>
      <c r="F127" s="41">
        <v>69.890670499999999</v>
      </c>
      <c r="G127" s="56">
        <v>0.92940384099999995</v>
      </c>
      <c r="H127" s="41">
        <v>101.40529400000001</v>
      </c>
      <c r="I127" s="57">
        <v>2.808384008</v>
      </c>
      <c r="J127" s="41">
        <v>44.512318</v>
      </c>
      <c r="K127" s="41">
        <v>296.09090800000001</v>
      </c>
      <c r="L127" s="56">
        <v>64.544584929999999</v>
      </c>
      <c r="M127" s="56">
        <v>1.895002852</v>
      </c>
      <c r="N127" s="8">
        <v>0.28216121045606912</v>
      </c>
      <c r="O127" s="42">
        <v>0.15887200000000001</v>
      </c>
      <c r="P127" s="42">
        <v>0.14772299999999999</v>
      </c>
      <c r="Q127" s="42">
        <v>28.379799999999999</v>
      </c>
      <c r="R127" s="34">
        <v>78.753799200000003</v>
      </c>
      <c r="S127" s="42">
        <v>0.90159541399999998</v>
      </c>
      <c r="T127" s="34">
        <v>105.97240400000001</v>
      </c>
      <c r="U127" s="34">
        <v>3.0674356700000001</v>
      </c>
      <c r="V127" s="34">
        <v>47.429949000000001</v>
      </c>
      <c r="W127" s="34">
        <v>310.27176800000001</v>
      </c>
      <c r="X127" s="42">
        <v>216.9843554</v>
      </c>
      <c r="Y127" s="34">
        <v>1.8997327879999999</v>
      </c>
      <c r="Z127" s="8">
        <v>0.94866644653577337</v>
      </c>
    </row>
    <row r="128" spans="1:26" s="9" customFormat="1" x14ac:dyDescent="0.3">
      <c r="A128" s="10">
        <v>1</v>
      </c>
      <c r="B128" s="10">
        <v>36</v>
      </c>
      <c r="C128" s="10">
        <v>9.5788200000000004E-2</v>
      </c>
      <c r="D128" s="10">
        <v>4.87041E-2</v>
      </c>
      <c r="E128" s="10">
        <v>34.437399999999997</v>
      </c>
      <c r="F128" s="41">
        <v>61.714377299999995</v>
      </c>
      <c r="G128" s="56">
        <v>0.95493042500000003</v>
      </c>
      <c r="H128" s="41">
        <v>97.685929000000002</v>
      </c>
      <c r="I128" s="57">
        <v>2.5214929210000001</v>
      </c>
      <c r="J128" s="41">
        <v>41.640828999999997</v>
      </c>
      <c r="K128" s="41">
        <v>285.919197</v>
      </c>
      <c r="L128" s="56">
        <v>0.62125857259999995</v>
      </c>
      <c r="M128" s="56">
        <v>1.86228372</v>
      </c>
      <c r="N128" s="8">
        <v>2.7121775353124477E-3</v>
      </c>
      <c r="O128" s="42">
        <v>0.12499200000000001</v>
      </c>
      <c r="P128" s="42">
        <v>9.9913399999999999E-2</v>
      </c>
      <c r="Q128" s="42">
        <v>31.274799999999999</v>
      </c>
      <c r="R128" s="34">
        <v>69.717854300000013</v>
      </c>
      <c r="S128" s="42">
        <v>0.93040961</v>
      </c>
      <c r="T128" s="34">
        <v>101.91412199999999</v>
      </c>
      <c r="U128" s="34">
        <v>2.754353144</v>
      </c>
      <c r="V128" s="34">
        <v>44.076270000000001</v>
      </c>
      <c r="W128" s="34">
        <v>298.99552899999998</v>
      </c>
      <c r="X128" s="42">
        <v>31.589590789999999</v>
      </c>
      <c r="Y128" s="34">
        <v>1.879387753</v>
      </c>
      <c r="Z128" s="8">
        <v>0.13815668722067634</v>
      </c>
    </row>
    <row r="129" spans="1:26" s="9" customFormat="1" x14ac:dyDescent="0.3">
      <c r="A129" s="10">
        <v>1</v>
      </c>
      <c r="B129" s="10">
        <v>37</v>
      </c>
      <c r="C129" s="10">
        <v>0.1004</v>
      </c>
      <c r="D129" s="10">
        <v>5.7521099999999999E-2</v>
      </c>
      <c r="E129" s="10">
        <v>33.765000000000001</v>
      </c>
      <c r="F129" s="41">
        <v>61.547540099999999</v>
      </c>
      <c r="G129" s="56">
        <v>0.95736443999999998</v>
      </c>
      <c r="H129" s="41">
        <v>98.943528000000001</v>
      </c>
      <c r="I129" s="57">
        <v>2.5585585590000002</v>
      </c>
      <c r="J129" s="41">
        <v>43.021051999999997</v>
      </c>
      <c r="K129" s="41">
        <v>287.27149000000003</v>
      </c>
      <c r="L129" s="56">
        <v>0.36359607760000001</v>
      </c>
      <c r="M129" s="56">
        <v>1.8864968259999999</v>
      </c>
      <c r="N129" s="8">
        <v>1.5909358672016086E-3</v>
      </c>
      <c r="O129" s="42">
        <v>0.124805</v>
      </c>
      <c r="P129" s="42">
        <v>9.9862900000000004E-2</v>
      </c>
      <c r="Q129" s="42">
        <v>31.3614</v>
      </c>
      <c r="R129" s="34">
        <v>68.890623700000006</v>
      </c>
      <c r="S129" s="42">
        <v>0.93293333099999998</v>
      </c>
      <c r="T129" s="34">
        <v>102.175271</v>
      </c>
      <c r="U129" s="34">
        <v>2.7333141539999999</v>
      </c>
      <c r="V129" s="34">
        <v>44.861713999999999</v>
      </c>
      <c r="W129" s="34">
        <v>293.14065599999998</v>
      </c>
      <c r="X129" s="42">
        <v>11.29550362</v>
      </c>
      <c r="Y129" s="34">
        <v>1.887245456</v>
      </c>
      <c r="Z129" s="8">
        <v>4.9382600213399526E-2</v>
      </c>
    </row>
    <row r="130" spans="1:26" s="9" customFormat="1" x14ac:dyDescent="0.3">
      <c r="A130" s="10">
        <v>1</v>
      </c>
      <c r="B130" s="10">
        <v>38</v>
      </c>
      <c r="C130" s="10">
        <v>0.12411700000000001</v>
      </c>
      <c r="D130" s="10">
        <v>0.10710600000000001</v>
      </c>
      <c r="E130" s="10">
        <v>31.264800000000001</v>
      </c>
      <c r="F130" s="41">
        <v>67.523755100000002</v>
      </c>
      <c r="G130" s="56">
        <v>0.93859857300000005</v>
      </c>
      <c r="H130" s="41">
        <v>101.30752699999999</v>
      </c>
      <c r="I130" s="57">
        <v>2.7433982399999999</v>
      </c>
      <c r="J130" s="41">
        <v>44.911988000000001</v>
      </c>
      <c r="K130" s="41">
        <v>295.58170900000005</v>
      </c>
      <c r="L130" s="56">
        <v>59.612492639999999</v>
      </c>
      <c r="M130" s="56">
        <v>1.82272642</v>
      </c>
      <c r="N130" s="8">
        <v>0.26051960040929489</v>
      </c>
      <c r="O130" s="42">
        <v>0.154421</v>
      </c>
      <c r="P130" s="42">
        <v>0.142815</v>
      </c>
      <c r="Q130" s="42">
        <v>28.556799999999999</v>
      </c>
      <c r="R130" s="34">
        <v>75.640775300000001</v>
      </c>
      <c r="S130" s="42">
        <v>0.91304224700000003</v>
      </c>
      <c r="T130" s="34">
        <v>105.368075</v>
      </c>
      <c r="U130" s="34">
        <v>3.0257761479999998</v>
      </c>
      <c r="V130" s="34">
        <v>47.666094000000001</v>
      </c>
      <c r="W130" s="34">
        <v>307.878737</v>
      </c>
      <c r="X130" s="42">
        <v>224.31707040000001</v>
      </c>
      <c r="Y130" s="34">
        <v>1.8647101800000001</v>
      </c>
      <c r="Z130" s="8">
        <v>0.981058856508227</v>
      </c>
    </row>
    <row r="131" spans="1:26" s="9" customFormat="1" x14ac:dyDescent="0.3">
      <c r="A131" s="10">
        <v>1</v>
      </c>
      <c r="B131" s="10">
        <v>39</v>
      </c>
      <c r="C131" s="10">
        <v>0.139297</v>
      </c>
      <c r="D131" s="10">
        <v>0.124503</v>
      </c>
      <c r="E131" s="10">
        <v>31.946899999999999</v>
      </c>
      <c r="F131" s="41">
        <v>70.318005999999997</v>
      </c>
      <c r="G131" s="56">
        <v>0.92157792999999999</v>
      </c>
      <c r="H131" s="41">
        <v>99.381536000000011</v>
      </c>
      <c r="I131" s="57">
        <v>2.8890294019999998</v>
      </c>
      <c r="J131" s="41">
        <v>43.105407</v>
      </c>
      <c r="K131" s="41">
        <v>290.063154</v>
      </c>
      <c r="L131" s="56">
        <v>72.034578490000001</v>
      </c>
      <c r="M131" s="56">
        <v>1.927185776</v>
      </c>
      <c r="N131" s="8">
        <v>0.31483626668985865</v>
      </c>
      <c r="O131" s="42">
        <v>0.168375</v>
      </c>
      <c r="P131" s="42">
        <v>0.15817300000000001</v>
      </c>
      <c r="Q131" s="42">
        <v>29.2272</v>
      </c>
      <c r="R131" s="34">
        <v>78.312627999999989</v>
      </c>
      <c r="S131" s="42">
        <v>0.89987522399999997</v>
      </c>
      <c r="T131" s="34">
        <v>104.078863</v>
      </c>
      <c r="U131" s="34">
        <v>3.193511231</v>
      </c>
      <c r="V131" s="34">
        <v>46.325149000000003</v>
      </c>
      <c r="W131" s="34">
        <v>302.30982499999999</v>
      </c>
      <c r="X131" s="42">
        <v>327.77773960000002</v>
      </c>
      <c r="Y131" s="34">
        <v>1.8632506600000001</v>
      </c>
      <c r="Z131" s="8">
        <v>1.4336942295528168</v>
      </c>
    </row>
    <row r="132" spans="1:26" s="9" customFormat="1" x14ac:dyDescent="0.3">
      <c r="A132" s="10">
        <v>1</v>
      </c>
      <c r="B132" s="10">
        <v>40</v>
      </c>
      <c r="C132" s="10">
        <v>0.15718199999999999</v>
      </c>
      <c r="D132" s="10">
        <v>0.14683599999999999</v>
      </c>
      <c r="E132" s="10">
        <v>30.774999999999999</v>
      </c>
      <c r="F132" s="41">
        <v>73.853202199999998</v>
      </c>
      <c r="G132" s="56">
        <v>0.910401821</v>
      </c>
      <c r="H132" s="41">
        <v>100.708118</v>
      </c>
      <c r="I132" s="57">
        <v>3.0766337560000001</v>
      </c>
      <c r="J132" s="41">
        <v>43.967918000000004</v>
      </c>
      <c r="K132" s="41">
        <v>293.191779</v>
      </c>
      <c r="L132" s="56">
        <v>125.33874419999999</v>
      </c>
      <c r="M132" s="56">
        <v>1.840513101</v>
      </c>
      <c r="N132" s="8">
        <v>0.54781720006498902</v>
      </c>
      <c r="O132" s="42">
        <v>0.19009300000000001</v>
      </c>
      <c r="P132" s="42">
        <v>0.18315000000000001</v>
      </c>
      <c r="Q132" s="42">
        <v>27.309799999999999</v>
      </c>
      <c r="R132" s="34">
        <v>82.342177599999999</v>
      </c>
      <c r="S132" s="42">
        <v>0.88520437500000004</v>
      </c>
      <c r="T132" s="34">
        <v>105.77359799999999</v>
      </c>
      <c r="U132" s="34">
        <v>3.403770835</v>
      </c>
      <c r="V132" s="34">
        <v>48.055823999999994</v>
      </c>
      <c r="W132" s="34">
        <v>309.16945899999996</v>
      </c>
      <c r="X132" s="42">
        <v>520.35689160000004</v>
      </c>
      <c r="Y132" s="34">
        <v>1.824980501</v>
      </c>
      <c r="Z132" s="8">
        <v>2.2775136427066038</v>
      </c>
    </row>
    <row r="133" spans="1:26" s="9" customFormat="1" x14ac:dyDescent="0.3">
      <c r="A133" s="10">
        <v>1</v>
      </c>
      <c r="B133" s="10">
        <v>41</v>
      </c>
      <c r="C133" s="10">
        <v>0.129996</v>
      </c>
      <c r="D133" s="10">
        <v>0.113758</v>
      </c>
      <c r="E133" s="10">
        <v>29.447600000000001</v>
      </c>
      <c r="F133" s="41">
        <v>73.801279100000002</v>
      </c>
      <c r="G133" s="56">
        <v>0.91910415899999998</v>
      </c>
      <c r="H133" s="41">
        <v>104.995059</v>
      </c>
      <c r="I133" s="57">
        <v>2.8511837660000001</v>
      </c>
      <c r="J133" s="41">
        <v>46.810065999999999</v>
      </c>
      <c r="K133" s="41">
        <v>307.00816199999997</v>
      </c>
      <c r="L133" s="56">
        <v>78.085506409999994</v>
      </c>
      <c r="M133" s="56">
        <v>1.8722968849999999</v>
      </c>
      <c r="N133" s="8">
        <v>0.3412123457568999</v>
      </c>
      <c r="O133" s="42">
        <v>0.157225</v>
      </c>
      <c r="P133" s="42">
        <v>0.14763000000000001</v>
      </c>
      <c r="Q133" s="42">
        <v>26.889199999999999</v>
      </c>
      <c r="R133" s="34">
        <v>82.660727200000011</v>
      </c>
      <c r="S133" s="42">
        <v>0.89404904799999996</v>
      </c>
      <c r="T133" s="34">
        <v>109.551906</v>
      </c>
      <c r="U133" s="34">
        <v>3.1204774340000001</v>
      </c>
      <c r="V133" s="34">
        <v>50.114356000000001</v>
      </c>
      <c r="W133" s="34">
        <v>316.934887</v>
      </c>
      <c r="X133" s="42">
        <v>322.15151259999999</v>
      </c>
      <c r="Y133" s="34">
        <v>1.8874153769999999</v>
      </c>
      <c r="Z133" s="8">
        <v>1.4096432546235629</v>
      </c>
    </row>
    <row r="134" spans="1:26" s="9" customFormat="1" x14ac:dyDescent="0.3">
      <c r="A134" s="10">
        <v>1</v>
      </c>
      <c r="B134" s="10">
        <v>42</v>
      </c>
      <c r="C134" s="10">
        <v>0.13700300000000001</v>
      </c>
      <c r="D134" s="10">
        <v>0.122443</v>
      </c>
      <c r="E134" s="10">
        <v>29.799900000000001</v>
      </c>
      <c r="F134" s="41">
        <v>73.283083700000006</v>
      </c>
      <c r="G134" s="56">
        <v>0.91760951300000004</v>
      </c>
      <c r="H134" s="41">
        <v>103.36398199999999</v>
      </c>
      <c r="I134" s="57">
        <v>2.8978771509999999</v>
      </c>
      <c r="J134" s="41">
        <v>45.371383000000002</v>
      </c>
      <c r="K134" s="41">
        <v>304.85686899999996</v>
      </c>
      <c r="L134" s="56">
        <v>117.76240749999999</v>
      </c>
      <c r="M134" s="56">
        <v>1.917677487</v>
      </c>
      <c r="N134" s="8">
        <v>0.51505640445942535</v>
      </c>
      <c r="O134" s="42">
        <v>0.172876</v>
      </c>
      <c r="P134" s="42">
        <v>0.164355</v>
      </c>
      <c r="Q134" s="42">
        <v>26.488700000000001</v>
      </c>
      <c r="R134" s="34">
        <v>83.913467800000006</v>
      </c>
      <c r="S134" s="42">
        <v>0.88932073099999998</v>
      </c>
      <c r="T134" s="34">
        <v>109.92157499999999</v>
      </c>
      <c r="U134" s="34">
        <v>3.2487925419999999</v>
      </c>
      <c r="V134" s="34">
        <v>50.617443000000002</v>
      </c>
      <c r="W134" s="34">
        <v>318.90319999999997</v>
      </c>
      <c r="X134" s="42">
        <v>458.92567070000001</v>
      </c>
      <c r="Y134" s="34">
        <v>1.9019110379999999</v>
      </c>
      <c r="Z134" s="8">
        <v>2.0094228375702996</v>
      </c>
    </row>
    <row r="135" spans="1:26" s="9" customFormat="1" x14ac:dyDescent="0.3">
      <c r="A135" s="10">
        <v>1</v>
      </c>
      <c r="B135" s="10">
        <v>43</v>
      </c>
      <c r="C135" s="10">
        <v>0.13258200000000001</v>
      </c>
      <c r="D135" s="10">
        <v>0.116952</v>
      </c>
      <c r="E135" s="10">
        <v>30.726700000000001</v>
      </c>
      <c r="F135" s="41">
        <v>71.443803599999995</v>
      </c>
      <c r="G135" s="56">
        <v>0.92139965300000004</v>
      </c>
      <c r="H135" s="41">
        <v>101.573014</v>
      </c>
      <c r="I135" s="57">
        <v>2.9101870079999999</v>
      </c>
      <c r="J135" s="41">
        <v>44.307780999999999</v>
      </c>
      <c r="K135" s="41">
        <v>297.42721599999999</v>
      </c>
      <c r="L135" s="56">
        <v>92.708406850000003</v>
      </c>
      <c r="M135" s="56">
        <v>1.9039943459999999</v>
      </c>
      <c r="N135" s="8">
        <v>0.40522741906176435</v>
      </c>
      <c r="O135" s="42">
        <v>0.16484499999999999</v>
      </c>
      <c r="P135" s="42">
        <v>0.15495</v>
      </c>
      <c r="Q135" s="42">
        <v>27.598199999999999</v>
      </c>
      <c r="R135" s="34">
        <v>81.386618300000009</v>
      </c>
      <c r="S135" s="42">
        <v>0.894984424</v>
      </c>
      <c r="T135" s="34">
        <v>107.869647</v>
      </c>
      <c r="U135" s="34">
        <v>3.2569707779999999</v>
      </c>
      <c r="V135" s="34">
        <v>48.684043000000003</v>
      </c>
      <c r="W135" s="34">
        <v>313.19832300000002</v>
      </c>
      <c r="X135" s="42">
        <v>387.28515179999999</v>
      </c>
      <c r="Y135" s="34">
        <v>1.8922005099999999</v>
      </c>
      <c r="Z135" s="8">
        <v>1.6934197682211642</v>
      </c>
    </row>
    <row r="136" spans="1:26" s="9" customFormat="1" x14ac:dyDescent="0.3">
      <c r="A136" s="10">
        <v>1</v>
      </c>
      <c r="B136" s="10">
        <v>44</v>
      </c>
      <c r="C136" s="10">
        <v>0.132466</v>
      </c>
      <c r="D136" s="10">
        <v>0.11837399999999999</v>
      </c>
      <c r="E136" s="10">
        <v>31.404199999999999</v>
      </c>
      <c r="F136" s="41">
        <v>70.502139599999992</v>
      </c>
      <c r="G136" s="56">
        <v>0.92336684499999999</v>
      </c>
      <c r="H136" s="41">
        <v>100.13493299999999</v>
      </c>
      <c r="I136" s="57">
        <v>2.7940195509999999</v>
      </c>
      <c r="J136" s="41">
        <v>43.275556000000002</v>
      </c>
      <c r="K136" s="41">
        <v>293.67183199999999</v>
      </c>
      <c r="L136" s="56">
        <v>81.654074100000003</v>
      </c>
      <c r="M136" s="56">
        <v>1.873614227</v>
      </c>
      <c r="N136" s="8">
        <v>0.3567741069306421</v>
      </c>
      <c r="O136" s="42">
        <v>0.183559</v>
      </c>
      <c r="P136" s="42">
        <v>0.175986</v>
      </c>
      <c r="Q136" s="42">
        <v>25.770399999999999</v>
      </c>
      <c r="R136" s="34">
        <v>81.061326000000008</v>
      </c>
      <c r="S136" s="42">
        <v>0.89511519699999997</v>
      </c>
      <c r="T136" s="34">
        <v>107.551919</v>
      </c>
      <c r="U136" s="34">
        <v>3.2559605079999998</v>
      </c>
      <c r="V136" s="34">
        <v>49.474865999999999</v>
      </c>
      <c r="W136" s="34">
        <v>315.98918500000002</v>
      </c>
      <c r="X136" s="42">
        <v>1851.398109</v>
      </c>
      <c r="Y136" s="34">
        <v>1.7931032849999999</v>
      </c>
      <c r="Z136" s="8">
        <v>8.0892691707275937</v>
      </c>
    </row>
    <row r="137" spans="1:26" s="9" customFormat="1" x14ac:dyDescent="0.3">
      <c r="A137" s="10">
        <v>1</v>
      </c>
      <c r="B137" s="10">
        <v>45</v>
      </c>
      <c r="C137" s="10">
        <v>0.120432</v>
      </c>
      <c r="D137" s="10">
        <v>9.73083E-2</v>
      </c>
      <c r="E137" s="10">
        <v>30.534500000000001</v>
      </c>
      <c r="F137" s="41">
        <v>69.6850345</v>
      </c>
      <c r="G137" s="56">
        <v>0.93074625700000002</v>
      </c>
      <c r="H137" s="41">
        <v>103.515135</v>
      </c>
      <c r="I137" s="57">
        <v>2.7431539190000001</v>
      </c>
      <c r="J137" s="41">
        <v>45.720001000000003</v>
      </c>
      <c r="K137" s="41">
        <v>302.378266</v>
      </c>
      <c r="L137" s="56">
        <v>51.744494699999997</v>
      </c>
      <c r="M137" s="56">
        <v>1.793875852</v>
      </c>
      <c r="N137" s="8">
        <v>0.22666587880123718</v>
      </c>
      <c r="O137" s="42">
        <v>0.15399099999999999</v>
      </c>
      <c r="P137" s="42">
        <v>0.14147899999999999</v>
      </c>
      <c r="Q137" s="42">
        <v>27.354099999999999</v>
      </c>
      <c r="R137" s="34">
        <v>78.8167641</v>
      </c>
      <c r="S137" s="42">
        <v>0.90436744700000005</v>
      </c>
      <c r="T137" s="34">
        <v>107.900096</v>
      </c>
      <c r="U137" s="34">
        <v>3.0580741850000002</v>
      </c>
      <c r="V137" s="34">
        <v>49.983446999999998</v>
      </c>
      <c r="W137" s="34">
        <v>313.53944200000001</v>
      </c>
      <c r="X137" s="42">
        <v>538.62304789999996</v>
      </c>
      <c r="Y137" s="34">
        <v>1.8224118979999999</v>
      </c>
      <c r="Z137" s="8">
        <v>2.3549291889688622</v>
      </c>
    </row>
    <row r="138" spans="1:26" s="9" customFormat="1" x14ac:dyDescent="0.3">
      <c r="A138" s="10">
        <v>1</v>
      </c>
      <c r="B138" s="10">
        <v>46</v>
      </c>
      <c r="C138" s="10">
        <v>0.12446500000000001</v>
      </c>
      <c r="D138" s="10">
        <v>0.10271</v>
      </c>
      <c r="E138" s="10">
        <v>30.5412</v>
      </c>
      <c r="F138" s="41">
        <v>69.473423100000005</v>
      </c>
      <c r="G138" s="56">
        <v>0.93094837699999999</v>
      </c>
      <c r="H138" s="41">
        <v>102.699045</v>
      </c>
      <c r="I138" s="57">
        <v>2.7904974020000002</v>
      </c>
      <c r="J138" s="41">
        <v>44.847505000000005</v>
      </c>
      <c r="K138" s="41">
        <v>306.13111799999996</v>
      </c>
      <c r="L138" s="56">
        <v>81.471535059999994</v>
      </c>
      <c r="M138" s="56">
        <v>1.938352576</v>
      </c>
      <c r="N138" s="8">
        <v>0.35645928455606712</v>
      </c>
      <c r="O138" s="42">
        <v>0.204761</v>
      </c>
      <c r="P138" s="42">
        <v>0.193241</v>
      </c>
      <c r="Q138" s="42">
        <v>21.079599999999999</v>
      </c>
      <c r="R138" s="34">
        <v>81.263683700000001</v>
      </c>
      <c r="S138" s="42">
        <v>0.90670514099999999</v>
      </c>
      <c r="T138" s="34">
        <v>113.830702</v>
      </c>
      <c r="U138" s="34">
        <v>3.3454211009999999</v>
      </c>
      <c r="V138" s="34">
        <v>58.861151999999997</v>
      </c>
      <c r="W138" s="34">
        <v>344.39338200000003</v>
      </c>
      <c r="X138" s="42">
        <v>18876.403539999999</v>
      </c>
      <c r="Y138" s="34">
        <v>1.7481411529999999</v>
      </c>
      <c r="Z138" s="8">
        <v>82.446798556695839</v>
      </c>
    </row>
    <row r="139" spans="1:26" s="9" customFormat="1" x14ac:dyDescent="0.3">
      <c r="A139" s="10">
        <v>1</v>
      </c>
      <c r="B139" s="10">
        <v>47</v>
      </c>
      <c r="C139" s="10">
        <v>0.115746</v>
      </c>
      <c r="D139" s="10">
        <v>9.4595600000000002E-2</v>
      </c>
      <c r="E139" s="10">
        <v>30.7438</v>
      </c>
      <c r="F139" s="41">
        <v>69.969944699999999</v>
      </c>
      <c r="G139" s="56">
        <v>0.92886763800000005</v>
      </c>
      <c r="H139" s="41">
        <v>103.03020000000001</v>
      </c>
      <c r="I139" s="57">
        <v>2.7985899700000001</v>
      </c>
      <c r="J139" s="41">
        <v>44.608283999999998</v>
      </c>
      <c r="K139" s="41">
        <v>304.55309200000005</v>
      </c>
      <c r="L139" s="56">
        <v>48.644546460000001</v>
      </c>
      <c r="M139" s="56">
        <v>1.9364713520000001</v>
      </c>
      <c r="N139" s="8">
        <v>0.21276598207286287</v>
      </c>
      <c r="O139" s="42">
        <v>0.15818399999999999</v>
      </c>
      <c r="P139" s="42">
        <v>0.14665400000000001</v>
      </c>
      <c r="Q139" s="42">
        <v>25.5687</v>
      </c>
      <c r="R139" s="34">
        <v>79.458266499999993</v>
      </c>
      <c r="S139" s="42">
        <v>0.90591692899999998</v>
      </c>
      <c r="T139" s="34">
        <v>109.21439700000001</v>
      </c>
      <c r="U139" s="34">
        <v>3.1174892700000001</v>
      </c>
      <c r="V139" s="34">
        <v>50.881943999999997</v>
      </c>
      <c r="W139" s="34">
        <v>323.948329</v>
      </c>
      <c r="X139" s="42">
        <v>150.91413929999999</v>
      </c>
      <c r="Y139" s="34">
        <v>1.8750771239999999</v>
      </c>
      <c r="Z139" s="8">
        <v>0.66004672728023805</v>
      </c>
    </row>
    <row r="140" spans="1:26" s="9" customFormat="1" x14ac:dyDescent="0.3">
      <c r="A140" s="10">
        <v>1</v>
      </c>
      <c r="B140" s="10">
        <v>48</v>
      </c>
      <c r="C140" s="10">
        <v>0.130714</v>
      </c>
      <c r="D140" s="10">
        <v>0.11444500000000001</v>
      </c>
      <c r="E140" s="10">
        <v>30.268599999999999</v>
      </c>
      <c r="F140" s="41">
        <v>73.04043320000001</v>
      </c>
      <c r="G140" s="56">
        <v>0.91879743300000005</v>
      </c>
      <c r="H140" s="41">
        <v>103.26356100000001</v>
      </c>
      <c r="I140" s="57">
        <v>2.8025259830000002</v>
      </c>
      <c r="J140" s="41">
        <v>45.087405999999994</v>
      </c>
      <c r="K140" s="41">
        <v>301.59292799999997</v>
      </c>
      <c r="L140" s="56">
        <v>84.731964219999995</v>
      </c>
      <c r="M140" s="56">
        <v>1.883651491</v>
      </c>
      <c r="N140" s="8">
        <v>0.37024728300269089</v>
      </c>
      <c r="O140" s="42">
        <v>0.195133</v>
      </c>
      <c r="P140" s="42">
        <v>0.18684500000000001</v>
      </c>
      <c r="Q140" s="42">
        <v>23.0457</v>
      </c>
      <c r="R140" s="34">
        <v>84.773696999999999</v>
      </c>
      <c r="S140" s="42">
        <v>0.89133733500000001</v>
      </c>
      <c r="T140" s="34">
        <v>113.04876499999999</v>
      </c>
      <c r="U140" s="34">
        <v>3.3100661279999999</v>
      </c>
      <c r="V140" s="34">
        <v>53.773294999999997</v>
      </c>
      <c r="W140" s="34">
        <v>335.29617299999995</v>
      </c>
      <c r="X140" s="42">
        <v>2002.91238</v>
      </c>
      <c r="Y140" s="34">
        <v>1.818737753</v>
      </c>
      <c r="Z140" s="8">
        <v>8.75647106375175</v>
      </c>
    </row>
    <row r="141" spans="1:26" s="9" customFormat="1" x14ac:dyDescent="0.3">
      <c r="A141" s="10">
        <v>1</v>
      </c>
      <c r="B141" s="10">
        <v>49</v>
      </c>
      <c r="C141" s="10">
        <v>0.16855716700000001</v>
      </c>
      <c r="D141" s="10">
        <v>0.15881258200000001</v>
      </c>
      <c r="E141" s="10">
        <v>31.108665500000001</v>
      </c>
      <c r="F141" s="41">
        <v>74.912500000000009</v>
      </c>
      <c r="G141" s="56">
        <v>0.90090199999999998</v>
      </c>
      <c r="H141" s="41">
        <v>99.39474700000001</v>
      </c>
      <c r="I141" s="57">
        <v>3.1504044910000002</v>
      </c>
      <c r="J141" s="41">
        <v>43.532026000000002</v>
      </c>
      <c r="K141" s="41">
        <v>288.40015299999999</v>
      </c>
      <c r="L141" s="56">
        <v>294.05617130000002</v>
      </c>
      <c r="M141" s="56">
        <v>1.863946498</v>
      </c>
      <c r="N141" s="8">
        <v>1.2877204602305423</v>
      </c>
      <c r="O141" s="42">
        <v>0.209001929</v>
      </c>
      <c r="P141" s="42">
        <v>0.20265463</v>
      </c>
      <c r="Q141" s="42">
        <v>26.329542199999999</v>
      </c>
      <c r="R141" s="34">
        <v>82.808000000000007</v>
      </c>
      <c r="S141" s="42">
        <v>0.88175000000000003</v>
      </c>
      <c r="T141" s="34">
        <v>105.543054</v>
      </c>
      <c r="U141" s="34">
        <v>3.454238433</v>
      </c>
      <c r="V141" s="34">
        <v>48.405964000000004</v>
      </c>
      <c r="W141" s="34">
        <v>311.07568499999996</v>
      </c>
      <c r="X141" s="42">
        <v>1726.4239150000001</v>
      </c>
      <c r="Y141" s="34">
        <v>1.8672511490000001</v>
      </c>
      <c r="Z141" s="8">
        <v>7.5473890524761762</v>
      </c>
    </row>
    <row r="142" spans="1:26" s="9" customFormat="1" x14ac:dyDescent="0.3">
      <c r="A142" s="10">
        <v>1</v>
      </c>
      <c r="B142" s="10">
        <v>50</v>
      </c>
      <c r="C142" s="10">
        <v>0.17416389299999999</v>
      </c>
      <c r="D142" s="10">
        <v>0.166162699</v>
      </c>
      <c r="E142" s="10">
        <v>29.980854000000001</v>
      </c>
      <c r="F142" s="41">
        <v>77.5535</v>
      </c>
      <c r="G142" s="56">
        <v>0.89460499999999998</v>
      </c>
      <c r="H142" s="41">
        <v>101.45446800000001</v>
      </c>
      <c r="I142" s="57">
        <v>3.2421444909999999</v>
      </c>
      <c r="J142" s="41">
        <v>44.691420000000001</v>
      </c>
      <c r="K142" s="41">
        <v>294.07434799999999</v>
      </c>
      <c r="L142" s="56">
        <v>379.7736132</v>
      </c>
      <c r="M142" s="56">
        <v>1.846267651</v>
      </c>
      <c r="N142" s="8">
        <v>1.6641089306813615</v>
      </c>
      <c r="O142" s="42">
        <v>0.210601598</v>
      </c>
      <c r="P142" s="42">
        <v>0.20549620699999999</v>
      </c>
      <c r="Q142" s="42">
        <v>27.141534799999999</v>
      </c>
      <c r="R142" s="34">
        <v>86.748500000000007</v>
      </c>
      <c r="S142" s="42">
        <v>0.86996300000000004</v>
      </c>
      <c r="T142" s="34">
        <v>107.284981</v>
      </c>
      <c r="U142" s="34">
        <v>3.6479921489999998</v>
      </c>
      <c r="V142" s="34">
        <v>48.613332</v>
      </c>
      <c r="W142" s="34">
        <v>307.78456</v>
      </c>
      <c r="X142" s="42">
        <v>1169.988034</v>
      </c>
      <c r="Y142" s="34">
        <v>1.82832025</v>
      </c>
      <c r="Z142" s="8">
        <v>5.1143923503967184</v>
      </c>
    </row>
    <row r="143" spans="1:26" s="9" customFormat="1" x14ac:dyDescent="0.3">
      <c r="A143" s="10">
        <v>1</v>
      </c>
      <c r="B143" s="10">
        <v>51</v>
      </c>
      <c r="C143" s="10">
        <v>0.143286094</v>
      </c>
      <c r="D143" s="10">
        <v>0.128952071</v>
      </c>
      <c r="E143" s="10">
        <v>31.765972099999999</v>
      </c>
      <c r="F143" s="41">
        <v>71.094300000000004</v>
      </c>
      <c r="G143" s="56">
        <v>0.91731099999999999</v>
      </c>
      <c r="H143" s="41">
        <v>98.899422000000001</v>
      </c>
      <c r="I143" s="57">
        <v>2.8659291589999998</v>
      </c>
      <c r="J143" s="41">
        <v>42.697477999999997</v>
      </c>
      <c r="K143" s="41">
        <v>289.40360300000003</v>
      </c>
      <c r="L143" s="56">
        <v>108.1411852</v>
      </c>
      <c r="M143" s="56">
        <v>1.8815301609999999</v>
      </c>
      <c r="N143" s="8">
        <v>0.47228683923505299</v>
      </c>
      <c r="O143" s="42">
        <v>0.17650859099999999</v>
      </c>
      <c r="P143" s="42">
        <v>0.16779308000000001</v>
      </c>
      <c r="Q143" s="42">
        <v>28.971159</v>
      </c>
      <c r="R143" s="34">
        <v>79.760300000000001</v>
      </c>
      <c r="S143" s="42">
        <v>0.894011</v>
      </c>
      <c r="T143" s="34">
        <v>104.01700199999999</v>
      </c>
      <c r="U143" s="34">
        <v>3.2133671439999998</v>
      </c>
      <c r="V143" s="34">
        <v>46.129128999999999</v>
      </c>
      <c r="W143" s="34">
        <v>301.14993899999996</v>
      </c>
      <c r="X143" s="42">
        <v>391.32758639999997</v>
      </c>
      <c r="Y143" s="34">
        <v>1.8922175919999999</v>
      </c>
      <c r="Z143" s="8">
        <v>1.7104471755167561</v>
      </c>
    </row>
    <row r="144" spans="1:26" s="9" customFormat="1" x14ac:dyDescent="0.3">
      <c r="A144" s="10">
        <v>1</v>
      </c>
      <c r="B144" s="10">
        <v>52</v>
      </c>
      <c r="C144" s="10">
        <v>0.14107857600000001</v>
      </c>
      <c r="D144" s="10">
        <v>0.12571065100000001</v>
      </c>
      <c r="E144" s="10">
        <v>31.6595993</v>
      </c>
      <c r="F144" s="41">
        <v>71.403800000000004</v>
      </c>
      <c r="G144" s="56">
        <v>0.91632400000000003</v>
      </c>
      <c r="H144" s="41">
        <v>99.296598000000003</v>
      </c>
      <c r="I144" s="57">
        <v>2.9708105840000001</v>
      </c>
      <c r="J144" s="41">
        <v>43.494123000000002</v>
      </c>
      <c r="K144" s="41">
        <v>289.30667999999997</v>
      </c>
      <c r="L144" s="56">
        <v>103.75083309999999</v>
      </c>
      <c r="M144" s="56">
        <v>1.9210315229999999</v>
      </c>
      <c r="N144" s="8">
        <v>0.45458468431455412</v>
      </c>
      <c r="O144" s="42">
        <v>0.17660670000000001</v>
      </c>
      <c r="P144" s="42">
        <v>0.168226033</v>
      </c>
      <c r="Q144" s="42">
        <v>28.5636826</v>
      </c>
      <c r="R144" s="34">
        <v>80.336699999999993</v>
      </c>
      <c r="S144" s="42">
        <v>0.89149299999999998</v>
      </c>
      <c r="T144" s="34">
        <v>105.491013</v>
      </c>
      <c r="U144" s="34">
        <v>3.3411188549999999</v>
      </c>
      <c r="V144" s="34">
        <v>47.403472000000001</v>
      </c>
      <c r="W144" s="34">
        <v>304.20166</v>
      </c>
      <c r="X144" s="42">
        <v>378.82598089999999</v>
      </c>
      <c r="Y144" s="34">
        <v>1.9078378709999999</v>
      </c>
      <c r="Z144" s="8">
        <v>1.6557511898422794</v>
      </c>
    </row>
    <row r="145" spans="1:26" s="9" customFormat="1" x14ac:dyDescent="0.3">
      <c r="A145" s="10">
        <v>1</v>
      </c>
      <c r="B145" s="10">
        <v>53</v>
      </c>
      <c r="C145" s="10">
        <v>0.132060871</v>
      </c>
      <c r="D145" s="10">
        <v>0.112369515</v>
      </c>
      <c r="E145" s="10">
        <v>33.006435400000001</v>
      </c>
      <c r="F145" s="41">
        <v>68.431300000000007</v>
      </c>
      <c r="G145" s="56">
        <v>0.92511200000000005</v>
      </c>
      <c r="H145" s="41">
        <v>97.387987999999993</v>
      </c>
      <c r="I145" s="57">
        <v>2.7622674360000001</v>
      </c>
      <c r="J145" s="41">
        <v>41.769944000000002</v>
      </c>
      <c r="K145" s="41">
        <v>281.98596599999996</v>
      </c>
      <c r="L145" s="56">
        <v>56.63354983</v>
      </c>
      <c r="M145" s="56">
        <v>1.872573297</v>
      </c>
      <c r="N145" s="8">
        <v>0.24798691635700268</v>
      </c>
      <c r="O145" s="42">
        <v>0.17134149400000001</v>
      </c>
      <c r="P145" s="42">
        <v>0.16162495299999999</v>
      </c>
      <c r="Q145" s="42">
        <v>29.6856537</v>
      </c>
      <c r="R145" s="34">
        <v>78.554000000000002</v>
      </c>
      <c r="S145" s="42">
        <v>0.89754500000000004</v>
      </c>
      <c r="T145" s="34">
        <v>103.54720300000001</v>
      </c>
      <c r="U145" s="34">
        <v>3.1727720069999998</v>
      </c>
      <c r="V145" s="34">
        <v>45.402206999999997</v>
      </c>
      <c r="W145" s="34">
        <v>298.53745199999997</v>
      </c>
      <c r="X145" s="42">
        <v>334.18101830000001</v>
      </c>
      <c r="Y145" s="34">
        <v>1.8851328949999999</v>
      </c>
      <c r="Z145" s="8">
        <v>1.4603646363051259</v>
      </c>
    </row>
    <row r="146" spans="1:26" s="9" customFormat="1" x14ac:dyDescent="0.3">
      <c r="A146" s="10">
        <v>1</v>
      </c>
      <c r="B146" s="10">
        <v>54</v>
      </c>
      <c r="C146" s="10">
        <v>0.12842187299999999</v>
      </c>
      <c r="D146" s="10">
        <v>0.104449242</v>
      </c>
      <c r="E146" s="10">
        <v>33.706554400000002</v>
      </c>
      <c r="F146" s="41">
        <v>65.672300000000007</v>
      </c>
      <c r="G146" s="56">
        <v>0.93637400000000004</v>
      </c>
      <c r="H146" s="41">
        <v>96.282300000000006</v>
      </c>
      <c r="I146" s="57">
        <v>2.679015186</v>
      </c>
      <c r="J146" s="41">
        <v>40.869792000000004</v>
      </c>
      <c r="K146" s="41">
        <v>280.39324099999999</v>
      </c>
      <c r="L146" s="56">
        <v>29.95173934</v>
      </c>
      <c r="M146" s="56">
        <v>1.8881294390000001</v>
      </c>
      <c r="N146" s="8">
        <v>0.13120220657999782</v>
      </c>
      <c r="O146" s="42">
        <v>0.16138260099999999</v>
      </c>
      <c r="P146" s="42">
        <v>0.149199739</v>
      </c>
      <c r="Q146" s="42">
        <v>30.693641700000001</v>
      </c>
      <c r="R146" s="34">
        <v>74.761800000000008</v>
      </c>
      <c r="S146" s="42">
        <v>0.907389</v>
      </c>
      <c r="T146" s="34">
        <v>100.717268</v>
      </c>
      <c r="U146" s="34">
        <v>2.9743637380000001</v>
      </c>
      <c r="V146" s="34">
        <v>43.661622999999999</v>
      </c>
      <c r="W146" s="34">
        <v>293.06426200000004</v>
      </c>
      <c r="X146" s="42">
        <v>163.6629787</v>
      </c>
      <c r="Y146" s="34">
        <v>1.9025938259999999</v>
      </c>
      <c r="Z146" s="8">
        <v>0.7156892794749079</v>
      </c>
    </row>
    <row r="147" spans="1:26" s="9" customFormat="1" x14ac:dyDescent="0.3">
      <c r="A147" s="10">
        <v>1</v>
      </c>
      <c r="B147" s="10">
        <v>55</v>
      </c>
      <c r="C147" s="10">
        <v>0.15697704300000001</v>
      </c>
      <c r="D147" s="10">
        <v>0.14540927100000001</v>
      </c>
      <c r="E147" s="10">
        <v>30.117021600000001</v>
      </c>
      <c r="F147" s="41">
        <v>75.882800000000003</v>
      </c>
      <c r="G147" s="56">
        <v>0.90511200000000003</v>
      </c>
      <c r="H147" s="41">
        <v>102.14830699999999</v>
      </c>
      <c r="I147" s="57">
        <v>3.082009277</v>
      </c>
      <c r="J147" s="41">
        <v>44.878925000000002</v>
      </c>
      <c r="K147" s="41">
        <v>296.66558799999996</v>
      </c>
      <c r="L147" s="56">
        <v>219.2571896</v>
      </c>
      <c r="M147" s="56">
        <v>1.868143082</v>
      </c>
      <c r="N147" s="8">
        <v>0.9579314329341565</v>
      </c>
      <c r="O147" s="42">
        <v>0.19884824800000001</v>
      </c>
      <c r="P147" s="42">
        <v>0.19190394899999999</v>
      </c>
      <c r="Q147" s="42">
        <v>25.739189100000001</v>
      </c>
      <c r="R147" s="34">
        <v>85.900700000000001</v>
      </c>
      <c r="S147" s="42">
        <v>0.87794399999999995</v>
      </c>
      <c r="T147" s="34">
        <v>108.721709</v>
      </c>
      <c r="U147" s="34">
        <v>3.4771128459999998</v>
      </c>
      <c r="V147" s="34">
        <v>49.891952000000003</v>
      </c>
      <c r="W147" s="34">
        <v>317.54758900000002</v>
      </c>
      <c r="X147" s="42">
        <v>835.76926849999995</v>
      </c>
      <c r="Y147" s="34">
        <v>1.851683016</v>
      </c>
      <c r="Z147" s="8">
        <v>3.6533762852167238</v>
      </c>
    </row>
    <row r="148" spans="1:26" s="9" customFormat="1" x14ac:dyDescent="0.3">
      <c r="A148" s="10">
        <v>1</v>
      </c>
      <c r="B148" s="10">
        <v>56</v>
      </c>
      <c r="C148" s="10">
        <v>0.13704980899999999</v>
      </c>
      <c r="D148" s="10">
        <v>0.12303159399999999</v>
      </c>
      <c r="E148" s="10">
        <v>29.445278200000001</v>
      </c>
      <c r="F148" s="41">
        <v>74.818600000000004</v>
      </c>
      <c r="G148" s="56">
        <v>0.91244400000000003</v>
      </c>
      <c r="H148" s="41">
        <v>104.762467</v>
      </c>
      <c r="I148" s="57">
        <v>2.8414040479999998</v>
      </c>
      <c r="J148" s="41">
        <v>46.412581000000003</v>
      </c>
      <c r="K148" s="41">
        <v>306.14759900000001</v>
      </c>
      <c r="L148" s="56">
        <v>102.4710894</v>
      </c>
      <c r="M148" s="56">
        <v>1.8687107629999999</v>
      </c>
      <c r="N148" s="8">
        <v>0.44677251767055098</v>
      </c>
      <c r="O148" s="42">
        <v>0.168761775</v>
      </c>
      <c r="P148" s="42">
        <v>0.15982849900000001</v>
      </c>
      <c r="Q148" s="42">
        <v>26.544378300000002</v>
      </c>
      <c r="R148" s="34">
        <v>84.187700000000007</v>
      </c>
      <c r="S148" s="42">
        <v>0.88889700000000005</v>
      </c>
      <c r="T148" s="34">
        <v>110.2313</v>
      </c>
      <c r="U148" s="34">
        <v>3.1562609410000002</v>
      </c>
      <c r="V148" s="34">
        <v>50.569404999999996</v>
      </c>
      <c r="W148" s="34">
        <v>320.21609799999999</v>
      </c>
      <c r="X148" s="42">
        <v>483.06433170000003</v>
      </c>
      <c r="Y148" s="34">
        <v>1.851801926</v>
      </c>
      <c r="Z148" s="8">
        <v>2.1115805276769049</v>
      </c>
    </row>
    <row r="149" spans="1:26" s="9" customFormat="1" x14ac:dyDescent="0.3">
      <c r="A149" s="10">
        <v>1</v>
      </c>
      <c r="B149" s="10">
        <v>57</v>
      </c>
      <c r="C149" s="10">
        <v>0.11136919300000001</v>
      </c>
      <c r="D149" s="10">
        <v>8.5786722600000004E-2</v>
      </c>
      <c r="E149" s="10">
        <v>30.860149400000001</v>
      </c>
      <c r="F149" s="41">
        <v>68.627800000000008</v>
      </c>
      <c r="G149" s="56">
        <v>0.93830000000000002</v>
      </c>
      <c r="H149" s="41">
        <v>104.72614</v>
      </c>
      <c r="I149" s="57">
        <v>2.7125045839999999</v>
      </c>
      <c r="J149" s="41">
        <v>45.824032000000003</v>
      </c>
      <c r="K149" s="41">
        <v>306.80310100000003</v>
      </c>
      <c r="L149" s="56">
        <v>19.814065750000001</v>
      </c>
      <c r="M149" s="56">
        <v>1.899358616</v>
      </c>
      <c r="N149" s="8">
        <v>8.6585207311598494E-2</v>
      </c>
      <c r="O149" s="42">
        <v>0.13571794300000001</v>
      </c>
      <c r="P149" s="42">
        <v>0.117872775</v>
      </c>
      <c r="Q149" s="42">
        <v>28.3443623</v>
      </c>
      <c r="R149" s="34">
        <v>76.629800000000003</v>
      </c>
      <c r="S149" s="42">
        <v>0.91291800000000001</v>
      </c>
      <c r="T149" s="34">
        <v>108.877893</v>
      </c>
      <c r="U149" s="34">
        <v>2.9087928459999999</v>
      </c>
      <c r="V149" s="34">
        <v>49.540485000000004</v>
      </c>
      <c r="W149" s="34">
        <v>312.88155599999999</v>
      </c>
      <c r="X149" s="42">
        <v>100.1060418</v>
      </c>
      <c r="Y149" s="34">
        <v>1.9485442980000001</v>
      </c>
      <c r="Z149" s="8">
        <v>0.43757747802275271</v>
      </c>
    </row>
    <row r="150" spans="1:26" s="9" customFormat="1" x14ac:dyDescent="0.3">
      <c r="A150" s="10">
        <v>1</v>
      </c>
      <c r="B150" s="10">
        <v>58</v>
      </c>
      <c r="C150" s="10">
        <v>8.8061161299999996E-2</v>
      </c>
      <c r="D150" s="10">
        <v>4.2917087700000002E-2</v>
      </c>
      <c r="E150" s="10">
        <v>32.727512400000002</v>
      </c>
      <c r="F150" s="41">
        <v>64.054100000000005</v>
      </c>
      <c r="G150" s="56">
        <v>0.95142300000000002</v>
      </c>
      <c r="H150" s="41">
        <v>105.18781800000001</v>
      </c>
      <c r="I150" s="57">
        <v>2.5231910950000001</v>
      </c>
      <c r="J150" s="41">
        <v>45.853255000000004</v>
      </c>
      <c r="K150" s="41">
        <v>311.24976799999996</v>
      </c>
      <c r="L150" s="56">
        <v>3.254244747</v>
      </c>
      <c r="M150" s="56">
        <v>1.7870615050000001</v>
      </c>
      <c r="N150" s="8">
        <v>1.4340302089840343E-2</v>
      </c>
      <c r="O150" s="42">
        <v>0.116612114</v>
      </c>
      <c r="P150" s="42">
        <v>9.0974807699999993E-2</v>
      </c>
      <c r="Q150" s="42">
        <v>29.199161499999999</v>
      </c>
      <c r="R150" s="34">
        <v>72.355100000000007</v>
      </c>
      <c r="S150" s="42">
        <v>0.92591500000000004</v>
      </c>
      <c r="T150" s="34">
        <v>107.767737</v>
      </c>
      <c r="U150" s="34">
        <v>2.740797546</v>
      </c>
      <c r="V150" s="34">
        <v>48.339880999999998</v>
      </c>
      <c r="W150" s="34">
        <v>315.64288699999997</v>
      </c>
      <c r="X150" s="42">
        <v>144.64799149999999</v>
      </c>
      <c r="Y150" s="34">
        <v>1.877826883</v>
      </c>
      <c r="Z150" s="8">
        <v>0.6328225088390812</v>
      </c>
    </row>
    <row r="151" spans="1:26" s="9" customFormat="1" x14ac:dyDescent="0.3">
      <c r="A151" s="10">
        <v>1</v>
      </c>
      <c r="B151" s="10">
        <v>59</v>
      </c>
      <c r="C151" s="10">
        <v>0.104621597</v>
      </c>
      <c r="D151" s="10">
        <v>7.4192419600000004E-2</v>
      </c>
      <c r="E151" s="10">
        <v>31.4595737</v>
      </c>
      <c r="F151" s="41">
        <v>66.761299999999991</v>
      </c>
      <c r="G151" s="56">
        <v>0.94200200000000001</v>
      </c>
      <c r="H151" s="41">
        <v>104.02919</v>
      </c>
      <c r="I151" s="57">
        <v>2.616635397</v>
      </c>
      <c r="J151" s="41">
        <v>45.468917999999995</v>
      </c>
      <c r="K151" s="41">
        <v>304.88487099999998</v>
      </c>
      <c r="L151" s="56">
        <v>14.261091840000001</v>
      </c>
      <c r="M151" s="56">
        <v>1.795803789</v>
      </c>
      <c r="N151" s="8">
        <v>6.2399524785432536E-2</v>
      </c>
      <c r="O151" s="42">
        <v>0.127974063</v>
      </c>
      <c r="P151" s="42">
        <v>0.100355372</v>
      </c>
      <c r="Q151" s="42">
        <v>29.166477199999999</v>
      </c>
      <c r="R151" s="34">
        <v>73.566900000000004</v>
      </c>
      <c r="S151" s="42">
        <v>0.92356700000000003</v>
      </c>
      <c r="T151" s="34">
        <v>107.771587</v>
      </c>
      <c r="U151" s="34">
        <v>2.8248137240000002</v>
      </c>
      <c r="V151" s="34">
        <v>47.787998999999999</v>
      </c>
      <c r="W151" s="34">
        <v>315.95878300000004</v>
      </c>
      <c r="X151" s="42">
        <v>54.18435822</v>
      </c>
      <c r="Y151" s="34">
        <v>1.8799684379999999</v>
      </c>
      <c r="Z151" s="8">
        <v>0.23688667056420129</v>
      </c>
    </row>
    <row r="152" spans="1:26" s="13" customFormat="1" x14ac:dyDescent="0.3">
      <c r="A152" s="12">
        <v>2</v>
      </c>
      <c r="B152" s="12">
        <v>1</v>
      </c>
      <c r="C152" s="29">
        <v>8.04251879E-2</v>
      </c>
      <c r="D152" s="29">
        <v>5.7450428599999999E-2</v>
      </c>
      <c r="E152" s="29">
        <v>25.368192700000002</v>
      </c>
      <c r="F152" s="29">
        <v>54.320700000000002</v>
      </c>
      <c r="G152" s="29">
        <v>0.108641</v>
      </c>
      <c r="H152" s="29">
        <v>117.48766099999999</v>
      </c>
      <c r="I152" s="29">
        <v>2.9134709929999998</v>
      </c>
      <c r="J152" s="29">
        <v>60.655733000000005</v>
      </c>
      <c r="K152" s="29">
        <v>344.92289099999999</v>
      </c>
      <c r="L152" s="29">
        <v>31.24220545</v>
      </c>
      <c r="M152" s="29">
        <v>1.4103056089999999</v>
      </c>
      <c r="N152" s="8">
        <v>0.13683728518681854</v>
      </c>
      <c r="O152" s="35">
        <v>0.102501549</v>
      </c>
      <c r="P152" s="35">
        <v>7.1909390399999995E-2</v>
      </c>
      <c r="Q152" s="35">
        <v>22.036643999999999</v>
      </c>
      <c r="R152" s="35">
        <v>67.306299999999993</v>
      </c>
      <c r="S152" s="35">
        <v>0.97166200000000003</v>
      </c>
      <c r="T152" s="35">
        <v>127.64858100000001</v>
      </c>
      <c r="U152" s="35">
        <v>2.820871436</v>
      </c>
      <c r="V152" s="35">
        <v>68.888976</v>
      </c>
      <c r="W152" s="35">
        <v>389.23249100000004</v>
      </c>
      <c r="X152" s="35">
        <v>140.9755749</v>
      </c>
      <c r="Y152" s="35">
        <v>1.7307407189999999</v>
      </c>
      <c r="Z152" s="8">
        <v>0.61617404065615611</v>
      </c>
    </row>
    <row r="153" spans="1:26" s="13" customFormat="1" x14ac:dyDescent="0.3">
      <c r="A153" s="12">
        <v>2</v>
      </c>
      <c r="B153" s="12">
        <v>2</v>
      </c>
      <c r="C153" s="29">
        <v>9.3287453100000001E-2</v>
      </c>
      <c r="D153" s="29">
        <v>5.5355112999999997E-2</v>
      </c>
      <c r="E153" s="29">
        <v>27.547475800000001</v>
      </c>
      <c r="F153" s="29">
        <v>55.264599999999994</v>
      </c>
      <c r="G153" s="29">
        <v>1.0227999999999999</v>
      </c>
      <c r="H153" s="29">
        <v>115.311763</v>
      </c>
      <c r="I153" s="29">
        <v>2.9182501099999998</v>
      </c>
      <c r="J153" s="29">
        <v>56.026177000000004</v>
      </c>
      <c r="K153" s="29">
        <v>333.03591799999998</v>
      </c>
      <c r="L153" s="29">
        <v>3.99659796E-2</v>
      </c>
      <c r="M153" s="29">
        <v>3.1207265550000001</v>
      </c>
      <c r="N153" s="8">
        <v>1.7532256609012318E-4</v>
      </c>
      <c r="O153" s="35">
        <v>0.124720104</v>
      </c>
      <c r="P153" s="35">
        <v>9.45900977E-2</v>
      </c>
      <c r="Q153" s="35">
        <v>23.544574699999998</v>
      </c>
      <c r="R153" s="35">
        <v>70.255499999999998</v>
      </c>
      <c r="S153" s="35">
        <v>0.96894999999999998</v>
      </c>
      <c r="T153" s="35">
        <v>125.16473999999999</v>
      </c>
      <c r="U153" s="35">
        <v>2.8999350229999998</v>
      </c>
      <c r="V153" s="35">
        <v>61.779959000000005</v>
      </c>
      <c r="W153" s="35">
        <v>358.31422200000003</v>
      </c>
      <c r="X153" s="35">
        <v>39.728776689999997</v>
      </c>
      <c r="Y153" s="35">
        <v>2.058211601</v>
      </c>
      <c r="Z153" s="8">
        <v>0.17405192585158372</v>
      </c>
    </row>
    <row r="154" spans="1:26" s="13" customFormat="1" x14ac:dyDescent="0.3">
      <c r="A154" s="12">
        <v>2</v>
      </c>
      <c r="B154" s="12">
        <v>3</v>
      </c>
      <c r="C154" s="29">
        <v>8.6475729900000006E-2</v>
      </c>
      <c r="D154" s="29">
        <v>5.0522662699999998E-2</v>
      </c>
      <c r="E154" s="29">
        <v>30.217340499999999</v>
      </c>
      <c r="F154" s="29">
        <v>56.008200000000002</v>
      </c>
      <c r="G154" s="29">
        <v>1.0130300000000001</v>
      </c>
      <c r="H154" s="29">
        <v>109.612701</v>
      </c>
      <c r="I154" s="29">
        <v>2.72445592</v>
      </c>
      <c r="J154" s="29">
        <v>51.052211</v>
      </c>
      <c r="K154" s="29">
        <v>309.49472800000001</v>
      </c>
      <c r="L154" s="29">
        <v>46.116271380000001</v>
      </c>
      <c r="M154" s="29">
        <v>1.8207203430000001</v>
      </c>
      <c r="N154" s="8">
        <v>0.21121846138864708</v>
      </c>
      <c r="O154" s="35">
        <v>0.13860143699999999</v>
      </c>
      <c r="P154" s="35">
        <v>0.101323329</v>
      </c>
      <c r="Q154" s="35">
        <v>24.848527900000001</v>
      </c>
      <c r="R154" s="35">
        <v>75.488</v>
      </c>
      <c r="S154" s="35">
        <v>0.94861099999999998</v>
      </c>
      <c r="T154" s="35">
        <v>120.969902</v>
      </c>
      <c r="U154" s="35">
        <v>2.8795476889999998</v>
      </c>
      <c r="V154" s="35">
        <v>58.285648999999999</v>
      </c>
      <c r="W154" s="35">
        <v>337.594675</v>
      </c>
      <c r="X154" s="35">
        <v>357.52152389999998</v>
      </c>
      <c r="Y154" s="35">
        <v>1.828861469</v>
      </c>
      <c r="Z154" s="8">
        <v>1.5672673974091629</v>
      </c>
    </row>
    <row r="155" spans="1:26" s="13" customFormat="1" x14ac:dyDescent="0.3">
      <c r="A155" s="12">
        <v>2</v>
      </c>
      <c r="B155" s="12">
        <v>4</v>
      </c>
      <c r="C155" s="29">
        <v>9.6824534200000006E-2</v>
      </c>
      <c r="D155" s="29">
        <v>5.8792777400000003E-2</v>
      </c>
      <c r="E155" s="29">
        <v>26.9512444</v>
      </c>
      <c r="F155" s="29">
        <v>58.962699999999998</v>
      </c>
      <c r="G155" s="29">
        <v>1.0109399999999999</v>
      </c>
      <c r="H155" s="29">
        <v>114.98739400000001</v>
      </c>
      <c r="I155" s="29">
        <v>2.784743202</v>
      </c>
      <c r="J155" s="29">
        <v>55.442660999999994</v>
      </c>
      <c r="K155" s="29">
        <v>327.34449899999998</v>
      </c>
      <c r="L155" s="29">
        <v>64.935430409999995</v>
      </c>
      <c r="M155" s="29">
        <v>1.7754490220000001</v>
      </c>
      <c r="N155" s="8">
        <v>0.32397584157289466</v>
      </c>
      <c r="O155" s="35">
        <v>0.140951142</v>
      </c>
      <c r="P155" s="35">
        <v>0.11694067</v>
      </c>
      <c r="Q155" s="35">
        <v>23.132408099999999</v>
      </c>
      <c r="R155" s="35">
        <v>75.247200000000007</v>
      </c>
      <c r="S155" s="35">
        <v>0.95551600000000003</v>
      </c>
      <c r="T155" s="35">
        <v>125.173346</v>
      </c>
      <c r="U155" s="35">
        <v>2.8763373969999999</v>
      </c>
      <c r="V155" s="35">
        <v>61.330227999999998</v>
      </c>
      <c r="W155" s="35">
        <v>354.86462499999999</v>
      </c>
      <c r="X155" s="35">
        <v>607.45931640000003</v>
      </c>
      <c r="Y155" s="35">
        <v>1.784294598</v>
      </c>
      <c r="Z155" s="8">
        <v>2.6560155869317343</v>
      </c>
    </row>
    <row r="156" spans="1:26" s="13" customFormat="1" x14ac:dyDescent="0.3">
      <c r="A156" s="12">
        <v>2</v>
      </c>
      <c r="B156" s="12">
        <v>5</v>
      </c>
      <c r="C156" s="29">
        <v>0.107310683</v>
      </c>
      <c r="D156" s="29">
        <v>7.2087965899999995E-2</v>
      </c>
      <c r="E156" s="29">
        <v>27.250617999999999</v>
      </c>
      <c r="F156" s="29">
        <v>60.603299999999997</v>
      </c>
      <c r="G156" s="29">
        <v>0.99860099999999996</v>
      </c>
      <c r="H156" s="29">
        <v>116.589614</v>
      </c>
      <c r="I156" s="29">
        <v>2.9392413560000001</v>
      </c>
      <c r="J156" s="29">
        <v>55.573033000000002</v>
      </c>
      <c r="K156" s="29">
        <v>329.90609899999998</v>
      </c>
      <c r="L156" s="29">
        <v>41.429023200000003</v>
      </c>
      <c r="M156" s="29">
        <v>1.6707202379999999</v>
      </c>
      <c r="N156" s="8">
        <v>0.18134933638071873</v>
      </c>
      <c r="O156" s="35">
        <v>0.23011346199999999</v>
      </c>
      <c r="P156" s="35">
        <v>0.21602194</v>
      </c>
      <c r="Q156" s="35">
        <v>14.477111799999999</v>
      </c>
      <c r="R156" s="35">
        <v>82.103800000000007</v>
      </c>
      <c r="S156" s="35">
        <v>0.94027400000000005</v>
      </c>
      <c r="T156" s="35">
        <v>131.30286100000001</v>
      </c>
      <c r="U156" s="35">
        <v>3.2800378430000001</v>
      </c>
      <c r="V156" s="35">
        <v>74.771799000000001</v>
      </c>
      <c r="W156" s="35">
        <v>396.79725500000001</v>
      </c>
      <c r="X156" s="35">
        <v>204359.06390000001</v>
      </c>
      <c r="Y156" s="35">
        <v>1.631191654</v>
      </c>
      <c r="Z156" s="8">
        <v>893.20797216332926</v>
      </c>
    </row>
    <row r="157" spans="1:26" s="13" customFormat="1" x14ac:dyDescent="0.3">
      <c r="A157" s="12">
        <v>2</v>
      </c>
      <c r="B157" s="12">
        <v>6</v>
      </c>
      <c r="C157" s="29">
        <v>0.13826043900000001</v>
      </c>
      <c r="D157" s="29">
        <v>0.115432717</v>
      </c>
      <c r="E157" s="29">
        <v>26.330209700000001</v>
      </c>
      <c r="F157" s="29">
        <v>65.508700000000005</v>
      </c>
      <c r="G157" s="29">
        <v>0.983769</v>
      </c>
      <c r="H157" s="29">
        <v>112.459384</v>
      </c>
      <c r="I157" s="29">
        <v>3.1294897769999999</v>
      </c>
      <c r="J157" s="29">
        <v>52.736829</v>
      </c>
      <c r="K157" s="29">
        <v>319.81003299999998</v>
      </c>
      <c r="L157" s="29">
        <v>149.38534329999999</v>
      </c>
      <c r="M157" s="29">
        <v>1.8820589919999999</v>
      </c>
      <c r="N157" s="8">
        <v>0.65400910482481567</v>
      </c>
      <c r="O157" s="35">
        <v>0.24334159499999999</v>
      </c>
      <c r="P157" s="35">
        <v>0.23446181399999999</v>
      </c>
      <c r="Q157" s="35">
        <v>16.3197899</v>
      </c>
      <c r="R157" s="35">
        <v>88.734099999999998</v>
      </c>
      <c r="S157" s="35">
        <v>0.92536700000000005</v>
      </c>
      <c r="T157" s="35">
        <v>133.39889599999998</v>
      </c>
      <c r="U157" s="35">
        <v>3.5418195159999999</v>
      </c>
      <c r="V157" s="35">
        <v>74.216558000000006</v>
      </c>
      <c r="W157" s="35">
        <v>394.06413400000002</v>
      </c>
      <c r="X157" s="35">
        <v>37212.404260000003</v>
      </c>
      <c r="Y157" s="35">
        <v>1.7940184669999999</v>
      </c>
      <c r="Z157" s="8">
        <v>162.76305826064217</v>
      </c>
    </row>
    <row r="158" spans="1:26" s="13" customFormat="1" x14ac:dyDescent="0.3">
      <c r="A158" s="12">
        <v>2</v>
      </c>
      <c r="B158" s="12">
        <v>7</v>
      </c>
      <c r="C158" s="29">
        <v>0.17161652399999999</v>
      </c>
      <c r="D158" s="29">
        <v>0.157609358</v>
      </c>
      <c r="E158" s="29">
        <v>22.3774643</v>
      </c>
      <c r="F158" s="29">
        <v>70.201399999999992</v>
      </c>
      <c r="G158" s="29">
        <v>0.97800200000000004</v>
      </c>
      <c r="H158" s="29">
        <v>120.526996</v>
      </c>
      <c r="I158" s="29">
        <v>3.434551259</v>
      </c>
      <c r="J158" s="29">
        <v>58.925632</v>
      </c>
      <c r="K158" s="29">
        <v>343.49112600000001</v>
      </c>
      <c r="L158" s="29">
        <v>783.0792166</v>
      </c>
      <c r="M158" s="29">
        <v>1.777702347</v>
      </c>
      <c r="N158" s="8">
        <v>3.4201695087790149</v>
      </c>
      <c r="O158" s="35">
        <v>0.21974395199999999</v>
      </c>
      <c r="P158" s="35">
        <v>0.208559826</v>
      </c>
      <c r="Q158" s="35">
        <v>18.617599500000001</v>
      </c>
      <c r="R158" s="35">
        <v>87.142800000000008</v>
      </c>
      <c r="S158" s="35">
        <v>0.93884299999999998</v>
      </c>
      <c r="T158" s="35">
        <v>133.38243900000001</v>
      </c>
      <c r="U158" s="35">
        <v>3.6151291510000001</v>
      </c>
      <c r="V158" s="35">
        <v>68.881260999999995</v>
      </c>
      <c r="W158" s="35">
        <v>380.71217300000001</v>
      </c>
      <c r="X158" s="35">
        <v>3959.8678629999999</v>
      </c>
      <c r="Y158" s="35">
        <v>1.804757103</v>
      </c>
      <c r="Z158" s="8">
        <v>17.314584233497619</v>
      </c>
    </row>
    <row r="159" spans="1:26" s="13" customFormat="1" x14ac:dyDescent="0.3">
      <c r="A159" s="12">
        <v>2</v>
      </c>
      <c r="B159" s="12">
        <v>8</v>
      </c>
      <c r="C159" s="29">
        <v>0.14463679500000001</v>
      </c>
      <c r="D159" s="29">
        <v>0.131115064</v>
      </c>
      <c r="E159" s="29">
        <v>22.292520499999998</v>
      </c>
      <c r="F159" s="29">
        <v>67.434600000000003</v>
      </c>
      <c r="G159" s="29">
        <v>0.99016300000000002</v>
      </c>
      <c r="H159" s="29">
        <v>121.81241600000001</v>
      </c>
      <c r="I159" s="29">
        <v>3.3133242379999999</v>
      </c>
      <c r="J159" s="29">
        <v>61.607710000000004</v>
      </c>
      <c r="K159" s="29">
        <v>350.184076</v>
      </c>
      <c r="L159" s="29">
        <v>396.7495672</v>
      </c>
      <c r="M159" s="29">
        <v>1.803919144</v>
      </c>
      <c r="N159" s="8">
        <v>1.7368676925923427</v>
      </c>
      <c r="O159" s="35">
        <v>0.18421088199999999</v>
      </c>
      <c r="P159" s="35">
        <v>0.17377990500000001</v>
      </c>
      <c r="Q159" s="35">
        <v>19.5000076</v>
      </c>
      <c r="R159" s="35">
        <v>84.013000000000005</v>
      </c>
      <c r="S159" s="35">
        <v>0.93898099999999995</v>
      </c>
      <c r="T159" s="35">
        <v>131.851291</v>
      </c>
      <c r="U159" s="35">
        <v>3.4541531820000002</v>
      </c>
      <c r="V159" s="35">
        <v>67.252946999999992</v>
      </c>
      <c r="W159" s="35">
        <v>379.17179299999998</v>
      </c>
      <c r="X159" s="35">
        <v>1602.2942029999999</v>
      </c>
      <c r="Y159" s="35">
        <v>1.860768357</v>
      </c>
      <c r="Z159" s="8">
        <v>6.993240610235584</v>
      </c>
    </row>
    <row r="160" spans="1:26" s="13" customFormat="1" x14ac:dyDescent="0.3">
      <c r="A160" s="12">
        <v>2</v>
      </c>
      <c r="B160" s="12">
        <v>9</v>
      </c>
      <c r="C160" s="29">
        <v>0.14322511900000001</v>
      </c>
      <c r="D160" s="29">
        <v>0.132159621</v>
      </c>
      <c r="E160" s="29">
        <v>20.958627700000001</v>
      </c>
      <c r="F160" s="29">
        <v>69.529800000000009</v>
      </c>
      <c r="G160" s="29">
        <v>0.98163599999999995</v>
      </c>
      <c r="H160" s="29">
        <v>124.158974</v>
      </c>
      <c r="I160" s="29">
        <v>3.1954140130000002</v>
      </c>
      <c r="J160" s="29">
        <v>65.42689</v>
      </c>
      <c r="K160" s="29">
        <v>365.57146299999999</v>
      </c>
      <c r="L160" s="29">
        <v>292.9773826</v>
      </c>
      <c r="M160" s="29">
        <v>1.9624656359999999</v>
      </c>
      <c r="N160" s="8">
        <v>1.2805852231038466</v>
      </c>
      <c r="O160" s="35">
        <v>0.17219115800000001</v>
      </c>
      <c r="P160" s="35">
        <v>0.160854727</v>
      </c>
      <c r="Q160" s="35">
        <v>18.505538900000001</v>
      </c>
      <c r="R160" s="35">
        <v>86.046499999999995</v>
      </c>
      <c r="S160" s="35">
        <v>0.93167</v>
      </c>
      <c r="T160" s="35">
        <v>136.775575</v>
      </c>
      <c r="U160" s="35">
        <v>3.2582599120000002</v>
      </c>
      <c r="V160" s="35">
        <v>71.837682999999998</v>
      </c>
      <c r="W160" s="35">
        <v>402.43944299999998</v>
      </c>
      <c r="X160" s="35">
        <v>454.0301417</v>
      </c>
      <c r="Y160" s="35">
        <v>1.9281278120000001</v>
      </c>
      <c r="Z160" s="8">
        <v>1.985070859484978</v>
      </c>
    </row>
    <row r="161" spans="1:26" s="13" customFormat="1" x14ac:dyDescent="0.3">
      <c r="A161" s="12">
        <v>2</v>
      </c>
      <c r="B161" s="12">
        <v>10</v>
      </c>
      <c r="C161" s="29">
        <v>8.9384786800000005E-2</v>
      </c>
      <c r="D161" s="29">
        <v>4.9826659299999999E-2</v>
      </c>
      <c r="E161" s="29">
        <v>30.743480699999999</v>
      </c>
      <c r="F161" s="29">
        <v>53.932899999999997</v>
      </c>
      <c r="G161" s="29">
        <v>1.01756</v>
      </c>
      <c r="H161" s="29">
        <v>108.80028399999999</v>
      </c>
      <c r="I161" s="29">
        <v>3.2730875940000002</v>
      </c>
      <c r="J161" s="29">
        <v>51.105643000000001</v>
      </c>
      <c r="K161" s="29">
        <v>307.73362700000001</v>
      </c>
      <c r="L161" s="29">
        <v>0.6083811469</v>
      </c>
      <c r="M161" s="29">
        <v>1.575153713</v>
      </c>
      <c r="N161" s="8">
        <v>2.6651075975603956E-3</v>
      </c>
      <c r="O161" s="35">
        <v>0.14483837799999999</v>
      </c>
      <c r="P161" s="35">
        <v>0.119877189</v>
      </c>
      <c r="Q161" s="35">
        <v>23.401411100000001</v>
      </c>
      <c r="R161" s="35">
        <v>74.834000000000003</v>
      </c>
      <c r="S161" s="35">
        <v>0.94923299999999999</v>
      </c>
      <c r="T161" s="35">
        <v>119.81539500000001</v>
      </c>
      <c r="U161" s="35">
        <v>3.078325016</v>
      </c>
      <c r="V161" s="35">
        <v>60.575442000000002</v>
      </c>
      <c r="W161" s="35">
        <v>338.66323299999999</v>
      </c>
      <c r="X161" s="35">
        <v>1193.2558260000001</v>
      </c>
      <c r="Y161" s="35">
        <v>1.83263906</v>
      </c>
      <c r="Z161" s="8">
        <v>5.230694262982805</v>
      </c>
    </row>
    <row r="162" spans="1:26" s="13" customFormat="1" x14ac:dyDescent="0.3">
      <c r="A162" s="12">
        <v>2</v>
      </c>
      <c r="B162" s="12">
        <v>11</v>
      </c>
      <c r="C162" s="29">
        <v>9.3287453100000001E-2</v>
      </c>
      <c r="D162" s="29">
        <v>5.5355112999999997E-2</v>
      </c>
      <c r="E162" s="30">
        <v>27.54747722874642</v>
      </c>
      <c r="F162" s="29">
        <v>55.264599999999994</v>
      </c>
      <c r="G162" s="29">
        <v>1.0227999999999999</v>
      </c>
      <c r="H162" s="29">
        <v>115.311763</v>
      </c>
      <c r="I162" s="29">
        <v>2.9182501099999998</v>
      </c>
      <c r="J162" s="29">
        <v>56.026177000000004</v>
      </c>
      <c r="K162" s="29">
        <v>333.03591799999998</v>
      </c>
      <c r="L162" s="29">
        <v>3.99659796E-2</v>
      </c>
      <c r="M162" s="29">
        <v>3.1207265550000001</v>
      </c>
      <c r="N162" s="8">
        <v>1.7532256609012318E-4</v>
      </c>
      <c r="O162" s="35">
        <v>0.124720104</v>
      </c>
      <c r="P162" s="35">
        <v>9.45900977E-2</v>
      </c>
      <c r="Q162" s="36">
        <v>23.544573936532316</v>
      </c>
      <c r="R162" s="35">
        <v>70.255499999999998</v>
      </c>
      <c r="S162" s="35">
        <v>0.96894999999999998</v>
      </c>
      <c r="T162" s="35">
        <v>125.16473999999999</v>
      </c>
      <c r="U162" s="35">
        <v>2.8999350229999998</v>
      </c>
      <c r="V162" s="35">
        <v>61.779959000000005</v>
      </c>
      <c r="W162" s="35">
        <v>358.31422200000003</v>
      </c>
      <c r="X162" s="35">
        <v>39.728776689999997</v>
      </c>
      <c r="Y162" s="35">
        <v>2.058211601</v>
      </c>
      <c r="Z162" s="8">
        <v>0.17405192585158372</v>
      </c>
    </row>
    <row r="163" spans="1:26" s="13" customFormat="1" x14ac:dyDescent="0.3">
      <c r="A163" s="12">
        <v>2</v>
      </c>
      <c r="B163" s="12">
        <v>12</v>
      </c>
      <c r="C163" s="29">
        <v>0.11718715</v>
      </c>
      <c r="D163" s="29">
        <v>9.5814466500000001E-2</v>
      </c>
      <c r="E163" s="30">
        <v>22.228984833234701</v>
      </c>
      <c r="F163" s="29">
        <v>57.896900000000002</v>
      </c>
      <c r="G163" s="29">
        <v>1.0099499999999999</v>
      </c>
      <c r="H163" s="29">
        <v>114.30153899999999</v>
      </c>
      <c r="I163" s="29">
        <v>3.3701791679999999</v>
      </c>
      <c r="J163" s="29">
        <v>63.439643000000004</v>
      </c>
      <c r="K163" s="29">
        <v>342.90529400000003</v>
      </c>
      <c r="L163" s="29">
        <v>11.889742</v>
      </c>
      <c r="M163" s="29">
        <v>1.9713450770000001</v>
      </c>
      <c r="N163" s="8">
        <v>5.2029600106939022E-2</v>
      </c>
      <c r="O163" s="35">
        <v>0.207236588</v>
      </c>
      <c r="P163" s="35">
        <v>0.185661465</v>
      </c>
      <c r="Q163" s="36">
        <v>12.350316779004295</v>
      </c>
      <c r="R163" s="35">
        <v>71.665700000000001</v>
      </c>
      <c r="S163" s="35">
        <v>0.96434900000000001</v>
      </c>
      <c r="T163" s="35">
        <v>133.52603299999998</v>
      </c>
      <c r="U163" s="35">
        <v>3.2010287179999999</v>
      </c>
      <c r="V163" s="35">
        <v>82.654427999999996</v>
      </c>
      <c r="W163" s="35">
        <v>465.01500200000004</v>
      </c>
      <c r="X163" s="35">
        <v>363.76674020000002</v>
      </c>
      <c r="Y163" s="35">
        <v>1.996067053</v>
      </c>
      <c r="Z163" s="8">
        <v>1.5938435698086273</v>
      </c>
    </row>
    <row r="164" spans="1:26" s="13" customFormat="1" x14ac:dyDescent="0.3">
      <c r="A164" s="12">
        <v>2</v>
      </c>
      <c r="B164" s="12">
        <v>13</v>
      </c>
      <c r="C164" s="29">
        <v>0.145744652</v>
      </c>
      <c r="D164" s="29">
        <v>0.134615973</v>
      </c>
      <c r="E164" s="30">
        <v>21.452187556082674</v>
      </c>
      <c r="F164" s="29">
        <v>67.281099999999995</v>
      </c>
      <c r="G164" s="29">
        <v>0.99535099999999999</v>
      </c>
      <c r="H164" s="29">
        <v>125.12983399999999</v>
      </c>
      <c r="I164" s="29">
        <v>3.2720137359999999</v>
      </c>
      <c r="J164" s="29">
        <v>64.187822000000011</v>
      </c>
      <c r="K164" s="29">
        <v>363.09823499999999</v>
      </c>
      <c r="L164" s="29">
        <v>439.71336509999998</v>
      </c>
      <c r="M164" s="29">
        <v>1.915093275</v>
      </c>
      <c r="N164" s="8">
        <v>1.9216141668436428</v>
      </c>
      <c r="O164" s="35">
        <v>0.17607827500000001</v>
      </c>
      <c r="P164" s="35">
        <v>0.165855736</v>
      </c>
      <c r="Q164" s="36">
        <v>18.918503262256518</v>
      </c>
      <c r="R164" s="35">
        <v>84.778500000000008</v>
      </c>
      <c r="S164" s="35">
        <v>0.93928999999999996</v>
      </c>
      <c r="T164" s="35">
        <v>137.11999499999999</v>
      </c>
      <c r="U164" s="35">
        <v>3.2906225779999998</v>
      </c>
      <c r="V164" s="35">
        <v>70.633837999999997</v>
      </c>
      <c r="W164" s="35">
        <v>396.23547199999996</v>
      </c>
      <c r="X164" s="35">
        <v>1101.2038990000001</v>
      </c>
      <c r="Y164" s="35">
        <v>1.8986490949999999</v>
      </c>
      <c r="Z164" s="8">
        <v>4.815891279938751</v>
      </c>
    </row>
    <row r="165" spans="1:26" s="13" customFormat="1" x14ac:dyDescent="0.3">
      <c r="A165" s="12">
        <v>2</v>
      </c>
      <c r="B165" s="12">
        <v>14</v>
      </c>
      <c r="C165" s="29">
        <v>9.6312552699999998E-2</v>
      </c>
      <c r="D165" s="29">
        <v>6.7703664299999994E-2</v>
      </c>
      <c r="E165" s="30">
        <v>28.715842042051907</v>
      </c>
      <c r="F165" s="29">
        <v>52.754899999999999</v>
      </c>
      <c r="G165" s="29">
        <v>1.0203500000000001</v>
      </c>
      <c r="H165" s="29">
        <v>102.06989499999999</v>
      </c>
      <c r="I165" s="29">
        <v>3.0111808020000002</v>
      </c>
      <c r="J165" s="29">
        <v>48.769893000000003</v>
      </c>
      <c r="K165" s="29">
        <v>297.14123899999998</v>
      </c>
      <c r="L165" s="29">
        <v>8.3318453849999994</v>
      </c>
      <c r="M165" s="29">
        <v>1.867802607</v>
      </c>
      <c r="N165" s="8">
        <v>3.6393751996784629E-2</v>
      </c>
      <c r="O165" s="35">
        <v>0.18141490199999999</v>
      </c>
      <c r="P165" s="35">
        <v>0.1568214</v>
      </c>
      <c r="Q165" s="36">
        <v>16.270105804207862</v>
      </c>
      <c r="R165" s="35">
        <v>68.27239999999999</v>
      </c>
      <c r="S165" s="35">
        <v>0.96585399999999999</v>
      </c>
      <c r="T165" s="35">
        <v>117.439904</v>
      </c>
      <c r="U165" s="35">
        <v>3.0646877629999998</v>
      </c>
      <c r="V165" s="35">
        <v>63.031696999999994</v>
      </c>
      <c r="W165" s="35">
        <v>368.61184000000003</v>
      </c>
      <c r="X165" s="35">
        <v>2899.8407739999998</v>
      </c>
      <c r="Y165" s="35">
        <v>1.6281630060000001</v>
      </c>
      <c r="Z165" s="8">
        <v>12.741657736781725</v>
      </c>
    </row>
    <row r="166" spans="1:26" s="13" customFormat="1" x14ac:dyDescent="0.3">
      <c r="A166" s="12">
        <v>2</v>
      </c>
      <c r="B166" s="12">
        <v>15</v>
      </c>
      <c r="C166" s="29">
        <v>7.7184677100000001E-2</v>
      </c>
      <c r="D166" s="29">
        <v>3.7098552999999999E-2</v>
      </c>
      <c r="E166" s="30">
        <v>33.157603764853995</v>
      </c>
      <c r="F166" s="29">
        <v>50.837499999999999</v>
      </c>
      <c r="G166" s="29">
        <v>1.02946</v>
      </c>
      <c r="H166" s="29">
        <v>94.492508999999998</v>
      </c>
      <c r="I166" s="29">
        <v>2.9199872490000001</v>
      </c>
      <c r="J166" s="29">
        <v>41.696038999999999</v>
      </c>
      <c r="K166" s="29">
        <v>264.51395500000001</v>
      </c>
      <c r="L166" s="29">
        <v>1.342720718</v>
      </c>
      <c r="M166" s="29">
        <v>1.9385912590000001</v>
      </c>
      <c r="N166" s="8">
        <v>6.0642830196601044E-3</v>
      </c>
      <c r="O166" s="35">
        <v>0.13987845199999999</v>
      </c>
      <c r="P166" s="35">
        <v>0.108612478</v>
      </c>
      <c r="Q166" s="36">
        <v>22.950614223268644</v>
      </c>
      <c r="R166" s="35">
        <v>69.664199999999994</v>
      </c>
      <c r="S166" s="35">
        <v>0.96303799999999995</v>
      </c>
      <c r="T166" s="35">
        <v>115.89683600000001</v>
      </c>
      <c r="U166" s="35">
        <v>3.1486388820000002</v>
      </c>
      <c r="V166" s="35">
        <v>57.426324000000001</v>
      </c>
      <c r="W166" s="35">
        <v>327.06653</v>
      </c>
      <c r="X166" s="35">
        <v>269.04394760000002</v>
      </c>
      <c r="Y166" s="35">
        <v>1.8817876739999999</v>
      </c>
      <c r="Z166" s="8">
        <v>1.1782123826073556</v>
      </c>
    </row>
    <row r="167" spans="1:26" s="13" customFormat="1" x14ac:dyDescent="0.3">
      <c r="A167" s="26">
        <v>2</v>
      </c>
      <c r="B167" s="26">
        <v>16</v>
      </c>
      <c r="C167" s="30">
        <v>7.33730197E-2</v>
      </c>
      <c r="D167" s="30">
        <v>3.1245904000000001E-2</v>
      </c>
      <c r="E167" s="30">
        <v>29.193925216083208</v>
      </c>
      <c r="F167" s="30">
        <v>53.658700000000003</v>
      </c>
      <c r="G167" s="30">
        <v>1.01752</v>
      </c>
      <c r="H167" s="30">
        <v>112.147119</v>
      </c>
      <c r="I167" s="30">
        <v>4.1646746349999999</v>
      </c>
      <c r="J167" s="30">
        <v>61.074128999999999</v>
      </c>
      <c r="K167" s="30">
        <v>323.04529700000001</v>
      </c>
      <c r="L167" s="30">
        <v>1770.070882</v>
      </c>
      <c r="M167" s="30">
        <v>1.428841356</v>
      </c>
      <c r="N167" s="8">
        <v>15.866670937156261</v>
      </c>
      <c r="O167" s="31">
        <v>0.116615914</v>
      </c>
      <c r="P167" s="32">
        <v>8.1128157699999995E-2</v>
      </c>
      <c r="Q167" s="32">
        <v>23.781530709436449</v>
      </c>
      <c r="R167" s="32">
        <v>71.708299999999994</v>
      </c>
      <c r="S167" s="32">
        <v>0.95176099999999997</v>
      </c>
      <c r="T167" s="32">
        <v>121.912471</v>
      </c>
      <c r="U167" s="32">
        <v>3.454046639</v>
      </c>
      <c r="V167" s="32">
        <v>66.360451999999995</v>
      </c>
      <c r="W167" s="32">
        <v>352.55589900000001</v>
      </c>
      <c r="X167" s="32">
        <v>5374.0037220000004</v>
      </c>
      <c r="Y167" s="32">
        <v>1.4526491290000001</v>
      </c>
      <c r="Z167" s="8">
        <v>23.477767236917703</v>
      </c>
    </row>
    <row r="168" spans="1:26" s="13" customFormat="1" x14ac:dyDescent="0.3">
      <c r="A168" s="12">
        <v>2</v>
      </c>
      <c r="B168" s="12">
        <v>17</v>
      </c>
      <c r="C168" s="29">
        <v>8.1556878999999999E-2</v>
      </c>
      <c r="D168" s="29">
        <v>4.8031020899999999E-2</v>
      </c>
      <c r="E168" s="30">
        <v>31.331268206082289</v>
      </c>
      <c r="F168" s="29">
        <v>52.436099999999996</v>
      </c>
      <c r="G168" s="29">
        <v>1.02538</v>
      </c>
      <c r="H168" s="29">
        <v>104.16516</v>
      </c>
      <c r="I168" s="29">
        <v>3.1605108730000002</v>
      </c>
      <c r="J168" s="29">
        <v>50.533465</v>
      </c>
      <c r="K168" s="29">
        <v>306.514881</v>
      </c>
      <c r="L168" s="29">
        <v>305.20529099999999</v>
      </c>
      <c r="M168" s="29">
        <v>1.5117907260000001</v>
      </c>
      <c r="N168" s="8">
        <v>1.3327627419761909</v>
      </c>
      <c r="O168" s="35">
        <v>0.123546027</v>
      </c>
      <c r="P168" s="35">
        <v>8.4002233999999995E-2</v>
      </c>
      <c r="Q168" s="36">
        <v>26.14868594681721</v>
      </c>
      <c r="R168" s="35">
        <v>70.069299999999998</v>
      </c>
      <c r="S168" s="35">
        <v>0.957785</v>
      </c>
      <c r="T168" s="35">
        <v>116.219172</v>
      </c>
      <c r="U168" s="35">
        <v>3.0180544330000001</v>
      </c>
      <c r="V168" s="35">
        <v>56.604881000000006</v>
      </c>
      <c r="W168" s="35">
        <v>334.05695900000001</v>
      </c>
      <c r="X168" s="35">
        <v>400.43696899999998</v>
      </c>
      <c r="Y168" s="35">
        <v>1.6170604909999999</v>
      </c>
      <c r="Z168" s="8">
        <v>1.7528300854089869</v>
      </c>
    </row>
    <row r="169" spans="1:26" s="13" customFormat="1" x14ac:dyDescent="0.3">
      <c r="A169" s="12">
        <v>2</v>
      </c>
      <c r="B169" s="12">
        <v>18</v>
      </c>
      <c r="C169" s="29">
        <v>9.6643254200000001E-2</v>
      </c>
      <c r="D169" s="29">
        <v>6.4009487599999998E-2</v>
      </c>
      <c r="E169" s="30">
        <v>28.745982148436386</v>
      </c>
      <c r="F169" s="29">
        <v>55.428699999999999</v>
      </c>
      <c r="G169" s="29">
        <v>1.0172099999999999</v>
      </c>
      <c r="H169" s="29">
        <v>108.29223</v>
      </c>
      <c r="I169" s="29">
        <v>3.277224736</v>
      </c>
      <c r="J169" s="29">
        <v>53.224588000000004</v>
      </c>
      <c r="K169" s="29">
        <v>311.54938799999996</v>
      </c>
      <c r="L169" s="29">
        <v>362.78004529999998</v>
      </c>
      <c r="M169" s="29">
        <v>1.4986635580000001</v>
      </c>
      <c r="N169" s="8">
        <v>1.5837805660643673</v>
      </c>
      <c r="O169" s="35">
        <v>0.136415645</v>
      </c>
      <c r="P169" s="35">
        <v>0.112009607</v>
      </c>
      <c r="Q169" s="36">
        <v>24.047121647960541</v>
      </c>
      <c r="R169" s="35">
        <v>71.555400000000006</v>
      </c>
      <c r="S169" s="35">
        <v>0.956453</v>
      </c>
      <c r="T169" s="35">
        <v>118.280181</v>
      </c>
      <c r="U169" s="35">
        <v>3.0658878500000002</v>
      </c>
      <c r="V169" s="35">
        <v>57.873418000000001</v>
      </c>
      <c r="W169" s="35">
        <v>345.57342400000005</v>
      </c>
      <c r="X169" s="35">
        <v>754.98208910000005</v>
      </c>
      <c r="Y169" s="35">
        <v>1.617166144</v>
      </c>
      <c r="Z169" s="8">
        <v>3.300259490126217</v>
      </c>
    </row>
    <row r="170" spans="1:26" s="13" customFormat="1" x14ac:dyDescent="0.3">
      <c r="A170" s="12">
        <v>2</v>
      </c>
      <c r="B170" s="12">
        <v>19</v>
      </c>
      <c r="C170" s="29">
        <v>0.10130724300000001</v>
      </c>
      <c r="D170" s="29">
        <v>6.2154173899999998E-2</v>
      </c>
      <c r="E170" s="30">
        <v>26.86461450737535</v>
      </c>
      <c r="F170" s="29">
        <v>57.925400000000003</v>
      </c>
      <c r="G170" s="29">
        <v>1.0080899999999999</v>
      </c>
      <c r="H170" s="29">
        <v>108.391688</v>
      </c>
      <c r="I170" s="29">
        <v>3.2311352819999999</v>
      </c>
      <c r="J170" s="29">
        <v>53.749741</v>
      </c>
      <c r="K170" s="29">
        <v>321.71010700000005</v>
      </c>
      <c r="L170" s="29">
        <v>242.5701555</v>
      </c>
      <c r="M170" s="29">
        <v>1.7466760349999999</v>
      </c>
      <c r="N170" s="8">
        <v>1.06733418155163</v>
      </c>
      <c r="O170" s="35">
        <v>0.14584209000000001</v>
      </c>
      <c r="P170" s="35">
        <v>0.11899705200000001</v>
      </c>
      <c r="Q170" s="36">
        <v>20.102450808268035</v>
      </c>
      <c r="R170" s="35">
        <v>74.241900000000001</v>
      </c>
      <c r="S170" s="35">
        <v>0.95581300000000002</v>
      </c>
      <c r="T170" s="35">
        <v>125.81033499999999</v>
      </c>
      <c r="U170" s="35">
        <v>3.0595092020000001</v>
      </c>
      <c r="V170" s="35">
        <v>65.560089000000005</v>
      </c>
      <c r="W170" s="35">
        <v>376.50042999999999</v>
      </c>
      <c r="X170" s="35">
        <v>1921.907389</v>
      </c>
      <c r="Y170" s="35">
        <v>1.831789339</v>
      </c>
      <c r="Z170" s="8">
        <v>8.4074856189242357</v>
      </c>
    </row>
    <row r="171" spans="1:26" s="13" customFormat="1" x14ac:dyDescent="0.3">
      <c r="A171" s="12">
        <v>2</v>
      </c>
      <c r="B171" s="12">
        <v>20</v>
      </c>
      <c r="C171" s="29">
        <v>7.3092632000000005E-2</v>
      </c>
      <c r="D171" s="29">
        <v>4.1917011099999998E-2</v>
      </c>
      <c r="E171" s="29">
        <v>26.836241442229088</v>
      </c>
      <c r="F171" s="29">
        <v>60.350099999999998</v>
      </c>
      <c r="G171" s="29">
        <v>0.995892</v>
      </c>
      <c r="H171" s="29">
        <v>112.082855</v>
      </c>
      <c r="I171" s="29">
        <v>3.2278350520000001</v>
      </c>
      <c r="J171" s="29">
        <v>53.976179999999999</v>
      </c>
      <c r="K171" s="29">
        <v>319.70487400000002</v>
      </c>
      <c r="L171" s="29">
        <v>1.3527755429999999</v>
      </c>
      <c r="M171" s="29">
        <v>1.6380718379999999</v>
      </c>
      <c r="N171" s="8">
        <v>5.9113634348698296E-3</v>
      </c>
      <c r="O171" s="35">
        <v>0.109424248</v>
      </c>
      <c r="P171" s="35">
        <v>6.7319713500000003E-2</v>
      </c>
      <c r="Q171" s="36">
        <v>22.761216142879043</v>
      </c>
      <c r="R171" s="35">
        <v>79.054400000000001</v>
      </c>
      <c r="S171" s="35">
        <v>0.93859400000000004</v>
      </c>
      <c r="T171" s="35">
        <v>123.60644499999999</v>
      </c>
      <c r="U171" s="35">
        <v>3.2662057039999999</v>
      </c>
      <c r="V171" s="35">
        <v>60.919521999999994</v>
      </c>
      <c r="W171" s="35">
        <v>352.11891699999995</v>
      </c>
      <c r="X171" s="35">
        <v>29.80789205</v>
      </c>
      <c r="Y171" s="35">
        <v>1.792351808</v>
      </c>
      <c r="Z171" s="8">
        <v>0.13047288114658812</v>
      </c>
    </row>
    <row r="172" spans="1:26" s="13" customFormat="1" x14ac:dyDescent="0.3">
      <c r="A172" s="12">
        <v>2</v>
      </c>
      <c r="B172" s="12">
        <v>21</v>
      </c>
      <c r="C172" s="29">
        <v>8.2384809899999994E-2</v>
      </c>
      <c r="D172" s="29">
        <v>5.0987348000000002E-2</v>
      </c>
      <c r="E172" s="29">
        <v>34.808700600000002</v>
      </c>
      <c r="F172" s="29">
        <v>48.810199999999995</v>
      </c>
      <c r="G172" s="29">
        <v>1.0350900000000001</v>
      </c>
      <c r="H172" s="29">
        <v>96.158878999999999</v>
      </c>
      <c r="I172" s="29">
        <v>3.0516224190000001</v>
      </c>
      <c r="J172" s="29">
        <v>43.507021000000002</v>
      </c>
      <c r="K172" s="29">
        <v>273.58216000000004</v>
      </c>
      <c r="L172" s="29">
        <v>30.6777911</v>
      </c>
      <c r="M172" s="29">
        <v>1.637100673</v>
      </c>
      <c r="N172" s="8">
        <v>0.13420825913690126</v>
      </c>
      <c r="O172" s="35">
        <v>0.117586784</v>
      </c>
      <c r="P172" s="35">
        <v>8.2577616000000006E-2</v>
      </c>
      <c r="Q172" s="35">
        <v>26.6599331</v>
      </c>
      <c r="R172" s="35">
        <v>63.750600000000006</v>
      </c>
      <c r="S172" s="35">
        <v>0.97267700000000001</v>
      </c>
      <c r="T172" s="35">
        <v>109.27153100000001</v>
      </c>
      <c r="U172" s="35">
        <v>3.0479330459999998</v>
      </c>
      <c r="V172" s="35">
        <v>53.669446000000001</v>
      </c>
      <c r="W172" s="35">
        <v>319.85260599999998</v>
      </c>
      <c r="X172" s="35">
        <v>57.718254170000002</v>
      </c>
      <c r="Y172" s="35">
        <v>1.724196015</v>
      </c>
      <c r="Z172" s="8">
        <v>0.2523651516448906</v>
      </c>
    </row>
    <row r="173" spans="1:26" s="13" customFormat="1" x14ac:dyDescent="0.3">
      <c r="A173" s="12">
        <v>2</v>
      </c>
      <c r="B173" s="12">
        <v>22</v>
      </c>
      <c r="C173" s="29">
        <v>9.1173470000000006E-2</v>
      </c>
      <c r="D173" s="29">
        <v>5.9124432499999997E-2</v>
      </c>
      <c r="E173" s="29">
        <v>34.362060499999998</v>
      </c>
      <c r="F173" s="29">
        <v>48.9634</v>
      </c>
      <c r="G173" s="29">
        <v>1.03409</v>
      </c>
      <c r="H173" s="29">
        <v>95.408569</v>
      </c>
      <c r="I173" s="29">
        <v>3.0930767619999999</v>
      </c>
      <c r="J173" s="29">
        <v>43.335838000000003</v>
      </c>
      <c r="K173" s="29">
        <v>273.186149</v>
      </c>
      <c r="L173" s="29">
        <v>70.044139529999995</v>
      </c>
      <c r="M173" s="29">
        <v>1.619617383</v>
      </c>
      <c r="N173" s="8">
        <v>0.30642202073731939</v>
      </c>
      <c r="O173" s="35">
        <v>0.14705294399999999</v>
      </c>
      <c r="P173" s="35">
        <v>0.12379496500000001</v>
      </c>
      <c r="Q173" s="35">
        <v>25.3979511</v>
      </c>
      <c r="R173" s="35">
        <v>66.741400000000013</v>
      </c>
      <c r="S173" s="35">
        <v>0.967445</v>
      </c>
      <c r="T173" s="35">
        <v>110.807513</v>
      </c>
      <c r="U173" s="35">
        <v>3.2349633670000002</v>
      </c>
      <c r="V173" s="35">
        <v>54.769146999999997</v>
      </c>
      <c r="W173" s="35">
        <v>317.84570200000002</v>
      </c>
      <c r="X173" s="35">
        <v>1530.667416</v>
      </c>
      <c r="Y173" s="35">
        <v>1.7360389350000001</v>
      </c>
      <c r="Z173" s="8">
        <v>6.6940093937846719</v>
      </c>
    </row>
    <row r="174" spans="1:26" s="13" customFormat="1" x14ac:dyDescent="0.3">
      <c r="A174" s="12">
        <v>2</v>
      </c>
      <c r="B174" s="12">
        <v>23</v>
      </c>
      <c r="C174" s="29">
        <v>9.2388898100000005E-2</v>
      </c>
      <c r="D174" s="29">
        <v>5.6627351800000003E-2</v>
      </c>
      <c r="E174" s="29">
        <v>32.277133900000003</v>
      </c>
      <c r="F174" s="29">
        <v>49.678399999999996</v>
      </c>
      <c r="G174" s="29">
        <v>1.0355300000000001</v>
      </c>
      <c r="H174" s="29">
        <v>101.995817</v>
      </c>
      <c r="I174" s="29">
        <v>3.3214781879999999</v>
      </c>
      <c r="J174" s="29">
        <v>48.135153000000003</v>
      </c>
      <c r="K174" s="29">
        <v>289.48499700000002</v>
      </c>
      <c r="L174" s="29">
        <v>35.996578470000003</v>
      </c>
      <c r="M174" s="29">
        <v>1.678150604</v>
      </c>
      <c r="N174" s="8">
        <v>0.15757014754836837</v>
      </c>
      <c r="O174" s="35">
        <v>0.143949732</v>
      </c>
      <c r="P174" s="35">
        <v>0.115037315</v>
      </c>
      <c r="Q174" s="35">
        <v>25.481123</v>
      </c>
      <c r="R174" s="35">
        <v>69.504899999999992</v>
      </c>
      <c r="S174" s="35">
        <v>0.96227200000000002</v>
      </c>
      <c r="T174" s="35">
        <v>115.113045</v>
      </c>
      <c r="U174" s="35">
        <v>3.2171218279999998</v>
      </c>
      <c r="V174" s="35">
        <v>57.054908000000005</v>
      </c>
      <c r="W174" s="35">
        <v>323.34185400000001</v>
      </c>
      <c r="X174" s="35">
        <v>167.59328199999999</v>
      </c>
      <c r="Y174" s="35">
        <v>1.7580674549999999</v>
      </c>
      <c r="Z174" s="8">
        <v>0.73374733614415766</v>
      </c>
    </row>
    <row r="175" spans="1:26" s="13" customFormat="1" x14ac:dyDescent="0.3">
      <c r="A175" s="12">
        <v>2</v>
      </c>
      <c r="B175" s="12">
        <v>24</v>
      </c>
      <c r="C175" s="29">
        <v>0.13397333</v>
      </c>
      <c r="D175" s="29">
        <v>0.119888522</v>
      </c>
      <c r="E175" s="29">
        <v>22.845123300000001</v>
      </c>
      <c r="F175" s="29">
        <v>66.927499999999995</v>
      </c>
      <c r="G175" s="29">
        <v>0.98651699999999998</v>
      </c>
      <c r="H175" s="29">
        <v>120.749875</v>
      </c>
      <c r="I175" s="29">
        <v>3.256166983</v>
      </c>
      <c r="J175" s="29">
        <v>59.976638999999999</v>
      </c>
      <c r="K175" s="29">
        <v>339.80400700000001</v>
      </c>
      <c r="L175" s="29">
        <v>296.34082000000001</v>
      </c>
      <c r="M175" s="29">
        <v>1.950506168</v>
      </c>
      <c r="N175" s="8">
        <v>1.2954985636543688</v>
      </c>
      <c r="O175" s="35">
        <v>0.171061352</v>
      </c>
      <c r="P175" s="35">
        <v>0.15923535799999999</v>
      </c>
      <c r="Q175" s="35">
        <v>20.260940600000001</v>
      </c>
      <c r="R175" s="35">
        <v>82.420099999999991</v>
      </c>
      <c r="S175" s="35">
        <v>0.93478600000000001</v>
      </c>
      <c r="T175" s="35">
        <v>129.48859200000001</v>
      </c>
      <c r="U175" s="35">
        <v>3.396874312</v>
      </c>
      <c r="V175" s="35">
        <v>65.506985999999998</v>
      </c>
      <c r="W175" s="35">
        <v>368.03465199999999</v>
      </c>
      <c r="X175" s="35">
        <v>806.90676880000001</v>
      </c>
      <c r="Y175" s="35">
        <v>1.9185729810000001</v>
      </c>
      <c r="Z175" s="8">
        <v>3.5311915577408994</v>
      </c>
    </row>
    <row r="176" spans="1:26" s="13" customFormat="1" x14ac:dyDescent="0.3">
      <c r="A176" s="12">
        <v>2</v>
      </c>
      <c r="B176" s="12">
        <v>25</v>
      </c>
      <c r="C176" s="29">
        <v>0.109215245</v>
      </c>
      <c r="D176" s="29">
        <v>9.2216648200000001E-2</v>
      </c>
      <c r="E176" s="29">
        <v>23.0807362</v>
      </c>
      <c r="F176" s="29">
        <v>60.494</v>
      </c>
      <c r="G176" s="29">
        <v>1.01214</v>
      </c>
      <c r="H176" s="29">
        <v>120.15882499999999</v>
      </c>
      <c r="I176" s="29">
        <v>3.1252471979999998</v>
      </c>
      <c r="J176" s="29">
        <v>62.701353000000005</v>
      </c>
      <c r="K176" s="29">
        <v>353.42028299999998</v>
      </c>
      <c r="L176" s="29">
        <v>143.14975050000001</v>
      </c>
      <c r="M176" s="29">
        <v>1.8482910800000001</v>
      </c>
      <c r="N176" s="8">
        <v>0.6257557228367272</v>
      </c>
      <c r="O176" s="35">
        <v>0.13695864399999999</v>
      </c>
      <c r="P176" s="35">
        <v>0.116356626</v>
      </c>
      <c r="Q176" s="35">
        <v>20.448514899999999</v>
      </c>
      <c r="R176" s="35">
        <v>76.297199999999989</v>
      </c>
      <c r="S176" s="35">
        <v>0.95290699999999995</v>
      </c>
      <c r="T176" s="35">
        <v>129.120654</v>
      </c>
      <c r="U176" s="35">
        <v>3.1371911570000002</v>
      </c>
      <c r="V176" s="35">
        <v>67.44288499999999</v>
      </c>
      <c r="W176" s="35">
        <v>379.05399199999999</v>
      </c>
      <c r="X176" s="35">
        <v>346.1057088</v>
      </c>
      <c r="Y176" s="35">
        <v>1.892925384</v>
      </c>
      <c r="Z176" s="8">
        <v>1.5142944847615609</v>
      </c>
    </row>
    <row r="177" spans="1:26" s="13" customFormat="1" x14ac:dyDescent="0.3">
      <c r="A177" s="12">
        <v>2</v>
      </c>
      <c r="B177" s="12">
        <v>26</v>
      </c>
      <c r="C177" s="29">
        <v>6.7525215400000005E-2</v>
      </c>
      <c r="D177" s="29">
        <v>1.42990863E-2</v>
      </c>
      <c r="E177" s="29">
        <v>27.790765799999999</v>
      </c>
      <c r="F177" s="29">
        <v>56.317</v>
      </c>
      <c r="G177" s="29">
        <v>1.01275</v>
      </c>
      <c r="H177" s="29">
        <v>110.427448</v>
      </c>
      <c r="I177" s="29">
        <v>3.2149253729999998</v>
      </c>
      <c r="J177" s="29">
        <v>56.425910999999999</v>
      </c>
      <c r="K177" s="29">
        <v>324.166292</v>
      </c>
      <c r="L177" s="29">
        <v>10.00355027</v>
      </c>
      <c r="M177" s="29">
        <v>1.856278493</v>
      </c>
      <c r="N177" s="8">
        <v>0.11620056668394665</v>
      </c>
      <c r="O177" s="35">
        <v>0.120047458</v>
      </c>
      <c r="P177" s="35">
        <v>8.2603953800000005E-2</v>
      </c>
      <c r="Q177" s="35">
        <v>20.554643599999999</v>
      </c>
      <c r="R177" s="35">
        <v>75.156400000000005</v>
      </c>
      <c r="S177" s="35">
        <v>0.94830800000000004</v>
      </c>
      <c r="T177" s="35">
        <v>127.10520799999999</v>
      </c>
      <c r="U177" s="35">
        <v>3.091494253</v>
      </c>
      <c r="V177" s="35">
        <v>67.233399000000006</v>
      </c>
      <c r="W177" s="35">
        <v>378.33491400000003</v>
      </c>
      <c r="X177" s="35">
        <v>276.78072830000002</v>
      </c>
      <c r="Y177" s="35">
        <v>1.8804187139999999</v>
      </c>
      <c r="Z177" s="8">
        <v>1.212917006153293</v>
      </c>
    </row>
    <row r="178" spans="1:26" s="13" customFormat="1" x14ac:dyDescent="0.3">
      <c r="A178" s="12">
        <v>2</v>
      </c>
      <c r="B178" s="12">
        <v>27</v>
      </c>
      <c r="C178" s="29">
        <v>0.123232298</v>
      </c>
      <c r="D178" s="29">
        <v>0.108372793</v>
      </c>
      <c r="E178" s="29">
        <v>25.662479399999999</v>
      </c>
      <c r="F178" s="29">
        <v>63.630699999999997</v>
      </c>
      <c r="G178" s="29">
        <v>0.98535899999999998</v>
      </c>
      <c r="H178" s="29">
        <v>108.67122599999999</v>
      </c>
      <c r="I178" s="29">
        <v>3.4497999620000002</v>
      </c>
      <c r="J178" s="29">
        <v>53.666819999999994</v>
      </c>
      <c r="K178" s="29">
        <v>316.65916900000002</v>
      </c>
      <c r="L178" s="29">
        <v>414.15527070000002</v>
      </c>
      <c r="M178" s="29">
        <v>1.749459887</v>
      </c>
      <c r="N178" s="8">
        <v>1.8094179277867923</v>
      </c>
      <c r="O178" s="35">
        <v>0.16108581399999999</v>
      </c>
      <c r="P178" s="35">
        <v>0.14752395500000001</v>
      </c>
      <c r="Q178" s="35">
        <v>21.113639800000001</v>
      </c>
      <c r="R178" s="35">
        <v>80.656900000000007</v>
      </c>
      <c r="S178" s="35">
        <v>0.92899200000000004</v>
      </c>
      <c r="T178" s="35">
        <v>123.845744</v>
      </c>
      <c r="U178" s="35">
        <v>3.4860616219999998</v>
      </c>
      <c r="V178" s="35">
        <v>63.109471999999997</v>
      </c>
      <c r="W178" s="35">
        <v>359.41916900000001</v>
      </c>
      <c r="X178" s="35">
        <v>897.02572110000006</v>
      </c>
      <c r="Y178" s="35">
        <v>1.7760724649999999</v>
      </c>
      <c r="Z178" s="8">
        <v>3.9253828332486682</v>
      </c>
    </row>
    <row r="179" spans="1:26" s="13" customFormat="1" x14ac:dyDescent="0.3">
      <c r="A179" s="37">
        <v>2</v>
      </c>
      <c r="B179" s="37">
        <v>28</v>
      </c>
      <c r="C179" s="37">
        <v>8.5018865799999996E-2</v>
      </c>
      <c r="D179" s="37">
        <v>5.0713539100000003E-2</v>
      </c>
      <c r="E179" s="37">
        <v>30.3333282</v>
      </c>
      <c r="F179" s="38">
        <v>53.1631</v>
      </c>
      <c r="G179" s="37">
        <v>1.02291</v>
      </c>
      <c r="H179" s="38">
        <v>104.006523</v>
      </c>
      <c r="I179" s="37">
        <v>3.2582311169999998</v>
      </c>
      <c r="J179" s="38">
        <v>52.518929999999997</v>
      </c>
      <c r="K179" s="38">
        <v>308.85022200000003</v>
      </c>
      <c r="L179" s="37">
        <v>1361.4018920000001</v>
      </c>
      <c r="M179" s="37">
        <v>1.428388489</v>
      </c>
      <c r="N179" s="8">
        <v>5.9436447379215069</v>
      </c>
      <c r="O179" s="27">
        <v>0.118413724</v>
      </c>
      <c r="P179" s="27">
        <v>9.0799361499999995E-2</v>
      </c>
      <c r="Q179" s="27">
        <v>24.2114239</v>
      </c>
      <c r="R179" s="39">
        <v>70.914000000000001</v>
      </c>
      <c r="S179" s="27">
        <v>0.95154799999999995</v>
      </c>
      <c r="T179" s="39">
        <v>117.93026900000001</v>
      </c>
      <c r="U179" s="27">
        <v>3.139747995</v>
      </c>
      <c r="V179" s="39">
        <v>59.587072999999997</v>
      </c>
      <c r="W179" s="39">
        <v>346.70446700000002</v>
      </c>
      <c r="X179" s="27">
        <v>1288.011904</v>
      </c>
      <c r="Y179" s="27">
        <v>1.4653562179999999</v>
      </c>
      <c r="Z179" s="8">
        <v>5.6354185320573462</v>
      </c>
    </row>
    <row r="180" spans="1:26" x14ac:dyDescent="0.3">
      <c r="A180" s="37">
        <v>2</v>
      </c>
      <c r="B180" s="37">
        <v>29</v>
      </c>
      <c r="C180" s="37">
        <v>8.9487560100000002E-2</v>
      </c>
      <c r="D180" s="37">
        <v>5.95288426E-2</v>
      </c>
      <c r="E180" s="37">
        <v>31.6566963</v>
      </c>
      <c r="F180" s="38">
        <v>53.781199999999998</v>
      </c>
      <c r="G180" s="37">
        <v>1.0149699999999999</v>
      </c>
      <c r="H180" s="38">
        <v>101.80675000000001</v>
      </c>
      <c r="I180" s="37">
        <v>3.0790067720000001</v>
      </c>
      <c r="J180" s="38">
        <v>49.626835999999997</v>
      </c>
      <c r="K180" s="38">
        <v>295.81831299999999</v>
      </c>
      <c r="L180" s="37">
        <v>921.13416089999998</v>
      </c>
      <c r="M180" s="37">
        <v>1.457275358</v>
      </c>
      <c r="N180" s="8">
        <v>4.0470915301998769</v>
      </c>
      <c r="O180" s="27">
        <v>0.135882169</v>
      </c>
      <c r="P180" s="27">
        <v>0.108036354</v>
      </c>
      <c r="Q180" s="27">
        <v>24.443651200000001</v>
      </c>
      <c r="R180" s="39">
        <v>72.390300000000011</v>
      </c>
      <c r="S180" s="27">
        <v>0.94794</v>
      </c>
      <c r="T180" s="39">
        <v>116.900841</v>
      </c>
      <c r="U180" s="27">
        <v>3.070428894</v>
      </c>
      <c r="V180" s="39">
        <v>57.567923</v>
      </c>
      <c r="W180" s="39">
        <v>335.87858900000003</v>
      </c>
      <c r="X180" s="27">
        <v>1106.6428000000001</v>
      </c>
      <c r="Y180" s="27">
        <v>1.5560221139999999</v>
      </c>
      <c r="Z180" s="8">
        <v>4.8406000184304787</v>
      </c>
    </row>
    <row r="181" spans="1:26" x14ac:dyDescent="0.3">
      <c r="A181" s="37">
        <v>2</v>
      </c>
      <c r="B181" s="37">
        <v>30</v>
      </c>
      <c r="C181" s="37">
        <v>0.11188142700000001</v>
      </c>
      <c r="D181" s="37">
        <v>8.32731575E-2</v>
      </c>
      <c r="E181" s="37">
        <v>30.012760199999999</v>
      </c>
      <c r="F181" s="38">
        <v>56.513300000000001</v>
      </c>
      <c r="G181" s="37">
        <v>1.00865</v>
      </c>
      <c r="H181" s="38">
        <v>104.779088</v>
      </c>
      <c r="I181" s="37">
        <v>3.1436453200000001</v>
      </c>
      <c r="J181" s="38">
        <v>50.609833999999999</v>
      </c>
      <c r="K181" s="38">
        <v>298.970687</v>
      </c>
      <c r="L181" s="37">
        <v>589.62236849999999</v>
      </c>
      <c r="M181" s="37">
        <v>1.652968236</v>
      </c>
      <c r="N181" s="8">
        <v>2.8955638246410933</v>
      </c>
      <c r="O181" s="27">
        <v>0.155188039</v>
      </c>
      <c r="P181" s="27">
        <v>0.127552569</v>
      </c>
      <c r="Q181" s="27">
        <v>24.817134899999999</v>
      </c>
      <c r="R181" s="39">
        <v>74.203500000000005</v>
      </c>
      <c r="S181" s="27">
        <v>0.951874</v>
      </c>
      <c r="T181" s="39">
        <v>119.90251600000001</v>
      </c>
      <c r="U181" s="27">
        <v>3.1172051089999999</v>
      </c>
      <c r="V181" s="39">
        <v>58.451036999999999</v>
      </c>
      <c r="W181" s="39">
        <v>340.617907</v>
      </c>
      <c r="X181" s="27">
        <v>1595.506216</v>
      </c>
      <c r="Y181" s="27">
        <v>1.68939547</v>
      </c>
      <c r="Z181" s="8">
        <v>6.9817284259574759</v>
      </c>
    </row>
    <row r="182" spans="1:26" x14ac:dyDescent="0.3">
      <c r="A182" s="37">
        <v>2</v>
      </c>
      <c r="B182" s="37">
        <v>31</v>
      </c>
      <c r="C182" s="37">
        <v>0.151510954</v>
      </c>
      <c r="D182" s="37">
        <v>0.13629497600000001</v>
      </c>
      <c r="E182" s="37">
        <v>26.254545199999999</v>
      </c>
      <c r="F182" s="38">
        <v>80.5672</v>
      </c>
      <c r="G182" s="37">
        <v>0.93301699999999999</v>
      </c>
      <c r="H182" s="38">
        <v>109.78976399999999</v>
      </c>
      <c r="I182" s="37">
        <v>3.304257529</v>
      </c>
      <c r="J182" s="38">
        <v>52.899833999999998</v>
      </c>
      <c r="K182" s="38">
        <v>315.45171700000003</v>
      </c>
      <c r="L182" s="37">
        <v>466.8103772</v>
      </c>
      <c r="M182" s="37">
        <v>1.7974472029999999</v>
      </c>
      <c r="N182" s="8">
        <v>2.0413185186388758</v>
      </c>
      <c r="O182" s="27">
        <v>0.20009613000000001</v>
      </c>
      <c r="P182" s="27">
        <v>0.18667155499999999</v>
      </c>
      <c r="Q182" s="27">
        <v>21.6341553</v>
      </c>
      <c r="R182" s="39">
        <v>80.5672</v>
      </c>
      <c r="S182" s="27">
        <v>0.93301699999999999</v>
      </c>
      <c r="T182" s="39">
        <v>121.929918</v>
      </c>
      <c r="U182" s="27">
        <v>3.4232472889999999</v>
      </c>
      <c r="V182" s="39">
        <v>59.889449999999997</v>
      </c>
      <c r="W182" s="39">
        <v>348.27353399999998</v>
      </c>
      <c r="X182" s="27">
        <v>1548.39265</v>
      </c>
      <c r="Y182" s="27">
        <v>1.7768561970000001</v>
      </c>
      <c r="Z182" s="8">
        <v>6.7782535032972087</v>
      </c>
    </row>
    <row r="183" spans="1:26" x14ac:dyDescent="0.3">
      <c r="A183" s="37">
        <v>2</v>
      </c>
      <c r="B183" s="37">
        <v>32</v>
      </c>
      <c r="C183" s="37">
        <v>0.111166954</v>
      </c>
      <c r="D183" s="37">
        <v>8.9359313199999998E-2</v>
      </c>
      <c r="E183" s="37">
        <v>26.9131985</v>
      </c>
      <c r="F183" s="38">
        <v>57.7301</v>
      </c>
      <c r="G183" s="37">
        <v>1.01135</v>
      </c>
      <c r="H183" s="38">
        <v>109.402322</v>
      </c>
      <c r="I183" s="37">
        <v>3.1756661159999999</v>
      </c>
      <c r="J183" s="38">
        <v>53.386243999999998</v>
      </c>
      <c r="K183" s="38">
        <v>314.49418499999996</v>
      </c>
      <c r="L183" s="37">
        <v>15.82028884</v>
      </c>
      <c r="M183" s="37">
        <v>1.9516926400000001</v>
      </c>
      <c r="N183" s="8">
        <v>6.9128276767890906E-2</v>
      </c>
      <c r="O183" s="27">
        <v>0.220079467</v>
      </c>
      <c r="P183" s="27">
        <v>0.20432420100000001</v>
      </c>
      <c r="Q183" s="27">
        <v>14.8641863</v>
      </c>
      <c r="R183" s="39">
        <v>76.626899999999992</v>
      </c>
      <c r="S183" s="27">
        <v>0.94639600000000002</v>
      </c>
      <c r="T183" s="39">
        <v>123.356407</v>
      </c>
      <c r="U183" s="27">
        <v>3.3604568170000002</v>
      </c>
      <c r="V183" s="39">
        <v>65.083849999999998</v>
      </c>
      <c r="W183" s="39">
        <v>392.28591899999998</v>
      </c>
      <c r="X183" s="27">
        <v>394.83409699999999</v>
      </c>
      <c r="Y183" s="27">
        <v>1.9266377859999999</v>
      </c>
      <c r="Z183" s="8">
        <v>1.7268498526208371</v>
      </c>
    </row>
    <row r="184" spans="1:26" x14ac:dyDescent="0.3">
      <c r="A184" s="37">
        <v>2</v>
      </c>
      <c r="B184" s="37">
        <v>33</v>
      </c>
      <c r="C184" s="37">
        <v>0.10300023899999999</v>
      </c>
      <c r="D184" s="37">
        <v>8.1311441999999998E-2</v>
      </c>
      <c r="E184" s="37">
        <v>25.2786312</v>
      </c>
      <c r="F184" s="38">
        <v>59.782000000000004</v>
      </c>
      <c r="G184" s="37">
        <v>1.00475</v>
      </c>
      <c r="H184" s="38">
        <v>116.28361199999999</v>
      </c>
      <c r="I184" s="37">
        <v>3.035818006</v>
      </c>
      <c r="J184" s="38">
        <v>58.061471000000004</v>
      </c>
      <c r="K184" s="38">
        <v>338.60355700000002</v>
      </c>
      <c r="L184" s="37">
        <v>66.123570619999995</v>
      </c>
      <c r="M184" s="37">
        <v>1.875908098</v>
      </c>
      <c r="N184" s="8">
        <v>0.28962608402678564</v>
      </c>
      <c r="O184" s="27">
        <v>0.14232944</v>
      </c>
      <c r="P184" s="27">
        <v>0.125731856</v>
      </c>
      <c r="Q184" s="27">
        <v>20.913778300000001</v>
      </c>
      <c r="R184" s="39">
        <v>77.769900000000007</v>
      </c>
      <c r="S184" s="27">
        <v>0.94502399999999998</v>
      </c>
      <c r="T184" s="39">
        <v>126.74553699999998</v>
      </c>
      <c r="U184" s="27">
        <v>3.1751505199999999</v>
      </c>
      <c r="V184" s="39">
        <v>65.065528999999998</v>
      </c>
      <c r="W184" s="39">
        <v>375.64409899999998</v>
      </c>
      <c r="X184" s="27">
        <v>696.71317529999999</v>
      </c>
      <c r="Y184" s="27">
        <v>1.8182392780000001</v>
      </c>
      <c r="Z184" s="8">
        <v>3.0447781841540777</v>
      </c>
    </row>
    <row r="185" spans="1:26" x14ac:dyDescent="0.3">
      <c r="A185" s="37">
        <v>2</v>
      </c>
      <c r="B185" s="37">
        <v>34</v>
      </c>
      <c r="C185" s="37">
        <v>0.13284397100000001</v>
      </c>
      <c r="D185" s="37">
        <v>0.116422713</v>
      </c>
      <c r="E185" s="37">
        <v>20.6794701</v>
      </c>
      <c r="F185" s="38">
        <v>70.150300000000001</v>
      </c>
      <c r="G185" s="37">
        <v>0.97351100000000002</v>
      </c>
      <c r="H185" s="38">
        <v>121.577764</v>
      </c>
      <c r="I185" s="37">
        <v>3.4046061980000002</v>
      </c>
      <c r="J185" s="38">
        <v>64.115956999999995</v>
      </c>
      <c r="K185" s="38">
        <v>365.70768700000002</v>
      </c>
      <c r="L185" s="37">
        <v>221.50760560000001</v>
      </c>
      <c r="M185" s="37">
        <v>2.0179010659999999</v>
      </c>
      <c r="N185" s="8">
        <v>0.96778050322851739</v>
      </c>
      <c r="O185" s="27">
        <v>0.19975757599999999</v>
      </c>
      <c r="P185" s="27">
        <v>0.184040546</v>
      </c>
      <c r="Q185" s="27">
        <v>15.199275999999999</v>
      </c>
      <c r="R185" s="39">
        <v>88.852800000000002</v>
      </c>
      <c r="S185" s="27">
        <v>0.92413500000000004</v>
      </c>
      <c r="T185" s="39">
        <v>140.21051400000002</v>
      </c>
      <c r="U185" s="27">
        <v>3.6230816450000001</v>
      </c>
      <c r="V185" s="39">
        <v>80.265411999999998</v>
      </c>
      <c r="W185" s="39">
        <v>431.84375899999998</v>
      </c>
      <c r="X185" s="27">
        <v>1531.481689</v>
      </c>
      <c r="Y185" s="27">
        <v>1.9795992570000001</v>
      </c>
      <c r="Z185" s="8">
        <v>6.6912315867718695</v>
      </c>
    </row>
    <row r="186" spans="1:26" x14ac:dyDescent="0.3">
      <c r="A186" s="37">
        <v>2</v>
      </c>
      <c r="B186" s="37">
        <v>35</v>
      </c>
      <c r="C186" s="37">
        <v>0.114722617</v>
      </c>
      <c r="D186" s="37">
        <v>9.1460771900000001E-2</v>
      </c>
      <c r="E186" s="37">
        <v>23.1100979</v>
      </c>
      <c r="F186" s="38">
        <v>68.934700000000007</v>
      </c>
      <c r="G186" s="37">
        <v>0.97375999999999996</v>
      </c>
      <c r="H186" s="38">
        <v>120.04161300000001</v>
      </c>
      <c r="I186" s="37">
        <v>3.1448104410000002</v>
      </c>
      <c r="J186" s="38">
        <v>61.845375000000004</v>
      </c>
      <c r="K186" s="38">
        <v>347.47437300000001</v>
      </c>
      <c r="L186" s="37">
        <v>2407.7728860000002</v>
      </c>
      <c r="M186" s="37">
        <v>1.595541863</v>
      </c>
      <c r="N186" s="8">
        <v>10.547284702006698</v>
      </c>
      <c r="O186" s="27">
        <v>0.163501009</v>
      </c>
      <c r="P186" s="27">
        <v>0.13946642000000001</v>
      </c>
      <c r="Q186" s="27">
        <v>18.180566800000001</v>
      </c>
      <c r="R186" s="39">
        <v>85.847999999999999</v>
      </c>
      <c r="S186" s="27">
        <v>0.92682600000000004</v>
      </c>
      <c r="T186" s="39">
        <v>135.88979700000002</v>
      </c>
      <c r="U186" s="27">
        <v>3.292288557</v>
      </c>
      <c r="V186" s="39">
        <v>74.625838999999999</v>
      </c>
      <c r="W186" s="39">
        <v>401.72340400000002</v>
      </c>
      <c r="X186" s="27">
        <v>18282.408149999999</v>
      </c>
      <c r="Y186" s="27">
        <v>1.6293700099999999</v>
      </c>
      <c r="Z186" s="8">
        <v>79.972500766374253</v>
      </c>
    </row>
    <row r="187" spans="1:26" x14ac:dyDescent="0.3">
      <c r="A187" s="37">
        <v>2</v>
      </c>
      <c r="B187" s="37">
        <v>36</v>
      </c>
      <c r="C187" s="37">
        <v>7.9571887899999999E-2</v>
      </c>
      <c r="D187" s="37">
        <v>4.9056246900000003E-2</v>
      </c>
      <c r="E187" s="37">
        <v>31.124479300000001</v>
      </c>
      <c r="F187" s="38">
        <v>49.5822</v>
      </c>
      <c r="G187" s="37">
        <v>1.04165</v>
      </c>
      <c r="H187" s="38">
        <v>105.67119099999999</v>
      </c>
      <c r="I187" s="37">
        <v>2.958630528</v>
      </c>
      <c r="J187" s="38">
        <v>50.414817999999997</v>
      </c>
      <c r="K187" s="38">
        <v>303.02151800000001</v>
      </c>
      <c r="L187" s="37">
        <v>41.733952070000001</v>
      </c>
      <c r="M187" s="37">
        <v>1.808253337</v>
      </c>
      <c r="N187" s="8">
        <v>0.18353830863183271</v>
      </c>
      <c r="O187" s="27">
        <v>0.14078481500000001</v>
      </c>
      <c r="P187" s="27">
        <v>0.107516527</v>
      </c>
      <c r="Q187" s="27">
        <v>21.29496</v>
      </c>
      <c r="R187" s="39">
        <v>65.863599999999991</v>
      </c>
      <c r="S187" s="27">
        <v>0.97299199999999997</v>
      </c>
      <c r="T187" s="39">
        <v>121.556282</v>
      </c>
      <c r="U187" s="27">
        <v>3.0657030220000001</v>
      </c>
      <c r="V187" s="39">
        <v>63.079698</v>
      </c>
      <c r="W187" s="39">
        <v>360.685248</v>
      </c>
      <c r="X187" s="27">
        <v>6495.0275769999998</v>
      </c>
      <c r="Y187" s="27">
        <v>1.8139967779999999</v>
      </c>
      <c r="Z187" s="8">
        <v>28.446568461122151</v>
      </c>
    </row>
    <row r="188" spans="1:26" x14ac:dyDescent="0.3">
      <c r="A188" s="37">
        <v>2</v>
      </c>
      <c r="B188" s="37">
        <v>37</v>
      </c>
      <c r="C188" s="37">
        <v>7.7388651700000005E-2</v>
      </c>
      <c r="D188" s="37">
        <v>4.3100599199999999E-2</v>
      </c>
      <c r="E188" s="37">
        <v>31.163448299999999</v>
      </c>
      <c r="F188" s="38">
        <v>48.927999999999997</v>
      </c>
      <c r="G188" s="37">
        <v>1.04427</v>
      </c>
      <c r="H188" s="38">
        <v>105.373943</v>
      </c>
      <c r="I188" s="37">
        <v>2.9464720190000002</v>
      </c>
      <c r="J188" s="38">
        <v>50.637113999999997</v>
      </c>
      <c r="K188" s="38">
        <v>302.468391</v>
      </c>
      <c r="L188" s="37">
        <v>16.011802800000002</v>
      </c>
      <c r="M188" s="37">
        <v>1.9215449040000001</v>
      </c>
      <c r="N188" s="8">
        <v>7.3485909681782244E-2</v>
      </c>
      <c r="O188" s="27">
        <v>0.12568093799999999</v>
      </c>
      <c r="P188" s="27">
        <v>9.6784427800000003E-2</v>
      </c>
      <c r="Q188" s="27">
        <v>24.983953499999998</v>
      </c>
      <c r="R188" s="39">
        <v>65.589799999999997</v>
      </c>
      <c r="S188" s="27">
        <v>0.97226100000000004</v>
      </c>
      <c r="T188" s="39">
        <v>115.886787</v>
      </c>
      <c r="U188" s="27">
        <v>3.0389213939999999</v>
      </c>
      <c r="V188" s="39">
        <v>58.202969000000003</v>
      </c>
      <c r="W188" s="39">
        <v>333.395217</v>
      </c>
      <c r="X188" s="27">
        <v>111.0114141</v>
      </c>
      <c r="Y188" s="27">
        <v>1.906329956</v>
      </c>
      <c r="Z188" s="8">
        <v>0.48496942619490252</v>
      </c>
    </row>
    <row r="189" spans="1:26" x14ac:dyDescent="0.3">
      <c r="A189" s="37">
        <v>2</v>
      </c>
      <c r="B189" s="37">
        <v>38</v>
      </c>
      <c r="C189" s="37">
        <v>8.9046210099999995E-2</v>
      </c>
      <c r="D189" s="37">
        <v>3.7843096999999999E-2</v>
      </c>
      <c r="E189" s="37">
        <v>29.9384823</v>
      </c>
      <c r="F189" s="38">
        <v>50.967500000000001</v>
      </c>
      <c r="G189" s="37">
        <v>1.0334399999999999</v>
      </c>
      <c r="H189" s="38">
        <v>107.67785000000001</v>
      </c>
      <c r="I189" s="37">
        <v>3.425675676</v>
      </c>
      <c r="J189" s="38">
        <v>51.802590000000002</v>
      </c>
      <c r="K189" s="38">
        <v>305.30658900000003</v>
      </c>
      <c r="L189" s="37">
        <v>3.7277933160000001</v>
      </c>
      <c r="M189" s="37">
        <v>1.949085441</v>
      </c>
      <c r="N189" s="8">
        <v>2.04269534074107E-2</v>
      </c>
      <c r="O189" s="27">
        <v>0.13043421499999999</v>
      </c>
      <c r="P189" s="27">
        <v>0.102350064</v>
      </c>
      <c r="Q189" s="27">
        <v>25.064599999999999</v>
      </c>
      <c r="R189" s="39">
        <v>67.954999999999998</v>
      </c>
      <c r="S189" s="27">
        <v>0.96595200000000003</v>
      </c>
      <c r="T189" s="39">
        <v>116.920659</v>
      </c>
      <c r="U189" s="27">
        <v>3.1096866099999998</v>
      </c>
      <c r="V189" s="39">
        <v>58.479061999999999</v>
      </c>
      <c r="W189" s="39">
        <v>333.12418200000002</v>
      </c>
      <c r="X189" s="27">
        <v>83.985941650000001</v>
      </c>
      <c r="Y189" s="27">
        <v>1.8634844859999999</v>
      </c>
      <c r="Z189" s="8">
        <v>0.36708558522141171</v>
      </c>
    </row>
    <row r="190" spans="1:26" x14ac:dyDescent="0.3">
      <c r="A190" s="37">
        <v>2</v>
      </c>
      <c r="B190" s="37">
        <v>39</v>
      </c>
      <c r="C190" s="37">
        <v>0.110613212</v>
      </c>
      <c r="D190" s="37">
        <v>8.8734261699999997E-2</v>
      </c>
      <c r="E190" s="37">
        <v>24.001062399999999</v>
      </c>
      <c r="F190" s="38">
        <v>65.311700000000002</v>
      </c>
      <c r="G190" s="37">
        <v>0.98397599999999996</v>
      </c>
      <c r="H190" s="38">
        <v>117.01659000000001</v>
      </c>
      <c r="I190" s="37">
        <v>3.2288941740000001</v>
      </c>
      <c r="J190" s="38">
        <v>58.070488000000005</v>
      </c>
      <c r="K190" s="38">
        <v>338.260381</v>
      </c>
      <c r="L190" s="37">
        <v>36.801682919999998</v>
      </c>
      <c r="M190" s="37">
        <v>1.8257482190000001</v>
      </c>
      <c r="N190" s="8">
        <v>0.16092206634892231</v>
      </c>
      <c r="O190" s="27">
        <v>0.148013324</v>
      </c>
      <c r="P190" s="27">
        <v>0.131065667</v>
      </c>
      <c r="Q190" s="27">
        <v>21.1547184</v>
      </c>
      <c r="R190" s="39">
        <v>80.913700000000006</v>
      </c>
      <c r="S190" s="27">
        <v>0.93070200000000003</v>
      </c>
      <c r="T190" s="39">
        <v>127.24230899999999</v>
      </c>
      <c r="U190" s="27">
        <v>3.356216629</v>
      </c>
      <c r="V190" s="39">
        <v>64.460142000000005</v>
      </c>
      <c r="W190" s="39">
        <v>365.61161099999998</v>
      </c>
      <c r="X190" s="27">
        <v>215.38980000000001</v>
      </c>
      <c r="Y190" s="27">
        <v>1.879765283</v>
      </c>
      <c r="Z190" s="8">
        <v>0.94079684832400068</v>
      </c>
    </row>
    <row r="191" spans="1:26" x14ac:dyDescent="0.3">
      <c r="A191" s="37">
        <v>2</v>
      </c>
      <c r="B191" s="37">
        <v>40</v>
      </c>
      <c r="C191" s="37">
        <v>8.7681703299999997E-2</v>
      </c>
      <c r="D191" s="37">
        <v>4.5394722399999997E-2</v>
      </c>
      <c r="E191" s="37">
        <v>24.897355999999998</v>
      </c>
      <c r="F191" s="38">
        <v>62.186900000000001</v>
      </c>
      <c r="G191" s="37">
        <v>0.99367000000000005</v>
      </c>
      <c r="H191" s="38">
        <v>115.98737200000001</v>
      </c>
      <c r="I191" s="37">
        <v>3.1151862459999999</v>
      </c>
      <c r="J191" s="38">
        <v>58.032319999999999</v>
      </c>
      <c r="K191" s="38">
        <v>339.78704999999997</v>
      </c>
      <c r="L191" s="37">
        <v>8.1771705939999997</v>
      </c>
      <c r="M191" s="37">
        <v>1.7666766350000001</v>
      </c>
      <c r="N191" s="8">
        <v>4.310121142928236E-2</v>
      </c>
      <c r="O191" s="27">
        <v>0.11732812200000001</v>
      </c>
      <c r="P191" s="27">
        <v>9.0631544600000002E-2</v>
      </c>
      <c r="Q191" s="27">
        <v>21.665800099999998</v>
      </c>
      <c r="R191" s="39">
        <v>77.426199999999994</v>
      </c>
      <c r="S191" s="27">
        <v>0.94165299999999996</v>
      </c>
      <c r="T191" s="39">
        <v>126.19185399999999</v>
      </c>
      <c r="U191" s="27">
        <v>3.107302534</v>
      </c>
      <c r="V191" s="39">
        <v>65.736063000000001</v>
      </c>
      <c r="W191" s="39">
        <v>371.91729000000004</v>
      </c>
      <c r="X191" s="27">
        <v>114.82702829999999</v>
      </c>
      <c r="Y191" s="27">
        <v>1.7646690119999999</v>
      </c>
      <c r="Z191" s="8">
        <v>0.50258839101791031</v>
      </c>
    </row>
    <row r="192" spans="1:26" x14ac:dyDescent="0.3">
      <c r="A192" s="37">
        <v>2</v>
      </c>
      <c r="B192" s="37">
        <v>41</v>
      </c>
      <c r="C192" s="37">
        <v>8.8784501000000002E-2</v>
      </c>
      <c r="D192" s="37">
        <v>5.8178499299999999E-2</v>
      </c>
      <c r="E192" s="37">
        <v>26.122758900000001</v>
      </c>
      <c r="F192" s="38">
        <v>61.0045</v>
      </c>
      <c r="G192" s="37">
        <v>0.99181799999999998</v>
      </c>
      <c r="H192" s="38">
        <v>113.038071</v>
      </c>
      <c r="I192" s="37">
        <v>3.1637826960000002</v>
      </c>
      <c r="J192" s="38">
        <v>57.407706000000005</v>
      </c>
      <c r="K192" s="38">
        <v>328.08241199999998</v>
      </c>
      <c r="L192" s="37">
        <v>69.117629210000004</v>
      </c>
      <c r="M192" s="37">
        <v>1.812517682</v>
      </c>
      <c r="N192" s="8">
        <v>0.30286860827339968</v>
      </c>
      <c r="O192" s="27">
        <v>0.15028636200000001</v>
      </c>
      <c r="P192" s="27">
        <v>0.13010670199999999</v>
      </c>
      <c r="Q192" s="27">
        <v>19.8890095</v>
      </c>
      <c r="R192" s="39">
        <v>80.406000000000006</v>
      </c>
      <c r="S192" s="27">
        <v>0.93163799999999997</v>
      </c>
      <c r="T192" s="39">
        <v>127.48134899999999</v>
      </c>
      <c r="U192" s="27">
        <v>3.2685263450000002</v>
      </c>
      <c r="V192" s="39">
        <v>67.208039999999997</v>
      </c>
      <c r="W192" s="39">
        <v>379.21431100000001</v>
      </c>
      <c r="X192" s="27">
        <v>817.48369779999996</v>
      </c>
      <c r="Y192" s="27">
        <v>1.764853963</v>
      </c>
      <c r="Z192" s="8">
        <v>3.5805304705987355</v>
      </c>
    </row>
    <row r="193" spans="1:26" x14ac:dyDescent="0.3">
      <c r="A193" s="37">
        <v>2</v>
      </c>
      <c r="B193" s="37">
        <v>42</v>
      </c>
      <c r="C193" s="37">
        <v>0.100218564</v>
      </c>
      <c r="D193" s="37">
        <v>7.4142895599999994E-2</v>
      </c>
      <c r="E193" s="37">
        <v>26.302652399999999</v>
      </c>
      <c r="F193" s="38">
        <v>61.419899999999998</v>
      </c>
      <c r="G193" s="37">
        <v>0.98802900000000005</v>
      </c>
      <c r="H193" s="38">
        <v>111.59694400000001</v>
      </c>
      <c r="I193" s="37">
        <v>3.503301751</v>
      </c>
      <c r="J193" s="38">
        <v>58.047342999999998</v>
      </c>
      <c r="K193" s="38">
        <v>325.10433700000004</v>
      </c>
      <c r="L193" s="37">
        <v>2076.5630190000002</v>
      </c>
      <c r="M193" s="37">
        <v>1.49535193</v>
      </c>
      <c r="N193" s="8">
        <v>9.0790436501259961</v>
      </c>
      <c r="O193" s="27">
        <v>0.144179955</v>
      </c>
      <c r="P193" s="27">
        <v>0.123047665</v>
      </c>
      <c r="Q193" s="27">
        <v>20.329298000000001</v>
      </c>
      <c r="R193" s="39">
        <v>78.132999999999996</v>
      </c>
      <c r="S193" s="27">
        <v>0.936087</v>
      </c>
      <c r="T193" s="39">
        <v>125.81905500000002</v>
      </c>
      <c r="U193" s="27">
        <v>3.4206672089999999</v>
      </c>
      <c r="V193" s="39">
        <v>70.526775000000001</v>
      </c>
      <c r="W193" s="39">
        <v>374.19624199999998</v>
      </c>
      <c r="X193" s="27">
        <v>15410.09045</v>
      </c>
      <c r="Y193" s="27">
        <v>1.539325788</v>
      </c>
      <c r="Z193" s="8">
        <v>67.327676174278409</v>
      </c>
    </row>
    <row r="194" spans="1:26" x14ac:dyDescent="0.3">
      <c r="A194" s="37">
        <v>2</v>
      </c>
      <c r="B194" s="37">
        <v>43</v>
      </c>
      <c r="C194" s="37">
        <v>9.6603363799999994E-2</v>
      </c>
      <c r="D194" s="37">
        <v>6.5164171199999996E-2</v>
      </c>
      <c r="E194" s="37">
        <v>25.498540899999998</v>
      </c>
      <c r="F194" s="38">
        <v>65.300899999999999</v>
      </c>
      <c r="G194" s="37">
        <v>0.97490100000000002</v>
      </c>
      <c r="H194" s="38">
        <v>116.903982</v>
      </c>
      <c r="I194" s="37">
        <v>3.5137372980000001</v>
      </c>
      <c r="J194" s="38">
        <v>61.181073000000005</v>
      </c>
      <c r="K194" s="38">
        <v>345.093051</v>
      </c>
      <c r="L194" s="37">
        <v>2522.9286739999998</v>
      </c>
      <c r="M194" s="37">
        <v>1.486633353</v>
      </c>
      <c r="N194" s="8">
        <v>11.088257643995394</v>
      </c>
      <c r="O194" s="27">
        <v>0.14236824200000001</v>
      </c>
      <c r="P194" s="27">
        <v>0.124095179</v>
      </c>
      <c r="Q194" s="27">
        <v>21.189573299999999</v>
      </c>
      <c r="R194" s="39">
        <v>80.381200000000007</v>
      </c>
      <c r="S194" s="27">
        <v>0.93046300000000004</v>
      </c>
      <c r="T194" s="39">
        <v>126.56820099999999</v>
      </c>
      <c r="U194" s="27">
        <v>3.4324742270000002</v>
      </c>
      <c r="V194" s="39">
        <v>67.976596000000001</v>
      </c>
      <c r="W194" s="39">
        <v>374.90329700000001</v>
      </c>
      <c r="X194" s="27">
        <v>7679.215518</v>
      </c>
      <c r="Y194" s="27">
        <v>1.529461044</v>
      </c>
      <c r="Z194" s="8">
        <v>33.558550144400606</v>
      </c>
    </row>
    <row r="195" spans="1:26" x14ac:dyDescent="0.3">
      <c r="A195" s="37">
        <v>2</v>
      </c>
      <c r="B195" s="37">
        <v>44</v>
      </c>
      <c r="C195" s="37">
        <v>9.0090960299999995E-2</v>
      </c>
      <c r="D195" s="37">
        <v>6.9073393900000002E-2</v>
      </c>
      <c r="E195" s="37">
        <v>26.8881321</v>
      </c>
      <c r="F195" s="38">
        <v>58.905799999999999</v>
      </c>
      <c r="G195" s="37">
        <v>0.99423799999999996</v>
      </c>
      <c r="H195" s="38">
        <v>110.19127300000001</v>
      </c>
      <c r="I195" s="37">
        <v>3.2654360279999999</v>
      </c>
      <c r="J195" s="38">
        <v>55.547847999999995</v>
      </c>
      <c r="K195" s="38">
        <v>329.99296399999997</v>
      </c>
      <c r="L195" s="37">
        <v>277.54000439999999</v>
      </c>
      <c r="M195" s="37">
        <v>1.607627825</v>
      </c>
      <c r="N195" s="8">
        <v>1.2311420723864877</v>
      </c>
      <c r="O195" s="27">
        <v>0.124143668</v>
      </c>
      <c r="P195" s="27">
        <v>0.10059586199999999</v>
      </c>
      <c r="Q195" s="27">
        <v>23.3913212</v>
      </c>
      <c r="R195" s="39">
        <v>74.175000000000011</v>
      </c>
      <c r="S195" s="27">
        <v>0.94010700000000003</v>
      </c>
      <c r="T195" s="39">
        <v>121.01976999999999</v>
      </c>
      <c r="U195" s="27">
        <v>3.272624113</v>
      </c>
      <c r="V195" s="39">
        <v>62.500354999999992</v>
      </c>
      <c r="W195" s="39">
        <v>362.27317199999999</v>
      </c>
      <c r="X195" s="27">
        <v>1373.1094000000001</v>
      </c>
      <c r="Y195" s="27">
        <v>1.6705000830000001</v>
      </c>
      <c r="Z195" s="8">
        <v>6.0333286521707699</v>
      </c>
    </row>
    <row r="196" spans="1:26" x14ac:dyDescent="0.3">
      <c r="A196" s="37">
        <v>2</v>
      </c>
      <c r="B196" s="37">
        <v>45</v>
      </c>
      <c r="C196" s="37">
        <v>0.10905406600000001</v>
      </c>
      <c r="D196" s="37">
        <v>8.2136362800000001E-2</v>
      </c>
      <c r="E196" s="37">
        <v>26.0099792</v>
      </c>
      <c r="F196" s="38">
        <v>64.441000000000003</v>
      </c>
      <c r="G196" s="37">
        <v>0.97882199999999997</v>
      </c>
      <c r="H196" s="38">
        <v>112.076841</v>
      </c>
      <c r="I196" s="37">
        <v>3.4100026749999999</v>
      </c>
      <c r="J196" s="38">
        <v>55.955873000000004</v>
      </c>
      <c r="K196" s="38">
        <v>329.930924</v>
      </c>
      <c r="L196" s="37">
        <v>1211.693687</v>
      </c>
      <c r="M196" s="37">
        <v>1.502476476</v>
      </c>
      <c r="N196" s="8">
        <v>5.3046285559226236</v>
      </c>
      <c r="O196" s="27">
        <v>0.18424928199999999</v>
      </c>
      <c r="P196" s="27">
        <v>0.17189237499999999</v>
      </c>
      <c r="Q196" s="27">
        <v>17.438562399999999</v>
      </c>
      <c r="R196" s="39">
        <v>81.278400000000005</v>
      </c>
      <c r="S196" s="27">
        <v>0.92455200000000004</v>
      </c>
      <c r="T196" s="39">
        <v>126.19978700000001</v>
      </c>
      <c r="U196" s="27">
        <v>3.5118294680000002</v>
      </c>
      <c r="V196" s="39">
        <v>67.641908000000001</v>
      </c>
      <c r="W196" s="39">
        <v>382.20739399999997</v>
      </c>
      <c r="X196" s="27">
        <v>2649.1606360000001</v>
      </c>
      <c r="Y196" s="27">
        <v>1.572973532</v>
      </c>
      <c r="Z196" s="8">
        <v>11.580471920511433</v>
      </c>
    </row>
    <row r="197" spans="1:26" x14ac:dyDescent="0.3">
      <c r="A197" s="37">
        <v>2</v>
      </c>
      <c r="B197" s="37">
        <v>46</v>
      </c>
      <c r="C197" s="37">
        <v>0.122872949</v>
      </c>
      <c r="D197" s="37">
        <v>0.109448567</v>
      </c>
      <c r="E197" s="37">
        <v>24.734331099999999</v>
      </c>
      <c r="F197" s="38">
        <v>67.508700000000005</v>
      </c>
      <c r="G197" s="37">
        <v>0.96246500000000001</v>
      </c>
      <c r="H197" s="38">
        <v>110.229669</v>
      </c>
      <c r="I197" s="37">
        <v>3.3680114680000002</v>
      </c>
      <c r="J197" s="38">
        <v>55.256627999999999</v>
      </c>
      <c r="K197" s="38">
        <v>325.349041</v>
      </c>
      <c r="L197" s="37">
        <v>914.8893941</v>
      </c>
      <c r="M197" s="37">
        <v>1.67148849</v>
      </c>
      <c r="N197" s="8">
        <v>4.0077546220944589</v>
      </c>
      <c r="O197" s="27">
        <v>0.18187215900000001</v>
      </c>
      <c r="P197" s="27">
        <v>0.17043074999999999</v>
      </c>
      <c r="Q197" s="27">
        <v>17.895183599999999</v>
      </c>
      <c r="R197" s="39">
        <v>84.030199999999994</v>
      </c>
      <c r="S197" s="27">
        <v>0.92188000000000003</v>
      </c>
      <c r="T197" s="39">
        <v>127.046447</v>
      </c>
      <c r="U197" s="27">
        <v>3.4509624200000002</v>
      </c>
      <c r="V197" s="39">
        <v>68.561671000000004</v>
      </c>
      <c r="W197" s="39">
        <v>384.69003699999996</v>
      </c>
      <c r="X197" s="27">
        <v>25826.541120000002</v>
      </c>
      <c r="Y197" s="27">
        <v>1.6964783080000001</v>
      </c>
      <c r="Z197" s="8">
        <v>112.8887224071227</v>
      </c>
    </row>
    <row r="198" spans="1:26" x14ac:dyDescent="0.3">
      <c r="A198" s="37">
        <v>2</v>
      </c>
      <c r="B198" s="37">
        <v>47</v>
      </c>
      <c r="C198" s="37">
        <v>8.9166775300000001E-2</v>
      </c>
      <c r="D198" s="37">
        <v>5.6485168600000003E-2</v>
      </c>
      <c r="E198" s="37">
        <v>25.617229500000001</v>
      </c>
      <c r="F198" s="38">
        <v>66.242899999999992</v>
      </c>
      <c r="G198" s="37">
        <v>0.974916</v>
      </c>
      <c r="H198" s="38">
        <v>116.067153</v>
      </c>
      <c r="I198" s="37">
        <v>2.848675348</v>
      </c>
      <c r="J198" s="38">
        <v>56.563122</v>
      </c>
      <c r="K198" s="38">
        <v>340.81858999999997</v>
      </c>
      <c r="L198" s="37">
        <v>1.5057646179999999</v>
      </c>
      <c r="M198" s="37">
        <v>1.9071978220000001</v>
      </c>
      <c r="N198" s="8">
        <v>6.6416274559932213E-3</v>
      </c>
      <c r="O198" s="27">
        <v>0.13600470100000001</v>
      </c>
      <c r="P198" s="27">
        <v>0.115826041</v>
      </c>
      <c r="Q198" s="27">
        <v>21.738039000000001</v>
      </c>
      <c r="R198" s="39">
        <v>83.929400000000001</v>
      </c>
      <c r="S198" s="27">
        <v>0.92759599999999998</v>
      </c>
      <c r="T198" s="39">
        <v>129.43625</v>
      </c>
      <c r="U198" s="27">
        <v>2.975216138</v>
      </c>
      <c r="V198" s="39">
        <v>63.630390999999996</v>
      </c>
      <c r="W198" s="39">
        <v>376.26569899999998</v>
      </c>
      <c r="X198" s="27">
        <v>371.2756344</v>
      </c>
      <c r="Y198" s="27">
        <v>1.896436477</v>
      </c>
      <c r="Z198" s="8">
        <v>1.6279359215486706</v>
      </c>
    </row>
    <row r="199" spans="1:26" x14ac:dyDescent="0.3">
      <c r="A199" s="37">
        <v>2</v>
      </c>
      <c r="B199" s="37">
        <v>48</v>
      </c>
      <c r="C199" s="37">
        <v>0.106857613</v>
      </c>
      <c r="D199" s="37">
        <v>8.4122955799999996E-2</v>
      </c>
      <c r="E199" s="37">
        <v>28.162082699999999</v>
      </c>
      <c r="F199" s="38">
        <v>55.512799999999999</v>
      </c>
      <c r="G199" s="37">
        <v>1.0206500000000001</v>
      </c>
      <c r="H199" s="38">
        <v>109.68665900000001</v>
      </c>
      <c r="I199" s="37">
        <v>3.1624219130000002</v>
      </c>
      <c r="J199" s="38">
        <v>52.065111999999999</v>
      </c>
      <c r="K199" s="38">
        <v>317.31501899999995</v>
      </c>
      <c r="L199" s="37">
        <v>449.79863719999997</v>
      </c>
      <c r="M199" s="37">
        <v>1.8305241050000001</v>
      </c>
      <c r="N199" s="8">
        <v>1.9678114636298725</v>
      </c>
      <c r="O199" s="27">
        <v>0.254166275</v>
      </c>
      <c r="P199" s="27">
        <v>0.23540201799999999</v>
      </c>
      <c r="Q199" s="27">
        <v>12.8494101</v>
      </c>
      <c r="R199" s="39">
        <v>74.190399999999997</v>
      </c>
      <c r="S199" s="27">
        <v>0.95470299999999997</v>
      </c>
      <c r="T199" s="39">
        <v>122.900352</v>
      </c>
      <c r="U199" s="27">
        <v>3.3099444720000002</v>
      </c>
      <c r="V199" s="39">
        <v>65.393608</v>
      </c>
      <c r="W199" s="39">
        <v>415.230098</v>
      </c>
      <c r="X199" s="27">
        <v>10146.06992</v>
      </c>
      <c r="Y199" s="27">
        <v>1.848528978</v>
      </c>
      <c r="Z199" s="8">
        <v>44.36886447513487</v>
      </c>
    </row>
    <row r="200" spans="1:26" x14ac:dyDescent="0.3">
      <c r="A200" s="37">
        <v>2</v>
      </c>
      <c r="B200" s="37">
        <v>49</v>
      </c>
      <c r="C200" s="37">
        <v>9.7954072099999998E-2</v>
      </c>
      <c r="D200" s="37">
        <v>7.1461878699999995E-2</v>
      </c>
      <c r="E200" s="37">
        <v>28.5240917</v>
      </c>
      <c r="F200" s="38">
        <v>54.2395</v>
      </c>
      <c r="G200" s="37">
        <v>1.02458</v>
      </c>
      <c r="H200" s="38">
        <v>109.506495</v>
      </c>
      <c r="I200" s="37">
        <v>3.1291784699999998</v>
      </c>
      <c r="J200" s="38">
        <v>52.790281999999998</v>
      </c>
      <c r="K200" s="38">
        <v>314.68023399999998</v>
      </c>
      <c r="L200" s="37">
        <v>11.032248239999999</v>
      </c>
      <c r="M200" s="37">
        <v>1.9889720740000001</v>
      </c>
      <c r="N200" s="8">
        <v>4.8217534188481216E-2</v>
      </c>
      <c r="O200" s="27">
        <v>0.15910312500000001</v>
      </c>
      <c r="P200" s="27">
        <v>0.13785642400000001</v>
      </c>
      <c r="Q200" s="27">
        <v>21.755226100000002</v>
      </c>
      <c r="R200" s="39">
        <v>73.0762</v>
      </c>
      <c r="S200" s="27">
        <v>0.95144399999999996</v>
      </c>
      <c r="T200" s="39">
        <v>119.891671</v>
      </c>
      <c r="U200" s="27">
        <v>3.335474203</v>
      </c>
      <c r="V200" s="39">
        <v>61.286299</v>
      </c>
      <c r="W200" s="39">
        <v>350.382384</v>
      </c>
      <c r="X200" s="27">
        <v>316.3913397</v>
      </c>
      <c r="Y200" s="27">
        <v>1.936346787</v>
      </c>
      <c r="Z200" s="8">
        <v>1.3827210632879783</v>
      </c>
    </row>
    <row r="201" spans="1:26" x14ac:dyDescent="0.3">
      <c r="A201" s="37">
        <v>2</v>
      </c>
      <c r="B201" s="37">
        <v>50</v>
      </c>
      <c r="C201" s="37">
        <v>8.9023642200000003E-2</v>
      </c>
      <c r="D201" s="37">
        <v>4.7419723099999998E-2</v>
      </c>
      <c r="E201" s="37">
        <v>27.298278799999999</v>
      </c>
      <c r="F201" s="38">
        <v>54.296700000000001</v>
      </c>
      <c r="G201" s="37">
        <v>1.0246</v>
      </c>
      <c r="H201" s="38">
        <v>113.809516</v>
      </c>
      <c r="I201" s="37">
        <v>3.0583289539999998</v>
      </c>
      <c r="J201" s="38">
        <v>56.842995000000002</v>
      </c>
      <c r="K201" s="38">
        <v>331.69575899999995</v>
      </c>
      <c r="L201" s="37">
        <v>44.572523949999997</v>
      </c>
      <c r="M201" s="37">
        <v>1.8236457770000001</v>
      </c>
      <c r="N201" s="8">
        <v>0.19954067227732047</v>
      </c>
      <c r="O201" s="27">
        <v>0.12515775900000001</v>
      </c>
      <c r="P201" s="27">
        <v>0.101176143</v>
      </c>
      <c r="Q201" s="27">
        <v>23.412260100000001</v>
      </c>
      <c r="R201" s="39">
        <v>71.079799999999992</v>
      </c>
      <c r="S201" s="27">
        <v>0.96007299999999995</v>
      </c>
      <c r="T201" s="39">
        <v>120.49907999999999</v>
      </c>
      <c r="U201" s="27">
        <v>3.0471884710000001</v>
      </c>
      <c r="V201" s="39">
        <v>60.940012000000003</v>
      </c>
      <c r="W201" s="39">
        <v>349.98217399999999</v>
      </c>
      <c r="X201" s="27">
        <v>287.25214410000001</v>
      </c>
      <c r="Y201" s="27">
        <v>1.8622617699999999</v>
      </c>
      <c r="Z201" s="8">
        <v>1.2555931775833684</v>
      </c>
    </row>
    <row r="202" spans="1:26" x14ac:dyDescent="0.3">
      <c r="A202" s="37">
        <v>2</v>
      </c>
      <c r="B202" s="37">
        <v>51</v>
      </c>
      <c r="C202" s="37">
        <v>0.113045312</v>
      </c>
      <c r="D202" s="37">
        <v>9.3115612900000005E-2</v>
      </c>
      <c r="E202" s="37">
        <v>21.805917699999998</v>
      </c>
      <c r="F202" s="38">
        <v>67.742399999999989</v>
      </c>
      <c r="G202" s="37">
        <v>0.97840800000000006</v>
      </c>
      <c r="H202" s="38">
        <v>121.74368000000001</v>
      </c>
      <c r="I202" s="37">
        <v>3.3416407060000002</v>
      </c>
      <c r="J202" s="38">
        <v>63.238337000000008</v>
      </c>
      <c r="K202" s="38">
        <v>361.01280500000001</v>
      </c>
      <c r="L202" s="37">
        <v>149.8887168</v>
      </c>
      <c r="M202" s="37">
        <v>2.0623959780000001</v>
      </c>
      <c r="N202" s="8">
        <v>0.65624850268919688</v>
      </c>
      <c r="O202" s="27">
        <v>0.15646643900000001</v>
      </c>
      <c r="P202" s="27">
        <v>0.13567121300000001</v>
      </c>
      <c r="Q202" s="27">
        <v>18.2729149</v>
      </c>
      <c r="R202" s="39">
        <v>83.738699999999994</v>
      </c>
      <c r="S202" s="27">
        <v>0.92713400000000001</v>
      </c>
      <c r="T202" s="39">
        <v>134.267021</v>
      </c>
      <c r="U202" s="27">
        <v>3.5346886089999998</v>
      </c>
      <c r="V202" s="39">
        <v>72.513072999999991</v>
      </c>
      <c r="W202" s="39">
        <v>401.382003</v>
      </c>
      <c r="X202" s="27">
        <v>450.30209430000002</v>
      </c>
      <c r="Y202" s="27">
        <v>1.95411424</v>
      </c>
      <c r="Z202" s="8">
        <v>1.9707132815270947</v>
      </c>
    </row>
    <row r="203" spans="1:26" x14ac:dyDescent="0.3">
      <c r="A203" s="37">
        <v>2</v>
      </c>
      <c r="B203" s="37">
        <v>52</v>
      </c>
      <c r="C203" s="37">
        <v>0.106266789</v>
      </c>
      <c r="D203" s="37">
        <v>8.5812114199999998E-2</v>
      </c>
      <c r="E203" s="37">
        <v>22.347276699999998</v>
      </c>
      <c r="F203" s="38">
        <v>71.325700000000012</v>
      </c>
      <c r="G203" s="37">
        <v>0.96723899999999996</v>
      </c>
      <c r="H203" s="38">
        <v>122.352583</v>
      </c>
      <c r="I203" s="37">
        <v>3.1829268289999999</v>
      </c>
      <c r="J203" s="38">
        <v>63.470232000000003</v>
      </c>
      <c r="K203" s="38">
        <v>360.70053899999999</v>
      </c>
      <c r="L203" s="37">
        <v>2305.221618</v>
      </c>
      <c r="M203" s="37">
        <v>1.573792495</v>
      </c>
      <c r="N203" s="8">
        <v>10.083265135072168</v>
      </c>
      <c r="O203" s="27">
        <v>0.14961975799999999</v>
      </c>
      <c r="P203" s="27">
        <v>0.12739735799999999</v>
      </c>
      <c r="Q203" s="27">
        <v>18.3363075</v>
      </c>
      <c r="R203" s="39">
        <v>87.557399999999987</v>
      </c>
      <c r="S203" s="27">
        <v>0.918381</v>
      </c>
      <c r="T203" s="39">
        <v>136.823263</v>
      </c>
      <c r="U203" s="27">
        <v>3.3241622569999998</v>
      </c>
      <c r="V203" s="39">
        <v>74.961827</v>
      </c>
      <c r="W203" s="39">
        <v>408.35894499999995</v>
      </c>
      <c r="X203" s="27">
        <v>17860.22738</v>
      </c>
      <c r="Y203" s="27">
        <v>1.6166307529999999</v>
      </c>
      <c r="Z203" s="8">
        <v>78.231826707492388</v>
      </c>
    </row>
    <row r="204" spans="1:26" x14ac:dyDescent="0.3">
      <c r="A204" s="37">
        <v>2</v>
      </c>
      <c r="B204" s="37">
        <v>53</v>
      </c>
      <c r="C204" s="37">
        <v>9.8808102300000006E-2</v>
      </c>
      <c r="D204" s="37">
        <v>7.60084018E-2</v>
      </c>
      <c r="E204" s="37">
        <v>24.1517239</v>
      </c>
      <c r="F204" s="38">
        <v>62.510100000000001</v>
      </c>
      <c r="G204" s="37">
        <v>0.99510799999999999</v>
      </c>
      <c r="H204" s="38">
        <v>116.876194</v>
      </c>
      <c r="I204" s="37">
        <v>3.0510167680000002</v>
      </c>
      <c r="J204" s="38">
        <v>58.410125000000001</v>
      </c>
      <c r="K204" s="38">
        <v>339.067837</v>
      </c>
      <c r="L204" s="37">
        <v>10.872486350000001</v>
      </c>
      <c r="M204" s="37">
        <v>1.815080418</v>
      </c>
      <c r="N204" s="8">
        <v>4.7525803281102265E-2</v>
      </c>
      <c r="O204" s="27">
        <v>0.146725982</v>
      </c>
      <c r="P204" s="27">
        <v>0.12789255399999999</v>
      </c>
      <c r="Q204" s="27">
        <v>20.1281128</v>
      </c>
      <c r="R204" s="39">
        <v>80.794299999999993</v>
      </c>
      <c r="S204" s="27">
        <v>0.930342</v>
      </c>
      <c r="T204" s="39">
        <v>127.61573000000001</v>
      </c>
      <c r="U204" s="27">
        <v>3.3269983230000002</v>
      </c>
      <c r="V204" s="39">
        <v>65.977747000000008</v>
      </c>
      <c r="W204" s="39">
        <v>371.72540599999996</v>
      </c>
      <c r="X204" s="27">
        <v>291.90307300000001</v>
      </c>
      <c r="Y204" s="27">
        <v>1.8571625199999999</v>
      </c>
      <c r="Z204" s="8">
        <v>1.2783346130923912</v>
      </c>
    </row>
    <row r="205" spans="1:26" x14ac:dyDescent="0.3">
      <c r="A205" s="37">
        <v>2</v>
      </c>
      <c r="B205" s="37">
        <v>54</v>
      </c>
      <c r="C205" s="37">
        <v>0.107527807</v>
      </c>
      <c r="D205" s="37">
        <v>8.6846217500000003E-2</v>
      </c>
      <c r="E205" s="37">
        <v>22.673292199999999</v>
      </c>
      <c r="F205" s="38">
        <v>67.875399999999999</v>
      </c>
      <c r="G205" s="37">
        <v>0.97743000000000002</v>
      </c>
      <c r="H205" s="38">
        <v>122.10882100000001</v>
      </c>
      <c r="I205" s="37">
        <v>2.9716363640000001</v>
      </c>
      <c r="J205" s="38">
        <v>60.435338999999999</v>
      </c>
      <c r="K205" s="38">
        <v>362.23066399999999</v>
      </c>
      <c r="L205" s="37">
        <v>87.686740659999998</v>
      </c>
      <c r="M205" s="37">
        <v>1.964521062</v>
      </c>
      <c r="N205" s="8">
        <v>0.38286652648631586</v>
      </c>
      <c r="O205" s="27">
        <v>0.15622061500000001</v>
      </c>
      <c r="P205" s="27">
        <v>0.14163128999999999</v>
      </c>
      <c r="Q205" s="27">
        <v>18.8051128</v>
      </c>
      <c r="R205" s="39">
        <v>86.632000000000005</v>
      </c>
      <c r="S205" s="27">
        <v>0.92279800000000001</v>
      </c>
      <c r="T205" s="39">
        <v>133.87667400000001</v>
      </c>
      <c r="U205" s="27">
        <v>3.266646937</v>
      </c>
      <c r="V205" s="39">
        <v>68.227806000000001</v>
      </c>
      <c r="W205" s="39">
        <v>396.52060500000005</v>
      </c>
      <c r="X205" s="27">
        <v>1480.1276439999999</v>
      </c>
      <c r="Y205" s="27">
        <v>1.8883136519999999</v>
      </c>
      <c r="Z205" s="8">
        <v>6.4643548411695022</v>
      </c>
    </row>
    <row r="206" spans="1:26" x14ac:dyDescent="0.3">
      <c r="A206" s="37">
        <v>2</v>
      </c>
      <c r="B206" s="37">
        <v>55</v>
      </c>
      <c r="C206" s="37">
        <v>0.13211603499999999</v>
      </c>
      <c r="D206" s="37">
        <v>0.119382508</v>
      </c>
      <c r="E206" s="37">
        <v>20.726396600000001</v>
      </c>
      <c r="F206" s="38">
        <v>71.324299999999994</v>
      </c>
      <c r="G206" s="37">
        <v>0.97077100000000005</v>
      </c>
      <c r="H206" s="38">
        <v>122.115419</v>
      </c>
      <c r="I206" s="37">
        <v>3.1729818779999999</v>
      </c>
      <c r="J206" s="38">
        <v>64.595809000000003</v>
      </c>
      <c r="K206" s="38">
        <v>362.544015</v>
      </c>
      <c r="L206" s="37">
        <v>206.77858549999999</v>
      </c>
      <c r="M206" s="37">
        <v>1.942824967</v>
      </c>
      <c r="N206" s="8">
        <v>0.90582838148946088</v>
      </c>
      <c r="O206" s="27">
        <v>0.20869085200000001</v>
      </c>
      <c r="P206" s="27">
        <v>0.198645815</v>
      </c>
      <c r="Q206" s="27">
        <v>15.1205444</v>
      </c>
      <c r="R206" s="39">
        <v>93.869399999999999</v>
      </c>
      <c r="S206" s="27">
        <v>0.90020199999999995</v>
      </c>
      <c r="T206" s="39">
        <v>139.684211</v>
      </c>
      <c r="U206" s="27">
        <v>3.4743484219999998</v>
      </c>
      <c r="V206" s="39">
        <v>78.811757999999998</v>
      </c>
      <c r="W206" s="39">
        <v>424.92654099999999</v>
      </c>
      <c r="X206" s="27">
        <v>7167.6664410000003</v>
      </c>
      <c r="Y206" s="27">
        <v>1.946335862</v>
      </c>
      <c r="Z206" s="8">
        <v>31.323080466301278</v>
      </c>
    </row>
    <row r="207" spans="1:26" x14ac:dyDescent="0.3">
      <c r="A207" s="37">
        <v>2</v>
      </c>
      <c r="B207" s="37">
        <v>56</v>
      </c>
      <c r="C207" s="37">
        <v>0.116034023</v>
      </c>
      <c r="D207" s="37">
        <v>9.7299106400000002E-2</v>
      </c>
      <c r="E207" s="37">
        <v>24.340467499999999</v>
      </c>
      <c r="F207" s="38">
        <v>69.041799999999995</v>
      </c>
      <c r="G207" s="37">
        <v>0.97138400000000003</v>
      </c>
      <c r="H207" s="38">
        <v>119.00630199999999</v>
      </c>
      <c r="I207" s="37">
        <v>2.9553450610000001</v>
      </c>
      <c r="J207" s="38">
        <v>58.430874000000003</v>
      </c>
      <c r="K207" s="38">
        <v>345.78347199999996</v>
      </c>
      <c r="L207" s="37">
        <v>527.75843780000002</v>
      </c>
      <c r="M207" s="37">
        <v>1.6614023</v>
      </c>
      <c r="N207" s="8">
        <v>2.3079009151621572</v>
      </c>
      <c r="O207" s="27">
        <v>0.159363016</v>
      </c>
      <c r="P207" s="27">
        <v>0.143214434</v>
      </c>
      <c r="Q207" s="27">
        <v>20.049982100000001</v>
      </c>
      <c r="R207" s="39">
        <v>85.075699999999998</v>
      </c>
      <c r="S207" s="27">
        <v>0.92856799999999995</v>
      </c>
      <c r="T207" s="39">
        <v>131.620878</v>
      </c>
      <c r="U207" s="27">
        <v>3.1349677420000002</v>
      </c>
      <c r="V207" s="39">
        <v>68.102846999999997</v>
      </c>
      <c r="W207" s="39">
        <v>386.13877400000001</v>
      </c>
      <c r="X207" s="27">
        <v>5607.9436150000001</v>
      </c>
      <c r="Y207" s="27">
        <v>1.699488798</v>
      </c>
      <c r="Z207" s="8">
        <v>24.549469136075896</v>
      </c>
    </row>
  </sheetData>
  <mergeCells count="11">
    <mergeCell ref="L2:N2"/>
    <mergeCell ref="C1:N1"/>
    <mergeCell ref="O1:Z1"/>
    <mergeCell ref="R2:S2"/>
    <mergeCell ref="T2:W2"/>
    <mergeCell ref="X2:Z2"/>
    <mergeCell ref="A3:B3"/>
    <mergeCell ref="A2:B2"/>
    <mergeCell ref="H2:I2"/>
    <mergeCell ref="J2:K2"/>
    <mergeCell ref="F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06A8-048F-40C9-B942-ACF281D759D0}">
  <dimension ref="A1:Y207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51" sqref="R51"/>
    </sheetView>
  </sheetViews>
  <sheetFormatPr defaultRowHeight="14.4" x14ac:dyDescent="0.3"/>
  <cols>
    <col min="1" max="1" width="7.109375" style="11" customWidth="1"/>
    <col min="2" max="2" width="12" style="11" bestFit="1" customWidth="1"/>
    <col min="3" max="3" width="8" style="11" bestFit="1" customWidth="1"/>
    <col min="4" max="4" width="9.77734375" style="11" bestFit="1" customWidth="1"/>
    <col min="5" max="5" width="9" style="11" bestFit="1" customWidth="1"/>
    <col min="6" max="6" width="10" style="11" bestFit="1" customWidth="1"/>
    <col min="7" max="8" width="9" style="11" bestFit="1" customWidth="1"/>
    <col min="9" max="9" width="8" style="16" customWidth="1"/>
    <col min="10" max="10" width="9.77734375" style="16" bestFit="1" customWidth="1"/>
    <col min="11" max="11" width="9" style="16" bestFit="1" customWidth="1"/>
    <col min="12" max="12" width="10" style="16" bestFit="1" customWidth="1"/>
    <col min="13" max="13" width="9" style="16" bestFit="1" customWidth="1"/>
    <col min="14" max="14" width="11" style="16" bestFit="1" customWidth="1"/>
    <col min="15" max="17" width="8.88671875" style="13"/>
    <col min="18" max="18" width="9.5546875" style="13" customWidth="1"/>
    <col min="19" max="21" width="8.88671875" style="13"/>
    <col min="22" max="22" width="12.44140625" style="13" bestFit="1" customWidth="1"/>
    <col min="23" max="23" width="8.88671875" style="13"/>
    <col min="24" max="24" width="12.44140625" style="13" bestFit="1" customWidth="1"/>
    <col min="25" max="30" width="8.88671875" style="13"/>
    <col min="31" max="31" width="12.44140625" style="13" bestFit="1" customWidth="1"/>
    <col min="32" max="16384" width="8.88671875" style="13"/>
  </cols>
  <sheetData>
    <row r="1" spans="1:20" ht="15" thickBot="1" x14ac:dyDescent="0.35">
      <c r="A1" s="143" t="s">
        <v>0</v>
      </c>
      <c r="B1" s="144" t="s">
        <v>1</v>
      </c>
      <c r="C1" s="205" t="s">
        <v>3</v>
      </c>
      <c r="D1" s="206"/>
      <c r="E1" s="206"/>
      <c r="F1" s="206"/>
      <c r="G1" s="206"/>
      <c r="H1" s="207"/>
      <c r="I1" s="208" t="s">
        <v>4</v>
      </c>
      <c r="J1" s="209"/>
      <c r="K1" s="209"/>
      <c r="L1" s="209"/>
      <c r="M1" s="209"/>
      <c r="N1" s="210"/>
    </row>
    <row r="2" spans="1:20" s="151" customFormat="1" ht="43.2" x14ac:dyDescent="0.3">
      <c r="A2" s="211" t="s">
        <v>13</v>
      </c>
      <c r="B2" s="212"/>
      <c r="C2" s="145"/>
      <c r="D2" s="154"/>
      <c r="E2" s="154" t="s">
        <v>14</v>
      </c>
      <c r="F2" s="155" t="s">
        <v>15</v>
      </c>
      <c r="G2" s="155" t="s">
        <v>16</v>
      </c>
      <c r="H2" s="156"/>
      <c r="I2" s="157"/>
      <c r="J2" s="157"/>
      <c r="K2" s="157" t="s">
        <v>9</v>
      </c>
      <c r="L2" s="213" t="s">
        <v>10</v>
      </c>
      <c r="M2" s="213"/>
      <c r="N2" s="158"/>
    </row>
    <row r="3" spans="1:20" s="151" customFormat="1" ht="28.8" x14ac:dyDescent="0.3">
      <c r="A3" s="203" t="s">
        <v>12</v>
      </c>
      <c r="B3" s="204"/>
      <c r="C3" s="153" t="s">
        <v>7</v>
      </c>
      <c r="D3" s="100" t="s">
        <v>8</v>
      </c>
      <c r="E3" s="100" t="s">
        <v>22</v>
      </c>
      <c r="F3" s="100" t="s">
        <v>23</v>
      </c>
      <c r="G3" s="100" t="s">
        <v>23</v>
      </c>
      <c r="H3" s="100" t="s">
        <v>30</v>
      </c>
      <c r="I3" s="101" t="s">
        <v>7</v>
      </c>
      <c r="J3" s="101" t="s">
        <v>8</v>
      </c>
      <c r="K3" s="101" t="s">
        <v>22</v>
      </c>
      <c r="L3" s="101" t="s">
        <v>23</v>
      </c>
      <c r="M3" s="101" t="s">
        <v>23</v>
      </c>
      <c r="N3" s="102" t="s">
        <v>30</v>
      </c>
    </row>
    <row r="4" spans="1:20" x14ac:dyDescent="0.3">
      <c r="A4" s="105">
        <v>4</v>
      </c>
      <c r="B4" s="105">
        <v>1</v>
      </c>
      <c r="C4" s="161">
        <v>0.11194057</v>
      </c>
      <c r="D4" s="161">
        <v>8.0143660300000003E-2</v>
      </c>
      <c r="E4" s="161">
        <v>64.447484900000006</v>
      </c>
      <c r="F4" s="161">
        <v>102.204931</v>
      </c>
      <c r="G4" s="161">
        <v>45.233076999999994</v>
      </c>
      <c r="H4" s="162">
        <v>0.14159621680071591</v>
      </c>
      <c r="I4" s="163">
        <v>0.20514067999999999</v>
      </c>
      <c r="J4" s="163">
        <v>0.190299839</v>
      </c>
      <c r="K4" s="163">
        <v>75.653590500000007</v>
      </c>
      <c r="L4" s="163">
        <v>116.151786</v>
      </c>
      <c r="M4" s="163">
        <v>59.064791999999997</v>
      </c>
      <c r="N4" s="164">
        <v>16.520377089721123</v>
      </c>
      <c r="O4" s="13">
        <f>C4*E4*E4</f>
        <v>464.94272949684216</v>
      </c>
      <c r="P4" s="13">
        <f>I4*K4*K4</f>
        <v>1174.1156570485364</v>
      </c>
      <c r="R4" s="185">
        <v>250</v>
      </c>
      <c r="S4" s="13">
        <f>0.0000000000000008*POWER(R4,5.1)</f>
        <v>1.3570130720466261E-3</v>
      </c>
      <c r="T4" s="13">
        <f>0.0000000003*POWER(R4,3.2)</f>
        <v>1.4142600788777729E-2</v>
      </c>
    </row>
    <row r="5" spans="1:20" x14ac:dyDescent="0.3">
      <c r="A5" s="105">
        <v>4</v>
      </c>
      <c r="B5" s="105">
        <v>2</v>
      </c>
      <c r="C5" s="161">
        <v>0.10871177899999999</v>
      </c>
      <c r="D5" s="161">
        <v>7.8721448799999996E-2</v>
      </c>
      <c r="E5" s="161">
        <v>66.114932299999992</v>
      </c>
      <c r="F5" s="161">
        <v>100.91889800000001</v>
      </c>
      <c r="G5" s="161">
        <v>43.463585999999999</v>
      </c>
      <c r="H5" s="162">
        <v>3.7787214148377213E-2</v>
      </c>
      <c r="I5" s="163">
        <v>0.15412110100000001</v>
      </c>
      <c r="J5" s="163">
        <v>0.13859343499999999</v>
      </c>
      <c r="K5" s="163">
        <v>79.022437299999993</v>
      </c>
      <c r="L5" s="163">
        <v>111.62024</v>
      </c>
      <c r="M5" s="163">
        <v>52.934446000000001</v>
      </c>
      <c r="N5" s="164">
        <v>3.9452434348256467</v>
      </c>
      <c r="O5" s="13">
        <f t="shared" ref="O5:O68" si="0">C5*E5*E5</f>
        <v>475.19921865830241</v>
      </c>
      <c r="P5" s="13">
        <f t="shared" ref="P5:P68" si="1">I5*K5*K5</f>
        <v>962.41624262851622</v>
      </c>
      <c r="R5" s="185">
        <v>300</v>
      </c>
      <c r="S5" s="13">
        <f t="shared" ref="S5:S35" si="2">0.0000000000000008*POWER(R5,5.1)</f>
        <v>3.4388116238022789E-3</v>
      </c>
      <c r="T5" s="13">
        <f t="shared" ref="T5:T35" si="3">0.0000000003*POWER(R5,3.2)</f>
        <v>2.5345990620708417E-2</v>
      </c>
    </row>
    <row r="6" spans="1:20" x14ac:dyDescent="0.3">
      <c r="A6" s="105">
        <v>4</v>
      </c>
      <c r="B6" s="105">
        <v>3</v>
      </c>
      <c r="C6" s="161">
        <v>0.10042820099999999</v>
      </c>
      <c r="D6" s="161">
        <v>6.68101683E-2</v>
      </c>
      <c r="E6" s="161">
        <v>63.320964600000003</v>
      </c>
      <c r="F6" s="161">
        <v>101.553569</v>
      </c>
      <c r="G6" s="161">
        <v>44.003405000000001</v>
      </c>
      <c r="H6" s="162">
        <v>1.8131035660300148E-2</v>
      </c>
      <c r="I6" s="163">
        <v>0.13798880599999999</v>
      </c>
      <c r="J6" s="163">
        <v>0.120114259</v>
      </c>
      <c r="K6" s="163">
        <v>75.004406300000014</v>
      </c>
      <c r="L6" s="163">
        <v>109.85181900000001</v>
      </c>
      <c r="M6" s="163">
        <v>51.085724999999996</v>
      </c>
      <c r="N6" s="164">
        <v>1.4183509192062</v>
      </c>
      <c r="O6" s="13">
        <f t="shared" si="0"/>
        <v>402.67134677667173</v>
      </c>
      <c r="P6" s="13">
        <f t="shared" si="1"/>
        <v>776.27823944050078</v>
      </c>
      <c r="R6" s="185">
        <v>350</v>
      </c>
      <c r="S6" s="13">
        <f t="shared" si="2"/>
        <v>7.5480890149688092E-3</v>
      </c>
      <c r="T6" s="13">
        <f t="shared" si="3"/>
        <v>4.150868705912851E-2</v>
      </c>
    </row>
    <row r="7" spans="1:20" x14ac:dyDescent="0.3">
      <c r="A7" s="105">
        <v>4</v>
      </c>
      <c r="B7" s="105">
        <v>4</v>
      </c>
      <c r="C7" s="161">
        <v>0.13972595300000001</v>
      </c>
      <c r="D7" s="161">
        <v>0.12264841</v>
      </c>
      <c r="E7" s="161">
        <v>72.931162999999998</v>
      </c>
      <c r="F7" s="161">
        <v>102.40966899999999</v>
      </c>
      <c r="G7" s="161">
        <v>44.064575000000005</v>
      </c>
      <c r="H7" s="162">
        <v>0.27200789746539794</v>
      </c>
      <c r="I7" s="163">
        <v>0.162415057</v>
      </c>
      <c r="J7" s="163">
        <v>0.15098141100000001</v>
      </c>
      <c r="K7" s="163">
        <v>85.757046899999992</v>
      </c>
      <c r="L7" s="163">
        <v>111.00158</v>
      </c>
      <c r="M7" s="163">
        <v>49.690764999999999</v>
      </c>
      <c r="N7" s="164">
        <v>1.1952435057197017</v>
      </c>
      <c r="O7" s="13">
        <f t="shared" si="0"/>
        <v>743.1959915806865</v>
      </c>
      <c r="P7" s="13">
        <f t="shared" si="1"/>
        <v>1194.4443587644762</v>
      </c>
      <c r="R7" s="185">
        <v>400</v>
      </c>
      <c r="S7" s="13">
        <f t="shared" si="2"/>
        <v>1.4914061951189612E-2</v>
      </c>
      <c r="T7" s="13">
        <f t="shared" si="3"/>
        <v>6.3637517132927743E-2</v>
      </c>
    </row>
    <row r="8" spans="1:20" x14ac:dyDescent="0.3">
      <c r="A8" s="105">
        <v>4</v>
      </c>
      <c r="B8" s="105">
        <v>5</v>
      </c>
      <c r="C8" s="161">
        <v>9.1022364800000005E-2</v>
      </c>
      <c r="D8" s="161">
        <v>5.1764402500000001E-2</v>
      </c>
      <c r="E8" s="161">
        <v>70.436194499999999</v>
      </c>
      <c r="F8" s="161">
        <v>104.304965</v>
      </c>
      <c r="G8" s="161">
        <v>47.286605999999999</v>
      </c>
      <c r="H8" s="162">
        <v>0.29530759684370927</v>
      </c>
      <c r="I8" s="163">
        <v>0.103098683</v>
      </c>
      <c r="J8" s="163">
        <v>7.7972836800000001E-2</v>
      </c>
      <c r="K8" s="163">
        <v>78.407145999999997</v>
      </c>
      <c r="L8" s="163">
        <v>113.57228699999999</v>
      </c>
      <c r="M8" s="163">
        <v>53.134769999999996</v>
      </c>
      <c r="N8" s="164">
        <v>0.12289947202828815</v>
      </c>
      <c r="O8" s="13">
        <f t="shared" si="0"/>
        <v>451.58538963504515</v>
      </c>
      <c r="P8" s="13">
        <f t="shared" si="1"/>
        <v>633.81776757723776</v>
      </c>
      <c r="R8" s="185">
        <v>450</v>
      </c>
      <c r="S8" s="13">
        <f t="shared" si="2"/>
        <v>2.7194044710290712E-2</v>
      </c>
      <c r="T8" s="13">
        <f t="shared" si="3"/>
        <v>9.2768663276549576E-2</v>
      </c>
    </row>
    <row r="9" spans="1:20" x14ac:dyDescent="0.3">
      <c r="A9" s="105">
        <v>4</v>
      </c>
      <c r="B9" s="105">
        <v>6</v>
      </c>
      <c r="C9" s="161">
        <v>0.133405626</v>
      </c>
      <c r="D9" s="161">
        <v>0.11173628300000001</v>
      </c>
      <c r="E9" s="161">
        <v>72.623990500000005</v>
      </c>
      <c r="F9" s="161">
        <v>104.29813799999999</v>
      </c>
      <c r="G9" s="161">
        <v>45.719199000000003</v>
      </c>
      <c r="H9" s="162">
        <v>0.14290112084953999</v>
      </c>
      <c r="I9" s="163">
        <v>0.14544913200000001</v>
      </c>
      <c r="J9" s="163">
        <v>0.127987564</v>
      </c>
      <c r="K9" s="163">
        <v>80.367229899999998</v>
      </c>
      <c r="L9" s="163">
        <v>112.49547799999999</v>
      </c>
      <c r="M9" s="163">
        <v>51.621164</v>
      </c>
      <c r="N9" s="164">
        <v>0.72143218026449141</v>
      </c>
      <c r="O9" s="13">
        <f t="shared" si="0"/>
        <v>703.61382198234401</v>
      </c>
      <c r="P9" s="13">
        <f t="shared" si="1"/>
        <v>939.4401829817856</v>
      </c>
      <c r="R9" s="185">
        <v>500</v>
      </c>
      <c r="S9" s="13">
        <f t="shared" si="2"/>
        <v>4.6541139165901566E-2</v>
      </c>
      <c r="T9" s="13">
        <f t="shared" si="3"/>
        <v>0.12996465809159</v>
      </c>
    </row>
    <row r="10" spans="1:20" x14ac:dyDescent="0.3">
      <c r="A10" s="105">
        <v>4</v>
      </c>
      <c r="B10" s="105">
        <v>7</v>
      </c>
      <c r="C10" s="161">
        <v>0.14052975200000001</v>
      </c>
      <c r="D10" s="161">
        <v>0.122391731</v>
      </c>
      <c r="E10" s="161">
        <v>73.986269499999992</v>
      </c>
      <c r="F10" s="161">
        <v>105.045312</v>
      </c>
      <c r="G10" s="161">
        <v>46.742141000000004</v>
      </c>
      <c r="H10" s="162">
        <v>0.2589595784415783</v>
      </c>
      <c r="I10" s="163">
        <v>0.15747259599999999</v>
      </c>
      <c r="J10" s="163">
        <v>0.14676456199999999</v>
      </c>
      <c r="K10" s="163">
        <v>82.825571299999993</v>
      </c>
      <c r="L10" s="163">
        <v>114.28519800000001</v>
      </c>
      <c r="M10" s="163">
        <v>52.300815</v>
      </c>
      <c r="N10" s="164">
        <v>1.1489338394749575</v>
      </c>
      <c r="O10" s="13">
        <f t="shared" si="0"/>
        <v>769.25537596914478</v>
      </c>
      <c r="P10" s="13">
        <f t="shared" si="1"/>
        <v>1080.2738601320357</v>
      </c>
      <c r="R10" s="185">
        <v>550</v>
      </c>
      <c r="S10" s="13">
        <f t="shared" si="2"/>
        <v>7.56727825131846E-2</v>
      </c>
      <c r="T10" s="13">
        <f t="shared" si="3"/>
        <v>0.17631199561869118</v>
      </c>
    </row>
    <row r="11" spans="1:20" x14ac:dyDescent="0.3">
      <c r="A11" s="105">
        <v>4</v>
      </c>
      <c r="B11" s="105">
        <v>8</v>
      </c>
      <c r="C11" s="161">
        <v>0.132473484</v>
      </c>
      <c r="D11" s="161">
        <v>0.113302082</v>
      </c>
      <c r="E11" s="161">
        <v>71.047976600000013</v>
      </c>
      <c r="F11" s="161">
        <v>102.71032</v>
      </c>
      <c r="G11" s="161">
        <v>45.289131000000005</v>
      </c>
      <c r="H11" s="162">
        <v>0.17044760059842165</v>
      </c>
      <c r="I11" s="163">
        <v>0.15822172200000001</v>
      </c>
      <c r="J11" s="163">
        <v>0.145337299</v>
      </c>
      <c r="K11" s="163">
        <v>80.738536999999994</v>
      </c>
      <c r="L11" s="163">
        <v>112.951678</v>
      </c>
      <c r="M11" s="163">
        <v>52.510798999999999</v>
      </c>
      <c r="N11" s="164">
        <v>1.7476555535903602</v>
      </c>
      <c r="O11" s="13">
        <f t="shared" si="0"/>
        <v>668.70163684944282</v>
      </c>
      <c r="P11" s="13">
        <f t="shared" si="1"/>
        <v>1031.4017361097328</v>
      </c>
      <c r="R11" s="185">
        <v>600</v>
      </c>
      <c r="S11" s="13">
        <f t="shared" si="2"/>
        <v>0.11794006531368383</v>
      </c>
      <c r="T11" s="13">
        <f t="shared" si="3"/>
        <v>0.23291918185422433</v>
      </c>
    </row>
    <row r="12" spans="1:20" x14ac:dyDescent="0.3">
      <c r="A12" s="105">
        <v>4</v>
      </c>
      <c r="B12" s="105">
        <v>9</v>
      </c>
      <c r="C12" s="161">
        <v>0.12441281999999999</v>
      </c>
      <c r="D12" s="161">
        <v>0.10172455</v>
      </c>
      <c r="E12" s="161">
        <v>73.080740899999995</v>
      </c>
      <c r="F12" s="161">
        <v>102.018081</v>
      </c>
      <c r="G12" s="161">
        <v>44.473262999999996</v>
      </c>
      <c r="H12" s="162">
        <v>6.1540593823502854E-2</v>
      </c>
      <c r="I12" s="163">
        <v>0.170367718</v>
      </c>
      <c r="J12" s="163">
        <v>0.15604078800000001</v>
      </c>
      <c r="K12" s="163">
        <v>81.298738700000001</v>
      </c>
      <c r="L12" s="163">
        <v>113.483051</v>
      </c>
      <c r="M12" s="163">
        <v>55.628574</v>
      </c>
      <c r="N12" s="164">
        <v>0.58569978269028189</v>
      </c>
      <c r="O12" s="13">
        <f t="shared" si="0"/>
        <v>664.46332848525287</v>
      </c>
      <c r="P12" s="13">
        <f t="shared" si="1"/>
        <v>1126.0428619895331</v>
      </c>
      <c r="R12" s="185">
        <v>650</v>
      </c>
      <c r="S12" s="13">
        <f t="shared" si="2"/>
        <v>0.17739774945031095</v>
      </c>
      <c r="T12" s="13">
        <f t="shared" si="3"/>
        <v>0.30091511016939987</v>
      </c>
    </row>
    <row r="13" spans="1:20" x14ac:dyDescent="0.3">
      <c r="A13" s="105">
        <v>4</v>
      </c>
      <c r="B13" s="105">
        <v>10</v>
      </c>
      <c r="C13" s="161">
        <v>0.15168736899999999</v>
      </c>
      <c r="D13" s="161">
        <v>0.137141868</v>
      </c>
      <c r="E13" s="161">
        <v>76.165080100000011</v>
      </c>
      <c r="F13" s="161">
        <v>104.75151000000001</v>
      </c>
      <c r="G13" s="161">
        <v>47.191198</v>
      </c>
      <c r="H13" s="162">
        <v>1.1212159703781197</v>
      </c>
      <c r="I13" s="163">
        <v>0.18554557899999999</v>
      </c>
      <c r="J13" s="163">
        <v>0.17681495799999999</v>
      </c>
      <c r="K13" s="163">
        <v>88.307850099999996</v>
      </c>
      <c r="L13" s="163">
        <v>114.67215899999999</v>
      </c>
      <c r="M13" s="163">
        <v>53.786459999999998</v>
      </c>
      <c r="N13" s="164">
        <v>4.7364465067475585</v>
      </c>
      <c r="O13" s="13">
        <f t="shared" si="0"/>
        <v>879.95654308172175</v>
      </c>
      <c r="P13" s="13">
        <f t="shared" si="1"/>
        <v>1446.9357078517421</v>
      </c>
      <c r="R13" s="185">
        <v>700</v>
      </c>
      <c r="S13" s="13">
        <f t="shared" si="2"/>
        <v>0.25887492797136791</v>
      </c>
      <c r="T13" s="13">
        <f t="shared" si="3"/>
        <v>0.38144768434326115</v>
      </c>
    </row>
    <row r="14" spans="1:20" x14ac:dyDescent="0.3">
      <c r="A14" s="105">
        <v>4</v>
      </c>
      <c r="B14" s="105">
        <v>11</v>
      </c>
      <c r="C14" s="161">
        <v>0.13737307500000001</v>
      </c>
      <c r="D14" s="161">
        <v>0.11879187099999999</v>
      </c>
      <c r="E14" s="165">
        <v>74.460799999999992</v>
      </c>
      <c r="F14" s="165">
        <v>104.32681100000001</v>
      </c>
      <c r="G14" s="165">
        <v>46.315986000000002</v>
      </c>
      <c r="H14" s="162">
        <v>0.23966998130558881</v>
      </c>
      <c r="I14" s="163">
        <v>0.157621399</v>
      </c>
      <c r="J14" s="163">
        <v>0.143050015</v>
      </c>
      <c r="K14" s="163">
        <v>83.709800000000001</v>
      </c>
      <c r="L14" s="163">
        <v>114.08341900000001</v>
      </c>
      <c r="M14" s="163">
        <v>53.729171000000001</v>
      </c>
      <c r="N14" s="164">
        <v>1.160732443628306</v>
      </c>
      <c r="O14" s="13">
        <f t="shared" si="0"/>
        <v>761.65275195525192</v>
      </c>
      <c r="P14" s="13">
        <f t="shared" si="1"/>
        <v>1104.5052549557568</v>
      </c>
      <c r="R14" s="185">
        <v>750</v>
      </c>
      <c r="S14" s="13">
        <f t="shared" si="2"/>
        <v>0.36804627813429897</v>
      </c>
      <c r="T14" s="13">
        <f t="shared" si="3"/>
        <v>0.47568263496870444</v>
      </c>
    </row>
    <row r="15" spans="1:20" x14ac:dyDescent="0.3">
      <c r="A15" s="105">
        <v>4</v>
      </c>
      <c r="B15" s="105">
        <v>12</v>
      </c>
      <c r="C15" s="161">
        <v>0.14690460299999999</v>
      </c>
      <c r="D15" s="161">
        <v>0.12942694099999999</v>
      </c>
      <c r="E15" s="165">
        <v>74.769900000000007</v>
      </c>
      <c r="F15" s="165">
        <v>103.207757</v>
      </c>
      <c r="G15" s="165">
        <v>45.103684999999999</v>
      </c>
      <c r="H15" s="162">
        <v>0.25757604237048232</v>
      </c>
      <c r="I15" s="163">
        <v>0.167707831</v>
      </c>
      <c r="J15" s="163">
        <v>0.15786133699999999</v>
      </c>
      <c r="K15" s="163">
        <v>83.956400000000002</v>
      </c>
      <c r="L15" s="163">
        <v>112.181107</v>
      </c>
      <c r="M15" s="163">
        <v>50.914695000000002</v>
      </c>
      <c r="N15" s="164">
        <v>1.3203267192570574</v>
      </c>
      <c r="O15" s="13">
        <f t="shared" si="0"/>
        <v>821.27575751503468</v>
      </c>
      <c r="P15" s="13">
        <f t="shared" si="1"/>
        <v>1182.1183480213697</v>
      </c>
      <c r="R15" s="185">
        <v>800</v>
      </c>
      <c r="S15" s="13">
        <f t="shared" si="2"/>
        <v>0.51150386617303079</v>
      </c>
      <c r="T15" s="13">
        <f t="shared" si="3"/>
        <v>0.58480248997351791</v>
      </c>
    </row>
    <row r="16" spans="1:20" x14ac:dyDescent="0.3">
      <c r="A16" s="105">
        <v>4</v>
      </c>
      <c r="B16" s="105">
        <v>13</v>
      </c>
      <c r="C16" s="161">
        <v>0.131514192</v>
      </c>
      <c r="D16" s="161">
        <v>0.10983102</v>
      </c>
      <c r="E16" s="165">
        <v>55.009799999999998</v>
      </c>
      <c r="F16" s="165">
        <v>101.46901199999999</v>
      </c>
      <c r="G16" s="165">
        <v>44.182304999999999</v>
      </c>
      <c r="H16" s="162">
        <v>0.10208516078337955</v>
      </c>
      <c r="I16" s="163">
        <v>0.153090015</v>
      </c>
      <c r="J16" s="163">
        <v>0.139434114</v>
      </c>
      <c r="K16" s="163">
        <v>80.350000000000009</v>
      </c>
      <c r="L16" s="163">
        <v>110.29892700000001</v>
      </c>
      <c r="M16" s="163">
        <v>50.428280999999998</v>
      </c>
      <c r="N16" s="164">
        <v>0.76448253704166436</v>
      </c>
      <c r="O16" s="13">
        <f t="shared" si="0"/>
        <v>397.97221572959899</v>
      </c>
      <c r="P16" s="13">
        <f t="shared" si="1"/>
        <v>988.36789036683763</v>
      </c>
      <c r="R16" s="185">
        <v>850</v>
      </c>
      <c r="S16" s="13">
        <f t="shared" si="2"/>
        <v>0.69682946800884293</v>
      </c>
      <c r="T16" s="13">
        <f t="shared" si="3"/>
        <v>0.71000567009995696</v>
      </c>
    </row>
    <row r="17" spans="1:20" x14ac:dyDescent="0.3">
      <c r="A17" s="105">
        <v>4</v>
      </c>
      <c r="B17" s="105">
        <v>14</v>
      </c>
      <c r="C17" s="161">
        <v>0.13587132099999999</v>
      </c>
      <c r="D17" s="161">
        <v>0.11900168699999999</v>
      </c>
      <c r="E17" s="165">
        <v>72.528999999999996</v>
      </c>
      <c r="F17" s="165">
        <v>102.992502</v>
      </c>
      <c r="G17" s="165">
        <v>45.183636999999997</v>
      </c>
      <c r="H17" s="162">
        <v>0.26727033579764436</v>
      </c>
      <c r="I17" s="163">
        <v>0.15179869500000001</v>
      </c>
      <c r="J17" s="163">
        <v>0.13955681</v>
      </c>
      <c r="K17" s="163">
        <v>80.300399999999996</v>
      </c>
      <c r="L17" s="163">
        <v>111.572006</v>
      </c>
      <c r="M17" s="163">
        <v>50.961318999999996</v>
      </c>
      <c r="N17" s="164">
        <v>0.98942656805560458</v>
      </c>
      <c r="O17" s="13">
        <f t="shared" si="0"/>
        <v>714.7450841788359</v>
      </c>
      <c r="P17" s="13">
        <f t="shared" si="1"/>
        <v>978.82139881500461</v>
      </c>
      <c r="R17" s="185">
        <v>900</v>
      </c>
      <c r="S17" s="13">
        <f t="shared" si="2"/>
        <v>0.93266737470447758</v>
      </c>
      <c r="T17" s="13">
        <f t="shared" si="3"/>
        <v>0.85250568720837105</v>
      </c>
    </row>
    <row r="18" spans="1:20" x14ac:dyDescent="0.3">
      <c r="A18" s="105">
        <v>4</v>
      </c>
      <c r="B18" s="105">
        <v>15</v>
      </c>
      <c r="C18" s="161">
        <v>0.13496227599999999</v>
      </c>
      <c r="D18" s="161">
        <v>0.121873677</v>
      </c>
      <c r="E18" s="165">
        <v>77.06689999999999</v>
      </c>
      <c r="F18" s="165">
        <v>106.25769200000001</v>
      </c>
      <c r="G18" s="165">
        <v>48.007888000000001</v>
      </c>
      <c r="H18" s="162">
        <v>0.76173871785275615</v>
      </c>
      <c r="I18" s="163">
        <v>0.157931656</v>
      </c>
      <c r="J18" s="163">
        <v>0.14741671100000001</v>
      </c>
      <c r="K18" s="163">
        <v>89.137699999999995</v>
      </c>
      <c r="L18" s="163">
        <v>115.18821999999999</v>
      </c>
      <c r="M18" s="163">
        <v>53.432814</v>
      </c>
      <c r="N18" s="164">
        <v>2.4969258894197774</v>
      </c>
      <c r="O18" s="13">
        <f t="shared" si="0"/>
        <v>801.58240078722952</v>
      </c>
      <c r="P18" s="13">
        <f t="shared" si="1"/>
        <v>1254.8506414114831</v>
      </c>
      <c r="R18" s="185">
        <v>950</v>
      </c>
      <c r="S18" s="13">
        <f t="shared" si="2"/>
        <v>1.2287976552014337</v>
      </c>
      <c r="T18" s="13">
        <f t="shared" si="3"/>
        <v>1.0135304282812048</v>
      </c>
    </row>
    <row r="19" spans="1:20" x14ac:dyDescent="0.3">
      <c r="A19" s="105">
        <v>4</v>
      </c>
      <c r="B19" s="105">
        <v>16</v>
      </c>
      <c r="C19" s="161">
        <v>0.129873931</v>
      </c>
      <c r="D19" s="161">
        <v>0.10830815100000001</v>
      </c>
      <c r="E19" s="165">
        <v>73.209299999999999</v>
      </c>
      <c r="F19" s="165">
        <v>105.266842</v>
      </c>
      <c r="G19" s="165">
        <v>46.878627000000002</v>
      </c>
      <c r="H19" s="162">
        <v>0.1756258660329254</v>
      </c>
      <c r="I19" s="163">
        <v>0.13506437800000001</v>
      </c>
      <c r="J19" s="163">
        <v>0.112396576</v>
      </c>
      <c r="K19" s="163">
        <v>78.647099999999995</v>
      </c>
      <c r="L19" s="163">
        <v>113.72577100000001</v>
      </c>
      <c r="M19" s="163">
        <v>52.907280999999998</v>
      </c>
      <c r="N19" s="164">
        <v>0.48185035801135029</v>
      </c>
      <c r="O19" s="13">
        <f t="shared" si="0"/>
        <v>696.07252922877149</v>
      </c>
      <c r="P19" s="13">
        <f t="shared" si="1"/>
        <v>835.42265719948409</v>
      </c>
      <c r="R19" s="185">
        <v>1000</v>
      </c>
      <c r="S19" s="13">
        <f t="shared" si="2"/>
        <v>1.5962098519750971</v>
      </c>
      <c r="T19" s="13">
        <f t="shared" si="3"/>
        <v>1.1943215116604926</v>
      </c>
    </row>
    <row r="20" spans="1:20" x14ac:dyDescent="0.3">
      <c r="A20" s="105">
        <v>4</v>
      </c>
      <c r="B20" s="105">
        <v>17</v>
      </c>
      <c r="C20" s="161">
        <v>0.151094019</v>
      </c>
      <c r="D20" s="161">
        <v>0.13553398799999999</v>
      </c>
      <c r="E20" s="165">
        <v>75.036699999999996</v>
      </c>
      <c r="F20" s="165">
        <v>104.731453</v>
      </c>
      <c r="G20" s="165">
        <v>46.986510000000003</v>
      </c>
      <c r="H20" s="162">
        <v>0.52476711037720769</v>
      </c>
      <c r="I20" s="163">
        <v>0.16722095000000001</v>
      </c>
      <c r="J20" s="163">
        <v>0.15697509100000001</v>
      </c>
      <c r="K20" s="163">
        <v>84.122299999999996</v>
      </c>
      <c r="L20" s="163">
        <v>113.223088</v>
      </c>
      <c r="M20" s="163">
        <v>52.269999999999996</v>
      </c>
      <c r="N20" s="164">
        <v>1.6715411531622621</v>
      </c>
      <c r="O20" s="13">
        <f t="shared" si="0"/>
        <v>850.7358329566182</v>
      </c>
      <c r="P20" s="13">
        <f t="shared" si="1"/>
        <v>1183.3493128993232</v>
      </c>
      <c r="R20" s="185">
        <v>1050</v>
      </c>
      <c r="S20" s="13">
        <f t="shared" si="2"/>
        <v>2.0471770878344167</v>
      </c>
      <c r="T20" s="13">
        <f t="shared" si="3"/>
        <v>1.3961337047741182</v>
      </c>
    </row>
    <row r="21" spans="1:20" x14ac:dyDescent="0.3">
      <c r="A21" s="105">
        <v>4</v>
      </c>
      <c r="B21" s="105">
        <v>18</v>
      </c>
      <c r="C21" s="161">
        <v>0.13206771</v>
      </c>
      <c r="D21" s="161">
        <v>0.111232214</v>
      </c>
      <c r="E21" s="165">
        <v>71.761300000000006</v>
      </c>
      <c r="F21" s="165">
        <v>102.899029</v>
      </c>
      <c r="G21" s="165">
        <v>45.436306999999999</v>
      </c>
      <c r="H21" s="162">
        <v>0.1536005324094302</v>
      </c>
      <c r="I21" s="163">
        <v>0.14966015499999999</v>
      </c>
      <c r="J21" s="163">
        <v>0.13678984299999999</v>
      </c>
      <c r="K21" s="163">
        <v>80.784499999999994</v>
      </c>
      <c r="L21" s="163">
        <v>112.53879000000001</v>
      </c>
      <c r="M21" s="163">
        <v>51.270455999999996</v>
      </c>
      <c r="N21" s="164">
        <v>0.80140566078254927</v>
      </c>
      <c r="O21" s="13">
        <f t="shared" si="0"/>
        <v>680.10699657075156</v>
      </c>
      <c r="P21" s="13">
        <f t="shared" si="1"/>
        <v>976.7024415388081</v>
      </c>
      <c r="R21" s="185">
        <v>1100</v>
      </c>
      <c r="S21" s="13">
        <f t="shared" si="2"/>
        <v>2.5953305642851734</v>
      </c>
      <c r="T21" s="13">
        <f t="shared" si="3"/>
        <v>1.6202343946674802</v>
      </c>
    </row>
    <row r="22" spans="1:20" x14ac:dyDescent="0.3">
      <c r="A22" s="105">
        <v>4</v>
      </c>
      <c r="B22" s="105">
        <v>19</v>
      </c>
      <c r="C22" s="161">
        <v>0.13834063699999999</v>
      </c>
      <c r="D22" s="161">
        <v>0.121340752</v>
      </c>
      <c r="E22" s="165">
        <v>73.296599999999998</v>
      </c>
      <c r="F22" s="165">
        <v>103.711337</v>
      </c>
      <c r="G22" s="165">
        <v>45.500633999999998</v>
      </c>
      <c r="H22" s="162">
        <v>0.40277703920193303</v>
      </c>
      <c r="I22" s="163">
        <v>0.16864934600000001</v>
      </c>
      <c r="J22" s="163">
        <v>0.158815026</v>
      </c>
      <c r="K22" s="163">
        <v>84.125299999999996</v>
      </c>
      <c r="L22" s="163">
        <v>112.71431</v>
      </c>
      <c r="M22" s="163">
        <v>53.174852000000001</v>
      </c>
      <c r="N22" s="164">
        <v>1.7498691334279541</v>
      </c>
      <c r="O22" s="13">
        <f t="shared" si="0"/>
        <v>743.22007222304137</v>
      </c>
      <c r="P22" s="13">
        <f t="shared" si="1"/>
        <v>1193.5425693789489</v>
      </c>
      <c r="R22" s="185">
        <v>1150</v>
      </c>
      <c r="S22" s="13">
        <f t="shared" si="2"/>
        <v>3.2557344337483087</v>
      </c>
      <c r="T22" s="13">
        <f t="shared" si="3"/>
        <v>1.8679031042429544</v>
      </c>
    </row>
    <row r="23" spans="1:20" x14ac:dyDescent="0.3">
      <c r="A23" s="105">
        <v>4</v>
      </c>
      <c r="B23" s="105">
        <v>20</v>
      </c>
      <c r="C23" s="161">
        <v>0.160215527</v>
      </c>
      <c r="D23" s="161">
        <v>0.14991942</v>
      </c>
      <c r="E23" s="165">
        <v>79.078800000000001</v>
      </c>
      <c r="F23" s="165">
        <v>106.50798399999999</v>
      </c>
      <c r="G23" s="165">
        <v>48.218464000000004</v>
      </c>
      <c r="H23" s="162">
        <v>1.4690423733636349</v>
      </c>
      <c r="I23" s="163">
        <v>0.199846834</v>
      </c>
      <c r="J23" s="163">
        <v>0.19435444499999999</v>
      </c>
      <c r="K23" s="163">
        <v>93.730900000000005</v>
      </c>
      <c r="L23" s="163">
        <v>117.13193700000001</v>
      </c>
      <c r="M23" s="163">
        <v>55.170366000000001</v>
      </c>
      <c r="N23" s="164">
        <v>6.3405907245810491</v>
      </c>
      <c r="O23" s="13">
        <f t="shared" si="0"/>
        <v>1001.9008462530628</v>
      </c>
      <c r="P23" s="13">
        <f t="shared" si="1"/>
        <v>1755.7506858849863</v>
      </c>
      <c r="R23" s="185">
        <v>1200</v>
      </c>
      <c r="S23" s="13">
        <f t="shared" si="2"/>
        <v>4.0449610295361094</v>
      </c>
      <c r="T23" s="13">
        <f t="shared" si="3"/>
        <v>2.1404310483456226</v>
      </c>
    </row>
    <row r="24" spans="1:20" x14ac:dyDescent="0.3">
      <c r="A24" s="105">
        <v>4</v>
      </c>
      <c r="B24" s="105">
        <v>21</v>
      </c>
      <c r="C24" s="161">
        <v>0.14361162499999999</v>
      </c>
      <c r="D24" s="161">
        <v>0.12913428199999999</v>
      </c>
      <c r="E24" s="165">
        <v>77.204599999999999</v>
      </c>
      <c r="F24" s="165">
        <v>106.97123499999999</v>
      </c>
      <c r="G24" s="165">
        <v>48.305610000000001</v>
      </c>
      <c r="H24" s="162">
        <v>0.92013362142838673</v>
      </c>
      <c r="I24" s="163">
        <v>0.18515163700000001</v>
      </c>
      <c r="J24" s="163">
        <v>0.17872105499999999</v>
      </c>
      <c r="K24" s="163">
        <v>92.720100000000002</v>
      </c>
      <c r="L24" s="163">
        <v>114.479648</v>
      </c>
      <c r="M24" s="163">
        <v>52.888024000000001</v>
      </c>
      <c r="N24" s="164">
        <v>4.0099723187290337</v>
      </c>
      <c r="O24" s="13">
        <f t="shared" si="0"/>
        <v>856.00430889936183</v>
      </c>
      <c r="P24" s="13">
        <f t="shared" si="1"/>
        <v>1591.751760500189</v>
      </c>
      <c r="R24" s="185">
        <v>1250</v>
      </c>
      <c r="S24" s="13">
        <f t="shared" si="2"/>
        <v>4.9811664388876116</v>
      </c>
      <c r="T24" s="13">
        <f t="shared" si="3"/>
        <v>2.4391207248101781</v>
      </c>
    </row>
    <row r="25" spans="1:20" x14ac:dyDescent="0.3">
      <c r="A25" s="105">
        <v>4</v>
      </c>
      <c r="B25" s="105">
        <v>22</v>
      </c>
      <c r="C25" s="161">
        <v>0.134048373</v>
      </c>
      <c r="D25" s="161">
        <v>0.11207880100000001</v>
      </c>
      <c r="E25" s="165">
        <v>72.662500000000009</v>
      </c>
      <c r="F25" s="165">
        <v>105.026619</v>
      </c>
      <c r="G25" s="165">
        <v>45.627072999999996</v>
      </c>
      <c r="H25" s="162">
        <v>0.18962185912231996</v>
      </c>
      <c r="I25" s="163">
        <v>0.15473890300000001</v>
      </c>
      <c r="J25" s="163">
        <v>0.14205656899999999</v>
      </c>
      <c r="K25" s="163">
        <v>83.96629999999999</v>
      </c>
      <c r="L25" s="163">
        <v>113.012343</v>
      </c>
      <c r="M25" s="163">
        <v>51.329901999999997</v>
      </c>
      <c r="N25" s="164">
        <v>1.0364905476014852</v>
      </c>
      <c r="O25" s="13">
        <f t="shared" si="0"/>
        <v>707.75381508491216</v>
      </c>
      <c r="P25" s="13">
        <f t="shared" si="1"/>
        <v>1090.9618055301999</v>
      </c>
      <c r="R25" s="185">
        <v>1300</v>
      </c>
      <c r="S25" s="13">
        <f t="shared" si="2"/>
        <v>6.0841664055842184</v>
      </c>
      <c r="T25" s="13">
        <f t="shared" si="3"/>
        <v>2.7652855363627302</v>
      </c>
    </row>
    <row r="26" spans="1:20" x14ac:dyDescent="0.3">
      <c r="A26" s="105">
        <v>4</v>
      </c>
      <c r="B26" s="105">
        <v>23</v>
      </c>
      <c r="C26" s="161">
        <v>0.13492496300000001</v>
      </c>
      <c r="D26" s="161">
        <v>0.114571571</v>
      </c>
      <c r="E26" s="165">
        <v>73.952199999999991</v>
      </c>
      <c r="F26" s="165">
        <v>104.908569</v>
      </c>
      <c r="G26" s="165">
        <v>46.356407000000004</v>
      </c>
      <c r="H26" s="162">
        <v>0.20644963686261739</v>
      </c>
      <c r="I26" s="163">
        <v>0.15569458899999999</v>
      </c>
      <c r="J26" s="163">
        <v>0.14434313800000001</v>
      </c>
      <c r="K26" s="163">
        <v>83.692000000000007</v>
      </c>
      <c r="L26" s="163">
        <v>113.68599</v>
      </c>
      <c r="M26" s="163">
        <v>51.401125999999998</v>
      </c>
      <c r="N26" s="164">
        <v>0.97001851196140354</v>
      </c>
      <c r="O26" s="13">
        <f t="shared" si="0"/>
        <v>737.89489251170505</v>
      </c>
      <c r="P26" s="13">
        <f t="shared" si="1"/>
        <v>1090.539528982275</v>
      </c>
      <c r="R26" s="185">
        <v>1350</v>
      </c>
      <c r="S26" s="13">
        <f t="shared" si="2"/>
        <v>7.3755125497393088</v>
      </c>
      <c r="T26" s="13">
        <f t="shared" si="3"/>
        <v>3.120249439900042</v>
      </c>
    </row>
    <row r="27" spans="1:20" x14ac:dyDescent="0.3">
      <c r="A27" s="105">
        <v>4</v>
      </c>
      <c r="B27" s="105">
        <v>24</v>
      </c>
      <c r="C27" s="161">
        <v>0.125559166</v>
      </c>
      <c r="D27" s="161">
        <v>0.10085021700000001</v>
      </c>
      <c r="E27" s="165">
        <v>70.676100000000005</v>
      </c>
      <c r="F27" s="165">
        <v>102.93434599999999</v>
      </c>
      <c r="G27" s="165">
        <v>45.006018000000005</v>
      </c>
      <c r="H27" s="162">
        <v>0.15352855725887551</v>
      </c>
      <c r="I27" s="163">
        <v>0.14364044400000001</v>
      </c>
      <c r="J27" s="163">
        <v>0.12977476399999999</v>
      </c>
      <c r="K27" s="163">
        <v>79.865900000000011</v>
      </c>
      <c r="L27" s="163">
        <v>111.136349</v>
      </c>
      <c r="M27" s="163">
        <v>50.063209000000001</v>
      </c>
      <c r="N27" s="164">
        <v>0.67764601217375897</v>
      </c>
      <c r="O27" s="13">
        <f t="shared" si="0"/>
        <v>627.18198520086094</v>
      </c>
      <c r="P27" s="13">
        <f t="shared" si="1"/>
        <v>916.21947529234899</v>
      </c>
      <c r="R27" s="185">
        <v>1400</v>
      </c>
      <c r="S27" s="13">
        <f t="shared" si="2"/>
        <v>8.8785688933026652</v>
      </c>
      <c r="T27" s="13">
        <f t="shared" si="3"/>
        <v>3.5053466201802599</v>
      </c>
    </row>
    <row r="28" spans="1:20" x14ac:dyDescent="0.3">
      <c r="A28" s="105">
        <v>4</v>
      </c>
      <c r="B28" s="105">
        <v>25</v>
      </c>
      <c r="C28" s="161">
        <v>0.10504932</v>
      </c>
      <c r="D28" s="161">
        <v>6.7372515800000005E-2</v>
      </c>
      <c r="E28" s="165">
        <v>65.715800000000002</v>
      </c>
      <c r="F28" s="165">
        <v>99.575237999999999</v>
      </c>
      <c r="G28" s="165">
        <v>42.340630999999995</v>
      </c>
      <c r="H28" s="162">
        <v>3.9621981347067951E-2</v>
      </c>
      <c r="I28" s="163">
        <v>0.114669144</v>
      </c>
      <c r="J28" s="163">
        <v>9.3131192000000002E-2</v>
      </c>
      <c r="K28" s="163">
        <v>71.92949999999999</v>
      </c>
      <c r="L28" s="163">
        <v>108.19382399999999</v>
      </c>
      <c r="M28" s="163">
        <v>48.026733</v>
      </c>
      <c r="N28" s="164">
        <v>0.16933005850986652</v>
      </c>
      <c r="O28" s="13">
        <f t="shared" si="0"/>
        <v>453.66246050555071</v>
      </c>
      <c r="P28" s="13">
        <f t="shared" si="1"/>
        <v>593.28129128042485</v>
      </c>
      <c r="R28" s="185">
        <v>1450</v>
      </c>
      <c r="S28" s="13">
        <f t="shared" si="2"/>
        <v>10.618588680660977</v>
      </c>
      <c r="T28" s="13">
        <f t="shared" si="3"/>
        <v>3.9219211853792002</v>
      </c>
    </row>
    <row r="29" spans="1:20" x14ac:dyDescent="0.3">
      <c r="A29" s="105">
        <v>4</v>
      </c>
      <c r="B29" s="105">
        <v>26</v>
      </c>
      <c r="C29" s="161">
        <v>0.100928105</v>
      </c>
      <c r="D29" s="161">
        <v>7.2656758099999996E-2</v>
      </c>
      <c r="E29" s="165">
        <v>66.067399999999992</v>
      </c>
      <c r="F29" s="165">
        <v>101.582691</v>
      </c>
      <c r="G29" s="165">
        <v>44.956097</v>
      </c>
      <c r="H29" s="162">
        <v>0.21493497570921971</v>
      </c>
      <c r="I29" s="163">
        <v>0.109165475</v>
      </c>
      <c r="J29" s="163">
        <v>8.4457285699999995E-2</v>
      </c>
      <c r="K29" s="163">
        <v>71.037199999999999</v>
      </c>
      <c r="L29" s="163">
        <v>110.385527</v>
      </c>
      <c r="M29" s="163">
        <v>50.559717999999997</v>
      </c>
      <c r="N29" s="164">
        <v>0.84007177856790627</v>
      </c>
      <c r="O29" s="13">
        <f t="shared" si="0"/>
        <v>440.54122103672216</v>
      </c>
      <c r="P29" s="13">
        <f t="shared" si="1"/>
        <v>550.87996624769085</v>
      </c>
      <c r="R29" s="185">
        <v>1500</v>
      </c>
      <c r="S29" s="13">
        <f t="shared" si="2"/>
        <v>12.622791484466978</v>
      </c>
      <c r="T29" s="13">
        <f t="shared" si="3"/>
        <v>4.3713268823136486</v>
      </c>
    </row>
    <row r="30" spans="1:20" x14ac:dyDescent="0.3">
      <c r="A30" s="105">
        <v>4</v>
      </c>
      <c r="B30" s="105">
        <v>27</v>
      </c>
      <c r="C30" s="161">
        <v>0.137802124</v>
      </c>
      <c r="D30" s="161">
        <v>0.120174155</v>
      </c>
      <c r="E30" s="165">
        <v>72.298500000000004</v>
      </c>
      <c r="F30" s="165">
        <v>101.080037</v>
      </c>
      <c r="G30" s="165">
        <v>43.428477999999998</v>
      </c>
      <c r="H30" s="162">
        <v>0.18429111150745536</v>
      </c>
      <c r="I30" s="163">
        <v>0.15671236799999999</v>
      </c>
      <c r="J30" s="163">
        <v>0.14688453100000001</v>
      </c>
      <c r="K30" s="163">
        <v>81.822199999999995</v>
      </c>
      <c r="L30" s="163">
        <v>108.613202</v>
      </c>
      <c r="M30" s="163">
        <v>48.878329000000001</v>
      </c>
      <c r="N30" s="164">
        <v>0.74457330096309005</v>
      </c>
      <c r="O30" s="13">
        <f t="shared" si="0"/>
        <v>720.30177579331928</v>
      </c>
      <c r="P30" s="13">
        <f t="shared" si="1"/>
        <v>1049.1693092740297</v>
      </c>
      <c r="R30" s="185">
        <v>1550</v>
      </c>
      <c r="S30" s="13">
        <f t="shared" si="2"/>
        <v>14.920440587499764</v>
      </c>
      <c r="T30" s="13">
        <f t="shared" si="3"/>
        <v>4.8549268294233974</v>
      </c>
    </row>
    <row r="31" spans="1:20" x14ac:dyDescent="0.3">
      <c r="A31" s="105">
        <v>4</v>
      </c>
      <c r="B31" s="105">
        <v>28</v>
      </c>
      <c r="C31" s="161">
        <v>0.142307088</v>
      </c>
      <c r="D31" s="161">
        <v>0.12562653400000001</v>
      </c>
      <c r="E31" s="165">
        <v>73.034700000000001</v>
      </c>
      <c r="F31" s="165">
        <v>102.169087</v>
      </c>
      <c r="G31" s="165">
        <v>45.039954000000002</v>
      </c>
      <c r="H31" s="162">
        <v>0.30599177435486463</v>
      </c>
      <c r="I31" s="163">
        <v>0.16417905699999999</v>
      </c>
      <c r="J31" s="163">
        <v>0.15521964399999999</v>
      </c>
      <c r="K31" s="163">
        <v>83.293700000000001</v>
      </c>
      <c r="L31" s="163">
        <v>110.813211</v>
      </c>
      <c r="M31" s="163">
        <v>50.224809</v>
      </c>
      <c r="N31" s="164">
        <v>1.2806012993110509</v>
      </c>
      <c r="O31" s="13">
        <f t="shared" si="0"/>
        <v>759.07559947176719</v>
      </c>
      <c r="P31" s="13">
        <f t="shared" si="1"/>
        <v>1139.0481042883507</v>
      </c>
      <c r="R31" s="185">
        <v>1600</v>
      </c>
      <c r="S31" s="13">
        <f t="shared" si="2"/>
        <v>17.542920631967156</v>
      </c>
      <c r="T31" s="13">
        <f t="shared" si="3"/>
        <v>5.3740932658460023</v>
      </c>
    </row>
    <row r="32" spans="1:20" x14ac:dyDescent="0.3">
      <c r="A32" s="105">
        <v>4</v>
      </c>
      <c r="B32" s="105">
        <v>29</v>
      </c>
      <c r="C32" s="161">
        <v>0.14597734800000001</v>
      </c>
      <c r="D32" s="161">
        <v>0.128114015</v>
      </c>
      <c r="E32" s="165">
        <v>74.116</v>
      </c>
      <c r="F32" s="165">
        <v>103.671403</v>
      </c>
      <c r="G32" s="165">
        <v>45.558159000000003</v>
      </c>
      <c r="H32" s="162">
        <v>0.40474090175430294</v>
      </c>
      <c r="I32" s="163">
        <v>0.20251567700000001</v>
      </c>
      <c r="J32" s="163">
        <v>0.193383947</v>
      </c>
      <c r="K32" s="163">
        <v>85.163799999999995</v>
      </c>
      <c r="L32" s="163">
        <v>113.904568</v>
      </c>
      <c r="M32" s="163">
        <v>54.005389999999998</v>
      </c>
      <c r="N32" s="164">
        <v>1.8875784353113811</v>
      </c>
      <c r="O32" s="13">
        <f t="shared" si="0"/>
        <v>801.88006102965869</v>
      </c>
      <c r="P32" s="13">
        <f t="shared" si="1"/>
        <v>1468.8204514514628</v>
      </c>
      <c r="R32" s="185">
        <v>1650</v>
      </c>
      <c r="S32" s="13">
        <f t="shared" si="2"/>
        <v>20.523815528202157</v>
      </c>
      <c r="T32" s="13">
        <f t="shared" si="3"/>
        <v>5.9302073151241101</v>
      </c>
    </row>
    <row r="33" spans="1:20" x14ac:dyDescent="0.3">
      <c r="A33" s="105">
        <v>4</v>
      </c>
      <c r="B33" s="105">
        <v>30</v>
      </c>
      <c r="C33" s="161">
        <v>0.127062231</v>
      </c>
      <c r="D33" s="161">
        <v>9.9583827E-2</v>
      </c>
      <c r="E33" s="165">
        <v>68.305000000000007</v>
      </c>
      <c r="F33" s="165">
        <v>100.227924</v>
      </c>
      <c r="G33" s="165">
        <v>42.710273000000001</v>
      </c>
      <c r="H33" s="162">
        <v>0.13130864703090064</v>
      </c>
      <c r="I33" s="163">
        <v>0.156137317</v>
      </c>
      <c r="J33" s="163">
        <v>0.14258636499999999</v>
      </c>
      <c r="K33" s="163">
        <v>79.801999999999992</v>
      </c>
      <c r="L33" s="163">
        <v>108.717096</v>
      </c>
      <c r="M33" s="163">
        <v>49.624973000000004</v>
      </c>
      <c r="N33" s="164">
        <v>0.84249601871681412</v>
      </c>
      <c r="O33" s="13">
        <f t="shared" si="0"/>
        <v>592.81811744991887</v>
      </c>
      <c r="P33" s="13">
        <f t="shared" si="1"/>
        <v>994.33851980481552</v>
      </c>
      <c r="R33" s="185">
        <v>1700</v>
      </c>
      <c r="S33" s="13">
        <f t="shared" si="2"/>
        <v>23.898986615204961</v>
      </c>
      <c r="T33" s="13">
        <f t="shared" si="3"/>
        <v>6.524658762259107</v>
      </c>
    </row>
    <row r="34" spans="1:20" x14ac:dyDescent="0.3">
      <c r="A34" s="105">
        <v>4</v>
      </c>
      <c r="B34" s="105">
        <v>31</v>
      </c>
      <c r="C34" s="161">
        <v>0.123622395</v>
      </c>
      <c r="D34" s="161">
        <v>9.7970545300000003E-2</v>
      </c>
      <c r="E34" s="165">
        <v>67.553699999999992</v>
      </c>
      <c r="F34" s="165">
        <v>98.214287999999996</v>
      </c>
      <c r="G34" s="165">
        <v>41.719758000000006</v>
      </c>
      <c r="H34" s="162">
        <v>6.0698296941265641E-2</v>
      </c>
      <c r="I34" s="163">
        <v>0.146431908</v>
      </c>
      <c r="J34" s="163">
        <v>0.134198442</v>
      </c>
      <c r="K34" s="163">
        <v>78.067300000000003</v>
      </c>
      <c r="L34" s="163">
        <v>106.62183999999999</v>
      </c>
      <c r="M34" s="163">
        <v>46.859333000000007</v>
      </c>
      <c r="N34" s="164">
        <v>0.55666341791488949</v>
      </c>
      <c r="O34" s="13">
        <f t="shared" si="0"/>
        <v>564.1510942599665</v>
      </c>
      <c r="P34" s="13">
        <f t="shared" si="1"/>
        <v>892.42975082028704</v>
      </c>
      <c r="R34" s="185">
        <v>1750</v>
      </c>
      <c r="S34" s="13">
        <f t="shared" si="2"/>
        <v>27.706651065927907</v>
      </c>
      <c r="T34" s="13">
        <f t="shared" si="3"/>
        <v>7.1588458429738688</v>
      </c>
    </row>
    <row r="35" spans="1:20" x14ac:dyDescent="0.3">
      <c r="A35" s="105">
        <v>4</v>
      </c>
      <c r="B35" s="105">
        <v>32</v>
      </c>
      <c r="C35" s="161">
        <v>0.12656061399999999</v>
      </c>
      <c r="D35" s="161">
        <v>0.101616763</v>
      </c>
      <c r="E35" s="165">
        <v>70.312700000000007</v>
      </c>
      <c r="F35" s="165">
        <v>102.882233</v>
      </c>
      <c r="G35" s="165">
        <v>45.037134999999999</v>
      </c>
      <c r="H35" s="162">
        <v>0.1184001652110272</v>
      </c>
      <c r="I35" s="163">
        <v>0.15044318100000001</v>
      </c>
      <c r="J35" s="163">
        <v>0.137607321</v>
      </c>
      <c r="K35" s="163">
        <v>81.651600000000002</v>
      </c>
      <c r="L35" s="163">
        <v>110.858397</v>
      </c>
      <c r="M35" s="163">
        <v>50.034219</v>
      </c>
      <c r="N35" s="164">
        <v>0.66921091284960121</v>
      </c>
      <c r="O35" s="13">
        <f t="shared" si="0"/>
        <v>625.69995441979222</v>
      </c>
      <c r="P35" s="13">
        <f t="shared" si="1"/>
        <v>1003.0022479237388</v>
      </c>
      <c r="R35" s="185">
        <v>1800</v>
      </c>
      <c r="S35" s="13">
        <f t="shared" si="2"/>
        <v>31.987460530613088</v>
      </c>
      <c r="T35" s="13">
        <f t="shared" si="3"/>
        <v>7.8341750441749829</v>
      </c>
    </row>
    <row r="36" spans="1:20" x14ac:dyDescent="0.3">
      <c r="A36" s="105">
        <v>4</v>
      </c>
      <c r="B36" s="105">
        <v>33</v>
      </c>
      <c r="C36" s="161">
        <v>0.11390676299999999</v>
      </c>
      <c r="D36" s="161">
        <v>8.0627784100000002E-2</v>
      </c>
      <c r="E36" s="165">
        <v>68.605899999999991</v>
      </c>
      <c r="F36" s="165">
        <v>102.414462</v>
      </c>
      <c r="G36" s="165">
        <v>44.443000000000005</v>
      </c>
      <c r="H36" s="162">
        <v>1.7423472293696889E-2</v>
      </c>
      <c r="I36" s="163">
        <v>0.12972129900000001</v>
      </c>
      <c r="J36" s="163">
        <v>0.11051673400000001</v>
      </c>
      <c r="K36" s="163">
        <v>77.433400000000006</v>
      </c>
      <c r="L36" s="163">
        <v>110.152175</v>
      </c>
      <c r="M36" s="163">
        <v>49.888920000000006</v>
      </c>
      <c r="N36" s="164">
        <v>0.26734112530666887</v>
      </c>
      <c r="O36" s="13">
        <f t="shared" si="0"/>
        <v>536.13287961908748</v>
      </c>
      <c r="P36" s="13">
        <f t="shared" si="1"/>
        <v>777.80001453577825</v>
      </c>
      <c r="R36" s="47"/>
    </row>
    <row r="37" spans="1:20" x14ac:dyDescent="0.3">
      <c r="A37" s="105">
        <v>4</v>
      </c>
      <c r="B37" s="105">
        <v>34</v>
      </c>
      <c r="C37" s="161">
        <v>0.110422544</v>
      </c>
      <c r="D37" s="161">
        <v>6.92761764E-2</v>
      </c>
      <c r="E37" s="165">
        <v>60.928100000000001</v>
      </c>
      <c r="F37" s="165">
        <v>95.110205000000008</v>
      </c>
      <c r="G37" s="165">
        <v>39.961161000000004</v>
      </c>
      <c r="H37" s="162">
        <v>1.3089292133236018E-2</v>
      </c>
      <c r="I37" s="163">
        <v>0.125447541</v>
      </c>
      <c r="J37" s="163">
        <v>0.10040578999999999</v>
      </c>
      <c r="K37" s="163">
        <v>66.506699999999995</v>
      </c>
      <c r="L37" s="163">
        <v>104.78125100000001</v>
      </c>
      <c r="M37" s="163">
        <v>48.858173999999998</v>
      </c>
      <c r="N37" s="164">
        <v>0.81921405026410443</v>
      </c>
      <c r="O37" s="13">
        <f t="shared" si="0"/>
        <v>409.91425259402848</v>
      </c>
      <c r="P37" s="13">
        <f t="shared" si="1"/>
        <v>554.8721801223752</v>
      </c>
      <c r="R37" s="47"/>
    </row>
    <row r="38" spans="1:20" x14ac:dyDescent="0.3">
      <c r="A38" s="105">
        <v>4</v>
      </c>
      <c r="B38" s="105">
        <v>35</v>
      </c>
      <c r="C38" s="161">
        <v>0.11733456</v>
      </c>
      <c r="D38" s="161">
        <v>8.2147784500000001E-2</v>
      </c>
      <c r="E38" s="165">
        <v>62.667500000000004</v>
      </c>
      <c r="F38" s="165">
        <v>96.496320999999995</v>
      </c>
      <c r="G38" s="165">
        <v>41.036722999999995</v>
      </c>
      <c r="H38" s="162">
        <v>1.9481129310604813E-2</v>
      </c>
      <c r="I38" s="163">
        <v>0.13796624499999999</v>
      </c>
      <c r="J38" s="163">
        <v>0.117343083</v>
      </c>
      <c r="K38" s="163">
        <v>69.476399999999998</v>
      </c>
      <c r="L38" s="163">
        <v>105.93588199999999</v>
      </c>
      <c r="M38" s="163">
        <v>49.168753000000002</v>
      </c>
      <c r="N38" s="164">
        <v>0.27194191611925955</v>
      </c>
      <c r="O38" s="13">
        <f t="shared" si="0"/>
        <v>460.79810931774909</v>
      </c>
      <c r="P38" s="13">
        <f t="shared" si="1"/>
        <v>665.95894728283179</v>
      </c>
      <c r="R38" s="47"/>
    </row>
    <row r="39" spans="1:20" x14ac:dyDescent="0.3">
      <c r="A39" s="105">
        <v>4</v>
      </c>
      <c r="B39" s="105">
        <v>36</v>
      </c>
      <c r="C39" s="161">
        <v>9.7729265699999998E-2</v>
      </c>
      <c r="D39" s="161">
        <v>3.7742573799999998E-2</v>
      </c>
      <c r="E39" s="165">
        <v>58.857300000000002</v>
      </c>
      <c r="F39" s="165">
        <v>98.543177999999997</v>
      </c>
      <c r="G39" s="165">
        <v>41.637281000000002</v>
      </c>
      <c r="H39" s="166">
        <v>8.4594148440411503E-4</v>
      </c>
      <c r="I39" s="163">
        <v>9.6801146899999996E-2</v>
      </c>
      <c r="J39" s="163">
        <v>6.5067306199999994E-2</v>
      </c>
      <c r="K39" s="163">
        <v>61.165999999999997</v>
      </c>
      <c r="L39" s="163">
        <v>105.61123000000001</v>
      </c>
      <c r="M39" s="163">
        <v>46.882801000000001</v>
      </c>
      <c r="N39" s="164">
        <v>0.1362556336708885</v>
      </c>
      <c r="O39" s="13">
        <f t="shared" si="0"/>
        <v>338.55193997766293</v>
      </c>
      <c r="P39" s="13">
        <f t="shared" si="1"/>
        <v>362.16015189432272</v>
      </c>
      <c r="R39" s="47"/>
    </row>
    <row r="40" spans="1:20" x14ac:dyDescent="0.3">
      <c r="A40" s="105">
        <v>4</v>
      </c>
      <c r="B40" s="105">
        <v>37</v>
      </c>
      <c r="C40" s="161">
        <v>8.5195153999999995E-2</v>
      </c>
      <c r="D40" s="161">
        <v>3.4659638999999999E-2</v>
      </c>
      <c r="E40" s="165">
        <v>57.077799999999996</v>
      </c>
      <c r="F40" s="165">
        <v>99.004682000000003</v>
      </c>
      <c r="G40" s="165">
        <v>42.833709999999996</v>
      </c>
      <c r="H40" s="162">
        <v>7.9150768669987263E-4</v>
      </c>
      <c r="I40" s="163">
        <v>8.5606597399999998E-2</v>
      </c>
      <c r="J40" s="163">
        <v>5.7134855499999998E-2</v>
      </c>
      <c r="K40" s="163">
        <v>59.907899999999998</v>
      </c>
      <c r="L40" s="163">
        <v>107.49762699999999</v>
      </c>
      <c r="M40" s="163">
        <v>48.238975000000003</v>
      </c>
      <c r="N40" s="164">
        <v>4.4044653753545056E-2</v>
      </c>
      <c r="O40" s="13">
        <f t="shared" si="0"/>
        <v>277.5551838784927</v>
      </c>
      <c r="P40" s="13">
        <f t="shared" si="1"/>
        <v>307.23835267579301</v>
      </c>
      <c r="R40" s="47"/>
    </row>
    <row r="41" spans="1:20" x14ac:dyDescent="0.3">
      <c r="A41" s="105">
        <v>1</v>
      </c>
      <c r="B41" s="105">
        <v>1</v>
      </c>
      <c r="C41" s="161">
        <v>0.12770999999999999</v>
      </c>
      <c r="D41" s="161">
        <v>0.107642</v>
      </c>
      <c r="E41" s="161">
        <v>66.374398799999994</v>
      </c>
      <c r="F41" s="161">
        <v>100.14639699999999</v>
      </c>
      <c r="G41" s="161">
        <v>38.900624000000001</v>
      </c>
      <c r="H41" s="162">
        <v>0.16419028067735159</v>
      </c>
      <c r="I41" s="163">
        <v>0.16242899999999999</v>
      </c>
      <c r="J41" s="163">
        <v>0.15083299999999999</v>
      </c>
      <c r="K41" s="163">
        <v>75.863346499999992</v>
      </c>
      <c r="L41" s="163">
        <v>106.70806900000001</v>
      </c>
      <c r="M41" s="163">
        <v>42.909381000000003</v>
      </c>
      <c r="N41" s="164">
        <v>0.86471296039118284</v>
      </c>
      <c r="O41" s="13">
        <f t="shared" si="0"/>
        <v>562.63417181920647</v>
      </c>
      <c r="P41" s="13">
        <f t="shared" si="1"/>
        <v>934.81907054280259</v>
      </c>
      <c r="R41" s="47"/>
    </row>
    <row r="42" spans="1:20" x14ac:dyDescent="0.3">
      <c r="A42" s="105">
        <v>1</v>
      </c>
      <c r="B42" s="105">
        <v>2</v>
      </c>
      <c r="C42" s="161">
        <v>0.124892</v>
      </c>
      <c r="D42" s="161">
        <v>0.10236000000000001</v>
      </c>
      <c r="E42" s="161">
        <v>65.679743900000005</v>
      </c>
      <c r="F42" s="161">
        <v>96.662762000000001</v>
      </c>
      <c r="G42" s="161">
        <v>40.68347</v>
      </c>
      <c r="H42" s="162">
        <v>7.9514538380730609E-2</v>
      </c>
      <c r="I42" s="163">
        <v>0.15893599999999999</v>
      </c>
      <c r="J42" s="163">
        <v>0.14659800000000001</v>
      </c>
      <c r="K42" s="163">
        <v>75.122796000000008</v>
      </c>
      <c r="L42" s="163">
        <v>101.475837</v>
      </c>
      <c r="M42" s="163">
        <v>43.936954</v>
      </c>
      <c r="N42" s="164">
        <v>0.81387637029110826</v>
      </c>
      <c r="O42" s="13">
        <f t="shared" si="0"/>
        <v>538.76270134025128</v>
      </c>
      <c r="P42" s="13">
        <f t="shared" si="1"/>
        <v>896.94490233171416</v>
      </c>
      <c r="R42" s="47"/>
    </row>
    <row r="43" spans="1:20" x14ac:dyDescent="0.3">
      <c r="A43" s="105">
        <v>1</v>
      </c>
      <c r="B43" s="105">
        <v>3</v>
      </c>
      <c r="C43" s="161">
        <v>0.12285699999999999</v>
      </c>
      <c r="D43" s="161">
        <v>9.8412200000000005E-2</v>
      </c>
      <c r="E43" s="161">
        <v>65.897628699999999</v>
      </c>
      <c r="F43" s="161">
        <v>96.622520000000009</v>
      </c>
      <c r="G43" s="161">
        <v>41.303491000000001</v>
      </c>
      <c r="H43" s="162">
        <v>7.9143975115010562E-2</v>
      </c>
      <c r="I43" s="163">
        <v>0.15615200000000001</v>
      </c>
      <c r="J43" s="163">
        <v>0.14388999999999999</v>
      </c>
      <c r="K43" s="163">
        <v>74.445702099999991</v>
      </c>
      <c r="L43" s="163">
        <v>102.424325</v>
      </c>
      <c r="M43" s="163">
        <v>44.857049000000004</v>
      </c>
      <c r="N43" s="164">
        <v>0.55791727888089648</v>
      </c>
      <c r="O43" s="13">
        <f t="shared" si="0"/>
        <v>533.50621146085234</v>
      </c>
      <c r="P43" s="13">
        <f t="shared" si="1"/>
        <v>865.41976825055974</v>
      </c>
      <c r="R43" s="47"/>
    </row>
    <row r="44" spans="1:20" x14ac:dyDescent="0.3">
      <c r="A44" s="105">
        <v>1</v>
      </c>
      <c r="B44" s="105">
        <v>4</v>
      </c>
      <c r="C44" s="161">
        <v>0.13539000000000001</v>
      </c>
      <c r="D44" s="161">
        <v>0.11687</v>
      </c>
      <c r="E44" s="161">
        <v>67.809544500000001</v>
      </c>
      <c r="F44" s="161">
        <v>98.165897999999999</v>
      </c>
      <c r="G44" s="161">
        <v>42.677182999999999</v>
      </c>
      <c r="H44" s="162">
        <v>0.14839896442408873</v>
      </c>
      <c r="I44" s="163">
        <v>0.170179</v>
      </c>
      <c r="J44" s="163">
        <v>0.16031100000000001</v>
      </c>
      <c r="K44" s="163">
        <v>77.054329199999998</v>
      </c>
      <c r="L44" s="163">
        <v>103.44789299999999</v>
      </c>
      <c r="M44" s="163">
        <v>45.773873999999999</v>
      </c>
      <c r="N44" s="164">
        <v>0.94413680881427708</v>
      </c>
      <c r="O44" s="13">
        <f t="shared" si="0"/>
        <v>622.54140630202585</v>
      </c>
      <c r="P44" s="13">
        <f t="shared" si="1"/>
        <v>1010.41562940561</v>
      </c>
      <c r="R44" s="47"/>
    </row>
    <row r="45" spans="1:20" x14ac:dyDescent="0.3">
      <c r="A45" s="105">
        <v>1</v>
      </c>
      <c r="B45" s="105">
        <v>5</v>
      </c>
      <c r="C45" s="161">
        <v>0.162109</v>
      </c>
      <c r="D45" s="161">
        <v>0.15209600000000001</v>
      </c>
      <c r="E45" s="161">
        <v>73.998004199999997</v>
      </c>
      <c r="F45" s="161">
        <v>99.947958</v>
      </c>
      <c r="G45" s="161">
        <v>43.475368000000003</v>
      </c>
      <c r="H45" s="162">
        <v>0.79564345694489313</v>
      </c>
      <c r="I45" s="163">
        <v>0.196938</v>
      </c>
      <c r="J45" s="163">
        <v>0.190687</v>
      </c>
      <c r="K45" s="163">
        <v>82.996897400000009</v>
      </c>
      <c r="L45" s="163">
        <v>105.33804400000001</v>
      </c>
      <c r="M45" s="163">
        <v>46.936516999999995</v>
      </c>
      <c r="N45" s="164">
        <v>2.7174953250663276</v>
      </c>
      <c r="O45" s="13">
        <f t="shared" si="0"/>
        <v>887.66100114866981</v>
      </c>
      <c r="P45" s="13">
        <f t="shared" si="1"/>
        <v>1356.6044546025098</v>
      </c>
      <c r="R45" s="47"/>
    </row>
    <row r="46" spans="1:20" x14ac:dyDescent="0.3">
      <c r="A46" s="105">
        <v>1</v>
      </c>
      <c r="B46" s="105">
        <v>6</v>
      </c>
      <c r="C46" s="161">
        <v>0.16767399999999999</v>
      </c>
      <c r="D46" s="161">
        <v>0.15849099999999999</v>
      </c>
      <c r="E46" s="161">
        <v>74.009150300000002</v>
      </c>
      <c r="F46" s="161">
        <v>99.017289999999988</v>
      </c>
      <c r="G46" s="161">
        <v>43.228464000000002</v>
      </c>
      <c r="H46" s="162">
        <v>0.92556053460085908</v>
      </c>
      <c r="I46" s="163">
        <v>0.19647600000000001</v>
      </c>
      <c r="J46" s="163">
        <v>0.190722</v>
      </c>
      <c r="K46" s="163">
        <v>81.999741499999999</v>
      </c>
      <c r="L46" s="163">
        <v>103.456698</v>
      </c>
      <c r="M46" s="163">
        <v>46.482507999999996</v>
      </c>
      <c r="N46" s="164">
        <v>2.5931336819448192</v>
      </c>
      <c r="O46" s="13">
        <f t="shared" si="0"/>
        <v>918.40990961453258</v>
      </c>
      <c r="P46" s="13">
        <f t="shared" si="1"/>
        <v>1321.0962946095851</v>
      </c>
      <c r="R46" s="47"/>
    </row>
    <row r="47" spans="1:20" x14ac:dyDescent="0.3">
      <c r="A47" s="105">
        <v>1</v>
      </c>
      <c r="B47" s="105">
        <v>7</v>
      </c>
      <c r="C47" s="161">
        <v>0.131547</v>
      </c>
      <c r="D47" s="161">
        <v>0.113889</v>
      </c>
      <c r="E47" s="161">
        <v>69.415219100000002</v>
      </c>
      <c r="F47" s="161">
        <v>100.83004600000001</v>
      </c>
      <c r="G47" s="161">
        <v>43.647931999999997</v>
      </c>
      <c r="H47" s="162">
        <v>0.19998117115417477</v>
      </c>
      <c r="I47" s="163">
        <v>0.16387399999999999</v>
      </c>
      <c r="J47" s="163">
        <v>0.15339900000000001</v>
      </c>
      <c r="K47" s="163">
        <v>78.852087299999994</v>
      </c>
      <c r="L47" s="163">
        <v>105.671245</v>
      </c>
      <c r="M47" s="163">
        <v>46.807749000000001</v>
      </c>
      <c r="N47" s="164">
        <v>1.2687738855784427</v>
      </c>
      <c r="O47" s="13">
        <f t="shared" si="0"/>
        <v>633.8556207293891</v>
      </c>
      <c r="P47" s="13">
        <f t="shared" si="1"/>
        <v>1018.9114500263411</v>
      </c>
      <c r="R47" s="47"/>
    </row>
    <row r="48" spans="1:20" x14ac:dyDescent="0.3">
      <c r="A48" s="105">
        <v>1</v>
      </c>
      <c r="B48" s="105">
        <v>8</v>
      </c>
      <c r="C48" s="161">
        <v>0.145035</v>
      </c>
      <c r="D48" s="161">
        <v>0.12908700000000001</v>
      </c>
      <c r="E48" s="161">
        <v>70.863000999999997</v>
      </c>
      <c r="F48" s="161">
        <v>99.988941999999994</v>
      </c>
      <c r="G48" s="161">
        <v>43.592246000000003</v>
      </c>
      <c r="H48" s="162">
        <v>0.31569265635711197</v>
      </c>
      <c r="I48" s="163">
        <v>0.180844</v>
      </c>
      <c r="J48" s="163">
        <v>0.17255899999999999</v>
      </c>
      <c r="K48" s="163">
        <v>80.045595800000001</v>
      </c>
      <c r="L48" s="163">
        <v>105.434387</v>
      </c>
      <c r="M48" s="163">
        <v>47.162249000000003</v>
      </c>
      <c r="N48" s="164">
        <v>1.4927608026923325</v>
      </c>
      <c r="O48" s="13">
        <f t="shared" si="0"/>
        <v>728.30266682714546</v>
      </c>
      <c r="P48" s="13">
        <f t="shared" si="1"/>
        <v>1158.7212922673446</v>
      </c>
      <c r="R48" s="47"/>
    </row>
    <row r="49" spans="1:25" x14ac:dyDescent="0.3">
      <c r="A49" s="105">
        <v>1</v>
      </c>
      <c r="B49" s="105">
        <v>9</v>
      </c>
      <c r="C49" s="161">
        <v>0.156663</v>
      </c>
      <c r="D49" s="161">
        <v>0.14500099999999999</v>
      </c>
      <c r="E49" s="161">
        <v>73.978938200000002</v>
      </c>
      <c r="F49" s="161">
        <v>101.508295</v>
      </c>
      <c r="G49" s="161">
        <v>44.903191</v>
      </c>
      <c r="H49" s="162">
        <v>0.73016692751155055</v>
      </c>
      <c r="I49" s="163">
        <v>0.192604</v>
      </c>
      <c r="J49" s="163">
        <v>0.18579899999999999</v>
      </c>
      <c r="K49" s="163">
        <v>83.633795399999997</v>
      </c>
      <c r="L49" s="163">
        <v>106.65279099999999</v>
      </c>
      <c r="M49" s="163">
        <v>48.549652999999999</v>
      </c>
      <c r="N49" s="164">
        <v>2.7639201236333362</v>
      </c>
      <c r="O49" s="13">
        <f t="shared" si="0"/>
        <v>857.39831598915271</v>
      </c>
      <c r="P49" s="13">
        <f t="shared" si="1"/>
        <v>1347.1901982244769</v>
      </c>
      <c r="R49" s="47"/>
    </row>
    <row r="50" spans="1:25" x14ac:dyDescent="0.3">
      <c r="A50" s="105">
        <v>1</v>
      </c>
      <c r="B50" s="105">
        <v>10</v>
      </c>
      <c r="C50" s="161">
        <v>0.15482299999999999</v>
      </c>
      <c r="D50" s="161">
        <v>0.14346600000000001</v>
      </c>
      <c r="E50" s="161">
        <v>72.435021399999997</v>
      </c>
      <c r="F50" s="161">
        <v>98.379797000000011</v>
      </c>
      <c r="G50" s="161">
        <v>42.412582999999998</v>
      </c>
      <c r="H50" s="162">
        <v>0.60927358795109676</v>
      </c>
      <c r="I50" s="163">
        <v>0.19292300000000001</v>
      </c>
      <c r="J50" s="163">
        <v>0.18576400000000001</v>
      </c>
      <c r="K50" s="163">
        <v>81.563554699999997</v>
      </c>
      <c r="L50" s="163">
        <v>104.70696100000001</v>
      </c>
      <c r="M50" s="163">
        <v>46.682774000000002</v>
      </c>
      <c r="N50" s="164">
        <v>2.6650697474269696</v>
      </c>
      <c r="O50" s="13">
        <f t="shared" si="0"/>
        <v>812.33032108729719</v>
      </c>
      <c r="P50" s="13">
        <f t="shared" si="1"/>
        <v>1283.4421456368211</v>
      </c>
      <c r="R50" s="47"/>
    </row>
    <row r="51" spans="1:25" x14ac:dyDescent="0.3">
      <c r="A51" s="105">
        <v>1</v>
      </c>
      <c r="B51" s="105">
        <v>11</v>
      </c>
      <c r="C51" s="161">
        <v>0.16713500000000001</v>
      </c>
      <c r="D51" s="161">
        <v>0.15614500000000001</v>
      </c>
      <c r="E51" s="161">
        <v>73.7681836</v>
      </c>
      <c r="F51" s="161">
        <v>99.717850999999996</v>
      </c>
      <c r="G51" s="161">
        <v>43.795850999999999</v>
      </c>
      <c r="H51" s="162">
        <v>1.10106032435122</v>
      </c>
      <c r="I51" s="163">
        <v>0.20311599999999999</v>
      </c>
      <c r="J51" s="163">
        <v>0.195795</v>
      </c>
      <c r="K51" s="163">
        <v>82.7900767</v>
      </c>
      <c r="L51" s="163">
        <v>105.54091099999999</v>
      </c>
      <c r="M51" s="163">
        <v>47.438992999999996</v>
      </c>
      <c r="N51" s="164">
        <v>3.8042188754337189</v>
      </c>
      <c r="O51" s="13">
        <f t="shared" si="0"/>
        <v>909.50603580750453</v>
      </c>
      <c r="P51" s="13">
        <f t="shared" si="1"/>
        <v>1392.1970372271512</v>
      </c>
      <c r="R51" s="47"/>
    </row>
    <row r="52" spans="1:25" ht="14.4" customHeight="1" x14ac:dyDescent="0.45">
      <c r="A52" s="105">
        <v>1</v>
      </c>
      <c r="B52" s="105">
        <v>12</v>
      </c>
      <c r="C52" s="161">
        <v>0.163657</v>
      </c>
      <c r="D52" s="161">
        <v>0.15390599999999999</v>
      </c>
      <c r="E52" s="161">
        <v>73.420919499999997</v>
      </c>
      <c r="F52" s="161">
        <v>98.348485999999994</v>
      </c>
      <c r="G52" s="161">
        <v>42.948886999999999</v>
      </c>
      <c r="H52" s="162">
        <v>1.0136994625409239</v>
      </c>
      <c r="I52" s="163">
        <v>0.19037599999999999</v>
      </c>
      <c r="J52" s="163">
        <v>0.18332699999999999</v>
      </c>
      <c r="K52" s="163">
        <v>81.529952600000001</v>
      </c>
      <c r="L52" s="163">
        <v>103.86718999999999</v>
      </c>
      <c r="M52" s="163">
        <v>46.210329999999999</v>
      </c>
      <c r="N52" s="164">
        <v>2.5003154352647585</v>
      </c>
      <c r="O52" s="13">
        <f t="shared" si="0"/>
        <v>882.21456633984133</v>
      </c>
      <c r="P52" s="13">
        <f t="shared" si="1"/>
        <v>1265.4546245543472</v>
      </c>
      <c r="R52" s="47"/>
      <c r="Y52" s="177"/>
    </row>
    <row r="53" spans="1:25" x14ac:dyDescent="0.3">
      <c r="A53" s="105">
        <v>1</v>
      </c>
      <c r="B53" s="105">
        <v>13</v>
      </c>
      <c r="C53" s="161">
        <v>0.11984400000000001</v>
      </c>
      <c r="D53" s="161">
        <v>0.100553</v>
      </c>
      <c r="E53" s="165">
        <v>67.898154300000002</v>
      </c>
      <c r="F53" s="165">
        <v>99.442498000000001</v>
      </c>
      <c r="G53" s="165">
        <v>42.802498999999997</v>
      </c>
      <c r="H53" s="162">
        <v>0.20166481802534511</v>
      </c>
      <c r="I53" s="163">
        <v>0.15088599999999999</v>
      </c>
      <c r="J53" s="163">
        <v>0.13828299999999999</v>
      </c>
      <c r="K53" s="163">
        <v>76.052136699999991</v>
      </c>
      <c r="L53" s="163">
        <v>104.666541</v>
      </c>
      <c r="M53" s="163">
        <v>46.598379000000001</v>
      </c>
      <c r="N53" s="164">
        <v>0.89911273367077249</v>
      </c>
      <c r="O53" s="13">
        <f t="shared" si="0"/>
        <v>552.49993802184702</v>
      </c>
      <c r="P53" s="13">
        <f t="shared" si="1"/>
        <v>872.71368425734192</v>
      </c>
      <c r="R53" s="47"/>
    </row>
    <row r="54" spans="1:25" x14ac:dyDescent="0.3">
      <c r="A54" s="105">
        <v>1</v>
      </c>
      <c r="B54" s="105">
        <v>14</v>
      </c>
      <c r="C54" s="161">
        <v>9.6176200000000003E-2</v>
      </c>
      <c r="D54" s="161">
        <v>4.47824E-2</v>
      </c>
      <c r="E54" s="165">
        <v>61.313606800000002</v>
      </c>
      <c r="F54" s="165">
        <v>99.807457999999997</v>
      </c>
      <c r="G54" s="165">
        <v>43.899147999999997</v>
      </c>
      <c r="H54" s="162">
        <v>1.0823549488044181E-2</v>
      </c>
      <c r="I54" s="163">
        <v>0.12485300000000001</v>
      </c>
      <c r="J54" s="163">
        <v>0.100755</v>
      </c>
      <c r="K54" s="163">
        <v>69.638252299999991</v>
      </c>
      <c r="L54" s="163">
        <v>102.048676</v>
      </c>
      <c r="M54" s="163">
        <v>44.485331000000002</v>
      </c>
      <c r="N54" s="164">
        <v>0.13149396499196914</v>
      </c>
      <c r="O54" s="13">
        <f t="shared" si="0"/>
        <v>361.56080331354963</v>
      </c>
      <c r="P54" s="13">
        <f t="shared" si="1"/>
        <v>605.47289845584714</v>
      </c>
      <c r="R54" s="47"/>
    </row>
    <row r="55" spans="1:25" x14ac:dyDescent="0.3">
      <c r="A55" s="105">
        <v>1</v>
      </c>
      <c r="B55" s="105">
        <v>15</v>
      </c>
      <c r="C55" s="161">
        <v>9.9482799999999996E-2</v>
      </c>
      <c r="D55" s="161">
        <v>5.6533399999999998E-2</v>
      </c>
      <c r="E55" s="165">
        <v>60.672312999999995</v>
      </c>
      <c r="F55" s="165">
        <v>97.127780000000001</v>
      </c>
      <c r="G55" s="165">
        <v>42.100218000000005</v>
      </c>
      <c r="H55" s="162">
        <v>2.0707801557420173E-3</v>
      </c>
      <c r="I55" s="163">
        <v>0.123529</v>
      </c>
      <c r="J55" s="163">
        <v>9.8764500000000005E-2</v>
      </c>
      <c r="K55" s="163">
        <v>68.312533200000004</v>
      </c>
      <c r="L55" s="163">
        <v>100.672613</v>
      </c>
      <c r="M55" s="163">
        <v>44.059750000000001</v>
      </c>
      <c r="N55" s="164">
        <v>8.2615380363105673E-2</v>
      </c>
      <c r="O55" s="13">
        <f t="shared" si="0"/>
        <v>366.20907626609778</v>
      </c>
      <c r="P55" s="13">
        <f t="shared" si="1"/>
        <v>576.46070220040997</v>
      </c>
      <c r="R55" s="47"/>
    </row>
    <row r="56" spans="1:25" x14ac:dyDescent="0.3">
      <c r="A56" s="105">
        <v>1</v>
      </c>
      <c r="B56" s="105">
        <v>16</v>
      </c>
      <c r="C56" s="161">
        <v>0.127583</v>
      </c>
      <c r="D56" s="161">
        <v>0.108269</v>
      </c>
      <c r="E56" s="165">
        <v>67.381821600000009</v>
      </c>
      <c r="F56" s="165">
        <v>100.372741</v>
      </c>
      <c r="G56" s="165">
        <v>44.247002999999999</v>
      </c>
      <c r="H56" s="162">
        <v>0.27281439009331737</v>
      </c>
      <c r="I56" s="163">
        <v>0.16025600000000001</v>
      </c>
      <c r="J56" s="163">
        <v>0.14779400000000001</v>
      </c>
      <c r="K56" s="163">
        <v>75.900517400000012</v>
      </c>
      <c r="L56" s="163">
        <v>104.99999699999999</v>
      </c>
      <c r="M56" s="163">
        <v>47.377425000000002</v>
      </c>
      <c r="N56" s="164">
        <v>1.3736293166462987</v>
      </c>
      <c r="O56" s="13">
        <f t="shared" si="0"/>
        <v>579.26635569233122</v>
      </c>
      <c r="P56" s="13">
        <f t="shared" si="1"/>
        <v>923.21695412067925</v>
      </c>
      <c r="R56" s="47"/>
    </row>
    <row r="57" spans="1:25" x14ac:dyDescent="0.3">
      <c r="A57" s="105">
        <v>1</v>
      </c>
      <c r="B57" s="105">
        <v>17</v>
      </c>
      <c r="C57" s="161">
        <v>0.14094200000000001</v>
      </c>
      <c r="D57" s="161">
        <v>0.12252200000000001</v>
      </c>
      <c r="E57" s="165">
        <v>69.999016799999993</v>
      </c>
      <c r="F57" s="165">
        <v>99.933042999999998</v>
      </c>
      <c r="G57" s="165">
        <v>43.568311999999999</v>
      </c>
      <c r="H57" s="162">
        <v>0.53797756750520753</v>
      </c>
      <c r="I57" s="163">
        <v>0.17041200000000001</v>
      </c>
      <c r="J57" s="163">
        <v>0.160135</v>
      </c>
      <c r="K57" s="163">
        <v>77.791884500000009</v>
      </c>
      <c r="L57" s="163">
        <v>103.91069999999999</v>
      </c>
      <c r="M57" s="163">
        <v>46.474077999999999</v>
      </c>
      <c r="N57" s="164">
        <v>1.7066908317603668</v>
      </c>
      <c r="O57" s="13">
        <f t="shared" si="0"/>
        <v>690.59639975183006</v>
      </c>
      <c r="P57" s="13">
        <f t="shared" si="1"/>
        <v>1031.2613898355814</v>
      </c>
      <c r="R57" s="47"/>
    </row>
    <row r="58" spans="1:25" x14ac:dyDescent="0.3">
      <c r="A58" s="105">
        <v>1</v>
      </c>
      <c r="B58" s="105">
        <v>18</v>
      </c>
      <c r="C58" s="161">
        <v>0.152251</v>
      </c>
      <c r="D58" s="161">
        <v>0.13669300000000001</v>
      </c>
      <c r="E58" s="165">
        <v>72.243899099999993</v>
      </c>
      <c r="F58" s="165">
        <v>99.646497999999994</v>
      </c>
      <c r="G58" s="165">
        <v>43.281750000000002</v>
      </c>
      <c r="H58" s="162">
        <v>0.6718519449074436</v>
      </c>
      <c r="I58" s="163">
        <v>0.17993400000000001</v>
      </c>
      <c r="J58" s="163">
        <v>0.17024300000000001</v>
      </c>
      <c r="K58" s="163">
        <v>80.513887100000005</v>
      </c>
      <c r="L58" s="163">
        <v>103.969492</v>
      </c>
      <c r="M58" s="163">
        <v>46.457946</v>
      </c>
      <c r="N58" s="164">
        <v>1.9234951230845267</v>
      </c>
      <c r="O58" s="13">
        <f t="shared" si="0"/>
        <v>794.62551991023884</v>
      </c>
      <c r="P58" s="13">
        <f t="shared" si="1"/>
        <v>1166.4196387942259</v>
      </c>
      <c r="R58" s="47"/>
    </row>
    <row r="59" spans="1:25" x14ac:dyDescent="0.3">
      <c r="A59" s="105">
        <v>1</v>
      </c>
      <c r="B59" s="105">
        <v>19</v>
      </c>
      <c r="C59" s="161">
        <v>0.14168800000000001</v>
      </c>
      <c r="D59" s="161">
        <v>0.12653600000000001</v>
      </c>
      <c r="E59" s="165">
        <v>71.683526000000001</v>
      </c>
      <c r="F59" s="165">
        <v>101.84500300000001</v>
      </c>
      <c r="G59" s="165">
        <v>44.549396999999999</v>
      </c>
      <c r="H59" s="162">
        <v>0.17612239234679386</v>
      </c>
      <c r="I59" s="163">
        <v>0.17693400000000001</v>
      </c>
      <c r="J59" s="163">
        <v>0.16722500000000001</v>
      </c>
      <c r="K59" s="163">
        <v>80.906614700000006</v>
      </c>
      <c r="L59" s="163">
        <v>106.684489</v>
      </c>
      <c r="M59" s="163">
        <v>48.283133999999997</v>
      </c>
      <c r="N59" s="164">
        <v>1.1817313740687423</v>
      </c>
      <c r="O59" s="13">
        <f t="shared" si="0"/>
        <v>728.06774106582463</v>
      </c>
      <c r="P59" s="13">
        <f t="shared" si="1"/>
        <v>1158.1887853919775</v>
      </c>
      <c r="R59" s="47"/>
    </row>
    <row r="60" spans="1:25" x14ac:dyDescent="0.3">
      <c r="A60" s="105">
        <v>1</v>
      </c>
      <c r="B60" s="105">
        <v>20</v>
      </c>
      <c r="C60" s="161">
        <v>0.13109399999999999</v>
      </c>
      <c r="D60" s="161">
        <v>0.111819</v>
      </c>
      <c r="E60" s="165">
        <v>68.562656599999997</v>
      </c>
      <c r="F60" s="165">
        <v>101.23745000000001</v>
      </c>
      <c r="G60" s="165">
        <v>44.253003</v>
      </c>
      <c r="H60" s="162">
        <v>0.36711465538782018</v>
      </c>
      <c r="I60" s="163">
        <v>0.16272</v>
      </c>
      <c r="J60" s="163">
        <v>0.15079200000000001</v>
      </c>
      <c r="K60" s="163">
        <v>76.619990200000004</v>
      </c>
      <c r="L60" s="163">
        <v>105.64592400000001</v>
      </c>
      <c r="M60" s="163">
        <v>47.617255999999998</v>
      </c>
      <c r="N60" s="164">
        <v>1.3533970193994445</v>
      </c>
      <c r="O60" s="13">
        <f t="shared" si="0"/>
        <v>616.25164104721216</v>
      </c>
      <c r="P60" s="13">
        <f t="shared" si="1"/>
        <v>955.26775800293035</v>
      </c>
      <c r="R60" s="47"/>
    </row>
    <row r="61" spans="1:25" x14ac:dyDescent="0.3">
      <c r="A61" s="105">
        <v>1</v>
      </c>
      <c r="B61" s="105">
        <v>21</v>
      </c>
      <c r="C61" s="161">
        <v>0.12805</v>
      </c>
      <c r="D61" s="161">
        <v>0.108128</v>
      </c>
      <c r="E61" s="165">
        <v>69.076709399999999</v>
      </c>
      <c r="F61" s="165">
        <v>100.265777</v>
      </c>
      <c r="G61" s="165">
        <v>43.424129000000001</v>
      </c>
      <c r="H61" s="162">
        <v>0.37835312696403478</v>
      </c>
      <c r="I61" s="163">
        <v>0.15834899999999999</v>
      </c>
      <c r="J61" s="163">
        <v>0.14604300000000001</v>
      </c>
      <c r="K61" s="163">
        <v>79.6977878</v>
      </c>
      <c r="L61" s="163">
        <v>104.48145000000001</v>
      </c>
      <c r="M61" s="163">
        <v>46.538751000000005</v>
      </c>
      <c r="N61" s="164">
        <v>1.4237013633497329</v>
      </c>
      <c r="O61" s="13">
        <f t="shared" si="0"/>
        <v>611.00232762517874</v>
      </c>
      <c r="P61" s="13">
        <f t="shared" si="1"/>
        <v>1005.7912624194795</v>
      </c>
      <c r="R61" s="47"/>
    </row>
    <row r="62" spans="1:25" x14ac:dyDescent="0.3">
      <c r="A62" s="105">
        <v>1</v>
      </c>
      <c r="B62" s="105">
        <v>22</v>
      </c>
      <c r="C62" s="161">
        <v>0.137486</v>
      </c>
      <c r="D62" s="161">
        <v>0.123158</v>
      </c>
      <c r="E62" s="165">
        <v>70.682302100000001</v>
      </c>
      <c r="F62" s="165">
        <v>99.835564000000005</v>
      </c>
      <c r="G62" s="165">
        <v>42.880586000000001</v>
      </c>
      <c r="H62" s="162">
        <v>0.31646399611859055</v>
      </c>
      <c r="I62" s="163">
        <v>0.171596</v>
      </c>
      <c r="J62" s="163">
        <v>0.16278799999999999</v>
      </c>
      <c r="K62" s="163">
        <v>79.124115399999994</v>
      </c>
      <c r="L62" s="163">
        <v>104.94425699999999</v>
      </c>
      <c r="M62" s="163">
        <v>46.650500000000001</v>
      </c>
      <c r="N62" s="164">
        <v>1.6489002646947752</v>
      </c>
      <c r="O62" s="13">
        <f t="shared" si="0"/>
        <v>686.8783828167816</v>
      </c>
      <c r="P62" s="13">
        <f t="shared" si="1"/>
        <v>1074.2983169495085</v>
      </c>
      <c r="R62" s="47"/>
    </row>
    <row r="63" spans="1:25" x14ac:dyDescent="0.3">
      <c r="A63" s="105">
        <v>1</v>
      </c>
      <c r="B63" s="105">
        <v>23</v>
      </c>
      <c r="C63" s="105">
        <v>0.13802400000000001</v>
      </c>
      <c r="D63" s="105">
        <v>0.12127400000000001</v>
      </c>
      <c r="E63" s="165">
        <v>70.779271399999999</v>
      </c>
      <c r="F63" s="165">
        <v>100.2702</v>
      </c>
      <c r="G63" s="165">
        <v>43.650499000000003</v>
      </c>
      <c r="H63" s="162">
        <v>0.38650849208324917</v>
      </c>
      <c r="I63" s="167">
        <v>0.17652200000000001</v>
      </c>
      <c r="J63" s="167">
        <v>0.16784099999999999</v>
      </c>
      <c r="K63" s="163">
        <v>80.776386000000002</v>
      </c>
      <c r="L63" s="163">
        <v>105.189025</v>
      </c>
      <c r="M63" s="163">
        <v>47.143999000000001</v>
      </c>
      <c r="N63" s="164">
        <v>1.8787954304441405</v>
      </c>
      <c r="O63" s="13">
        <f t="shared" si="0"/>
        <v>691.45955879448832</v>
      </c>
      <c r="P63" s="13">
        <f t="shared" si="1"/>
        <v>1151.7750766062809</v>
      </c>
      <c r="R63" s="47"/>
    </row>
    <row r="64" spans="1:25" x14ac:dyDescent="0.3">
      <c r="A64" s="105">
        <v>1</v>
      </c>
      <c r="B64" s="105">
        <v>24</v>
      </c>
      <c r="C64" s="105">
        <v>0.12764500000000001</v>
      </c>
      <c r="D64" s="105">
        <v>0.10534499999999999</v>
      </c>
      <c r="E64" s="165">
        <v>66.94420430000001</v>
      </c>
      <c r="F64" s="165">
        <v>100.0621</v>
      </c>
      <c r="G64" s="165">
        <v>43.574097999999999</v>
      </c>
      <c r="H64" s="162">
        <v>0.3578266174262219</v>
      </c>
      <c r="I64" s="167">
        <v>0.166412</v>
      </c>
      <c r="J64" s="167">
        <v>0.15382599999999999</v>
      </c>
      <c r="K64" s="163">
        <v>77.725492399999993</v>
      </c>
      <c r="L64" s="163">
        <v>105.30086800000001</v>
      </c>
      <c r="M64" s="163">
        <v>47.162165000000002</v>
      </c>
      <c r="N64" s="164">
        <v>1.7578167374928786</v>
      </c>
      <c r="O64" s="13">
        <f t="shared" si="0"/>
        <v>572.04444873437512</v>
      </c>
      <c r="P64" s="13">
        <f t="shared" si="1"/>
        <v>1005.3368559180826</v>
      </c>
      <c r="R64" s="47"/>
    </row>
    <row r="65" spans="1:18" x14ac:dyDescent="0.3">
      <c r="A65" s="105">
        <v>1</v>
      </c>
      <c r="B65" s="105">
        <v>25</v>
      </c>
      <c r="C65" s="105">
        <v>0.124253</v>
      </c>
      <c r="D65" s="105">
        <v>0.102062</v>
      </c>
      <c r="E65" s="165">
        <v>67.694731099999998</v>
      </c>
      <c r="F65" s="165">
        <v>100.639121</v>
      </c>
      <c r="G65" s="165">
        <v>43.898624999999996</v>
      </c>
      <c r="H65" s="162">
        <v>0.24413270172710316</v>
      </c>
      <c r="I65" s="167">
        <v>0.15728</v>
      </c>
      <c r="J65" s="167">
        <v>0.14544000000000001</v>
      </c>
      <c r="K65" s="163">
        <v>76.153717900000004</v>
      </c>
      <c r="L65" s="163">
        <v>105.05678999999999</v>
      </c>
      <c r="M65" s="163">
        <v>47.185353999999997</v>
      </c>
      <c r="N65" s="164">
        <v>0.89140828811451744</v>
      </c>
      <c r="O65" s="13">
        <f t="shared" si="0"/>
        <v>569.39889260349355</v>
      </c>
      <c r="P65" s="13">
        <f t="shared" si="1"/>
        <v>912.12786259886468</v>
      </c>
      <c r="R65" s="47"/>
    </row>
    <row r="66" spans="1:18" x14ac:dyDescent="0.3">
      <c r="A66" s="105">
        <v>1</v>
      </c>
      <c r="B66" s="105">
        <v>26</v>
      </c>
      <c r="C66" s="105">
        <v>0.14075099999999999</v>
      </c>
      <c r="D66" s="105">
        <v>0.123722</v>
      </c>
      <c r="E66" s="165">
        <v>70.178471500000001</v>
      </c>
      <c r="F66" s="165">
        <v>100.289796</v>
      </c>
      <c r="G66" s="165">
        <v>44.084875000000004</v>
      </c>
      <c r="H66" s="162">
        <v>0.42229218181517619</v>
      </c>
      <c r="I66" s="167">
        <v>0.180261</v>
      </c>
      <c r="J66" s="167">
        <v>0.170654</v>
      </c>
      <c r="K66" s="163">
        <v>79.559147400000001</v>
      </c>
      <c r="L66" s="163">
        <v>106.557689</v>
      </c>
      <c r="M66" s="163">
        <v>48.190950000000001</v>
      </c>
      <c r="N66" s="164">
        <v>2.1854294758254915</v>
      </c>
      <c r="O66" s="13">
        <f t="shared" si="0"/>
        <v>693.20118910510303</v>
      </c>
      <c r="P66" s="13">
        <f t="shared" si="1"/>
        <v>1140.9904690237258</v>
      </c>
      <c r="R66" s="47"/>
    </row>
    <row r="67" spans="1:18" x14ac:dyDescent="0.3">
      <c r="A67" s="105">
        <v>1</v>
      </c>
      <c r="B67" s="105">
        <v>27</v>
      </c>
      <c r="C67" s="105">
        <v>0.16542399999999999</v>
      </c>
      <c r="D67" s="105">
        <v>0.155165</v>
      </c>
      <c r="E67" s="165">
        <v>74.651233900000008</v>
      </c>
      <c r="F67" s="165">
        <v>101.192339</v>
      </c>
      <c r="G67" s="165">
        <v>44.532282000000002</v>
      </c>
      <c r="H67" s="162">
        <v>1.0466829449647155</v>
      </c>
      <c r="I67" s="167">
        <v>0.20321500000000001</v>
      </c>
      <c r="J67" s="167">
        <v>0.19670699999999999</v>
      </c>
      <c r="K67" s="163">
        <v>83.998352299999993</v>
      </c>
      <c r="L67" s="163">
        <v>107.00898000000001</v>
      </c>
      <c r="M67" s="163">
        <v>48.529501000000003</v>
      </c>
      <c r="N67" s="164">
        <v>4.2387015649755693</v>
      </c>
      <c r="O67" s="13">
        <f t="shared" si="0"/>
        <v>921.87597931122821</v>
      </c>
      <c r="P67" s="13">
        <f t="shared" si="1"/>
        <v>1433.8287878759872</v>
      </c>
      <c r="R67" s="47"/>
    </row>
    <row r="68" spans="1:18" x14ac:dyDescent="0.3">
      <c r="A68" s="105">
        <v>1</v>
      </c>
      <c r="B68" s="105">
        <v>28</v>
      </c>
      <c r="C68" s="105">
        <v>0.16714200000000001</v>
      </c>
      <c r="D68" s="105">
        <v>0.15819900000000001</v>
      </c>
      <c r="E68" s="165">
        <v>74.584156299999989</v>
      </c>
      <c r="F68" s="165">
        <v>100.897696</v>
      </c>
      <c r="G68" s="165">
        <v>44.141858999999997</v>
      </c>
      <c r="H68" s="162">
        <v>1.0630030811392917</v>
      </c>
      <c r="I68" s="167">
        <v>0.198406</v>
      </c>
      <c r="J68" s="167">
        <v>0.19247800000000001</v>
      </c>
      <c r="K68" s="163">
        <v>82.987770399999988</v>
      </c>
      <c r="L68" s="163">
        <v>106.008467</v>
      </c>
      <c r="M68" s="163">
        <v>48.262384999999995</v>
      </c>
      <c r="N68" s="164">
        <v>3.582423211258472</v>
      </c>
      <c r="O68" s="13">
        <f t="shared" si="0"/>
        <v>929.77691103881193</v>
      </c>
      <c r="P68" s="13">
        <f t="shared" si="1"/>
        <v>1366.4161769552977</v>
      </c>
      <c r="R68" s="47"/>
    </row>
    <row r="69" spans="1:18" x14ac:dyDescent="0.3">
      <c r="A69" s="105">
        <v>1</v>
      </c>
      <c r="B69" s="105">
        <v>29</v>
      </c>
      <c r="C69" s="105">
        <v>0.11613800000000001</v>
      </c>
      <c r="D69" s="105">
        <v>8.7809600000000002E-2</v>
      </c>
      <c r="E69" s="165">
        <v>65.375253600000008</v>
      </c>
      <c r="F69" s="165">
        <v>98.553238000000007</v>
      </c>
      <c r="G69" s="165">
        <v>42.082028000000001</v>
      </c>
      <c r="H69" s="162">
        <v>0.10981740896855127</v>
      </c>
      <c r="I69" s="167">
        <v>0.14793100000000001</v>
      </c>
      <c r="J69" s="167">
        <v>0.13231699999999999</v>
      </c>
      <c r="K69" s="163">
        <v>73.598675399999991</v>
      </c>
      <c r="L69" s="163">
        <v>102.922989</v>
      </c>
      <c r="M69" s="163">
        <v>2936.5788300000004</v>
      </c>
      <c r="N69" s="164">
        <v>0.78626408668733538</v>
      </c>
      <c r="O69" s="13">
        <f t="shared" ref="O69:O132" si="4">C69*E69*E69</f>
        <v>496.36496034075088</v>
      </c>
      <c r="P69" s="13">
        <f t="shared" ref="P69:P132" si="5">I69*K69*K69</f>
        <v>801.30746626749158</v>
      </c>
      <c r="R69" s="47"/>
    </row>
    <row r="70" spans="1:18" x14ac:dyDescent="0.3">
      <c r="A70" s="105">
        <v>1</v>
      </c>
      <c r="B70" s="105">
        <v>30</v>
      </c>
      <c r="C70" s="105">
        <v>0.111041</v>
      </c>
      <c r="D70" s="105">
        <v>8.3709699999999998E-2</v>
      </c>
      <c r="E70" s="165">
        <v>64.901165699999993</v>
      </c>
      <c r="F70" s="165">
        <v>98.572766000000001</v>
      </c>
      <c r="G70" s="165">
        <v>42.312119000000003</v>
      </c>
      <c r="H70" s="162">
        <v>4.6017035505791733E-2</v>
      </c>
      <c r="I70" s="167">
        <v>0.14160300000000001</v>
      </c>
      <c r="J70" s="167">
        <v>0.12396500000000001</v>
      </c>
      <c r="K70" s="163">
        <v>73.896773199999998</v>
      </c>
      <c r="L70" s="163">
        <v>103.380916</v>
      </c>
      <c r="M70" s="163">
        <v>45.240414999999999</v>
      </c>
      <c r="N70" s="164">
        <v>0.40127431680849523</v>
      </c>
      <c r="O70" s="13">
        <f t="shared" si="4"/>
        <v>467.72260393697093</v>
      </c>
      <c r="P70" s="13">
        <f t="shared" si="5"/>
        <v>773.25618765437696</v>
      </c>
      <c r="R70" s="47"/>
    </row>
    <row r="71" spans="1:18" x14ac:dyDescent="0.3">
      <c r="A71" s="105">
        <v>1</v>
      </c>
      <c r="B71" s="105">
        <v>31</v>
      </c>
      <c r="C71" s="105">
        <v>0.110495</v>
      </c>
      <c r="D71" s="105">
        <v>7.9896099999999998E-2</v>
      </c>
      <c r="E71" s="165">
        <v>64.132452000000001</v>
      </c>
      <c r="F71" s="165">
        <v>97.125550000000004</v>
      </c>
      <c r="G71" s="165">
        <v>41.240229000000006</v>
      </c>
      <c r="H71" s="162">
        <v>7.2876055946641035E-3</v>
      </c>
      <c r="I71" s="167">
        <v>0.138654</v>
      </c>
      <c r="J71" s="167">
        <v>0.121466</v>
      </c>
      <c r="K71" s="163">
        <v>72.691030800000007</v>
      </c>
      <c r="L71" s="163">
        <v>102.06439400000001</v>
      </c>
      <c r="M71" s="163">
        <v>44.416170000000001</v>
      </c>
      <c r="N71" s="164">
        <v>0.23178575731508447</v>
      </c>
      <c r="O71" s="13">
        <f t="shared" si="4"/>
        <v>454.46277479132192</v>
      </c>
      <c r="P71" s="13">
        <f t="shared" si="5"/>
        <v>732.64578912681725</v>
      </c>
      <c r="R71" s="47"/>
    </row>
    <row r="72" spans="1:18" x14ac:dyDescent="0.3">
      <c r="A72" s="105">
        <v>1</v>
      </c>
      <c r="B72" s="105">
        <v>32</v>
      </c>
      <c r="C72" s="105">
        <v>0.141458</v>
      </c>
      <c r="D72" s="105">
        <v>0.12681500000000001</v>
      </c>
      <c r="E72" s="165">
        <v>70.593796699999999</v>
      </c>
      <c r="F72" s="165">
        <v>100.1237</v>
      </c>
      <c r="G72" s="165">
        <v>43.982790999999999</v>
      </c>
      <c r="H72" s="162">
        <v>0.35504459872111782</v>
      </c>
      <c r="I72" s="167">
        <v>0.17590900000000001</v>
      </c>
      <c r="J72" s="167">
        <v>0.16703599999999999</v>
      </c>
      <c r="K72" s="163">
        <v>79.693101299999995</v>
      </c>
      <c r="L72" s="163">
        <v>105.08835699999999</v>
      </c>
      <c r="M72" s="163">
        <v>47.190555000000003</v>
      </c>
      <c r="N72" s="164">
        <v>1.7212384233477525</v>
      </c>
      <c r="O72" s="13">
        <f t="shared" si="4"/>
        <v>704.95369841814579</v>
      </c>
      <c r="P72" s="13">
        <f t="shared" si="5"/>
        <v>1117.1963693609948</v>
      </c>
      <c r="R72" s="47"/>
    </row>
    <row r="73" spans="1:18" x14ac:dyDescent="0.3">
      <c r="A73" s="105">
        <v>1</v>
      </c>
      <c r="B73" s="105">
        <v>33</v>
      </c>
      <c r="C73" s="105">
        <v>0.16403200000000001</v>
      </c>
      <c r="D73" s="105">
        <v>0.15359700000000001</v>
      </c>
      <c r="E73" s="165">
        <v>73.902815600000011</v>
      </c>
      <c r="F73" s="165">
        <v>100.103492</v>
      </c>
      <c r="G73" s="165">
        <v>43.834990999999995</v>
      </c>
      <c r="H73" s="162">
        <v>0.97276340859717769</v>
      </c>
      <c r="I73" s="167">
        <v>0.19692999999999999</v>
      </c>
      <c r="J73" s="167">
        <v>0.190552</v>
      </c>
      <c r="K73" s="163">
        <v>82.869507400000003</v>
      </c>
      <c r="L73" s="163">
        <v>105.25698799999999</v>
      </c>
      <c r="M73" s="163">
        <v>47.228068</v>
      </c>
      <c r="N73" s="164">
        <v>3.0657287589791653</v>
      </c>
      <c r="O73" s="13">
        <f t="shared" si="4"/>
        <v>895.88146122856267</v>
      </c>
      <c r="P73" s="13">
        <f t="shared" si="5"/>
        <v>1352.3882707056048</v>
      </c>
      <c r="R73" s="47"/>
    </row>
    <row r="74" spans="1:18" x14ac:dyDescent="0.3">
      <c r="A74" s="105">
        <v>1</v>
      </c>
      <c r="B74" s="105">
        <v>34</v>
      </c>
      <c r="C74" s="105">
        <v>0.15768199999999999</v>
      </c>
      <c r="D74" s="105">
        <v>0.146427</v>
      </c>
      <c r="E74" s="165">
        <v>71.8708709</v>
      </c>
      <c r="F74" s="165">
        <v>97.601046999999994</v>
      </c>
      <c r="G74" s="165">
        <v>42.430616999999998</v>
      </c>
      <c r="H74" s="162">
        <v>0.61120727379162754</v>
      </c>
      <c r="I74" s="167">
        <v>0.186972</v>
      </c>
      <c r="J74" s="167">
        <v>0.18005299999999999</v>
      </c>
      <c r="K74" s="163">
        <v>80.490432699999999</v>
      </c>
      <c r="L74" s="163">
        <v>102.871855</v>
      </c>
      <c r="M74" s="163">
        <v>45.952356999999999</v>
      </c>
      <c r="N74" s="164">
        <v>2.0038280574761629</v>
      </c>
      <c r="O74" s="13">
        <f t="shared" si="4"/>
        <v>814.49408503737766</v>
      </c>
      <c r="P74" s="13">
        <f t="shared" si="5"/>
        <v>1211.3373205424393</v>
      </c>
      <c r="R74" s="47"/>
    </row>
    <row r="75" spans="1:18" x14ac:dyDescent="0.3">
      <c r="A75" s="105">
        <v>1</v>
      </c>
      <c r="B75" s="105">
        <v>35</v>
      </c>
      <c r="C75" s="105">
        <v>0.128049</v>
      </c>
      <c r="D75" s="105">
        <v>0.10963199999999999</v>
      </c>
      <c r="E75" s="165">
        <v>69.890670499999999</v>
      </c>
      <c r="F75" s="165">
        <v>101.40529400000001</v>
      </c>
      <c r="G75" s="165">
        <v>44.512318</v>
      </c>
      <c r="H75" s="162">
        <v>0.28216121045606912</v>
      </c>
      <c r="I75" s="167">
        <v>0.15887200000000001</v>
      </c>
      <c r="J75" s="167">
        <v>0.14772299999999999</v>
      </c>
      <c r="K75" s="163">
        <v>78.753799200000003</v>
      </c>
      <c r="L75" s="163">
        <v>105.97240400000001</v>
      </c>
      <c r="M75" s="163">
        <v>47.429949000000001</v>
      </c>
      <c r="N75" s="164">
        <v>0.94866644653577337</v>
      </c>
      <c r="O75" s="13">
        <f t="shared" si="4"/>
        <v>625.48169592158899</v>
      </c>
      <c r="P75" s="13">
        <f t="shared" si="5"/>
        <v>985.34970466727407</v>
      </c>
      <c r="R75" s="47"/>
    </row>
    <row r="76" spans="1:18" x14ac:dyDescent="0.3">
      <c r="A76" s="105">
        <v>1</v>
      </c>
      <c r="B76" s="105">
        <v>36</v>
      </c>
      <c r="C76" s="105">
        <v>9.5788200000000004E-2</v>
      </c>
      <c r="D76" s="105">
        <v>4.87041E-2</v>
      </c>
      <c r="E76" s="165">
        <v>61.714377299999995</v>
      </c>
      <c r="F76" s="165">
        <v>97.685929000000002</v>
      </c>
      <c r="G76" s="165">
        <v>41.640828999999997</v>
      </c>
      <c r="H76" s="162">
        <v>2.7121775353124477E-3</v>
      </c>
      <c r="I76" s="167">
        <v>0.12499200000000001</v>
      </c>
      <c r="J76" s="167">
        <v>9.9913399999999999E-2</v>
      </c>
      <c r="K76" s="163">
        <v>69.717854300000013</v>
      </c>
      <c r="L76" s="163">
        <v>101.91412199999999</v>
      </c>
      <c r="M76" s="163">
        <v>44.076270000000001</v>
      </c>
      <c r="N76" s="164">
        <v>0.13815668722067634</v>
      </c>
      <c r="O76" s="13">
        <f t="shared" si="4"/>
        <v>364.82510397794988</v>
      </c>
      <c r="P76" s="13">
        <f t="shared" si="5"/>
        <v>607.53351639083826</v>
      </c>
      <c r="R76" s="47"/>
    </row>
    <row r="77" spans="1:18" x14ac:dyDescent="0.3">
      <c r="A77" s="105">
        <v>1</v>
      </c>
      <c r="B77" s="105">
        <v>37</v>
      </c>
      <c r="C77" s="105">
        <v>0.1004</v>
      </c>
      <c r="D77" s="105">
        <v>5.7521099999999999E-2</v>
      </c>
      <c r="E77" s="165">
        <v>61.547540099999999</v>
      </c>
      <c r="F77" s="165">
        <v>98.943528000000001</v>
      </c>
      <c r="G77" s="165">
        <v>43.021051999999997</v>
      </c>
      <c r="H77" s="162">
        <v>1.5909358672016086E-3</v>
      </c>
      <c r="I77" s="167">
        <v>0.124805</v>
      </c>
      <c r="J77" s="167">
        <v>9.9862900000000004E-2</v>
      </c>
      <c r="K77" s="163">
        <v>68.890623700000006</v>
      </c>
      <c r="L77" s="163">
        <v>102.175271</v>
      </c>
      <c r="M77" s="163">
        <v>44.861713999999999</v>
      </c>
      <c r="N77" s="164">
        <v>4.9382600213399526E-2</v>
      </c>
      <c r="O77" s="13">
        <f t="shared" si="4"/>
        <v>380.32520911305528</v>
      </c>
      <c r="P77" s="13">
        <f t="shared" si="5"/>
        <v>592.3143002052891</v>
      </c>
      <c r="R77" s="47"/>
    </row>
    <row r="78" spans="1:18" x14ac:dyDescent="0.3">
      <c r="A78" s="105">
        <v>1</v>
      </c>
      <c r="B78" s="105">
        <v>38</v>
      </c>
      <c r="C78" s="105">
        <v>0.12411700000000001</v>
      </c>
      <c r="D78" s="105">
        <v>0.10710600000000001</v>
      </c>
      <c r="E78" s="165">
        <v>67.523755100000002</v>
      </c>
      <c r="F78" s="165">
        <v>101.30752699999999</v>
      </c>
      <c r="G78" s="165">
        <v>44.911988000000001</v>
      </c>
      <c r="H78" s="162">
        <v>0.26051960040929489</v>
      </c>
      <c r="I78" s="167">
        <v>0.154421</v>
      </c>
      <c r="J78" s="167">
        <v>0.142815</v>
      </c>
      <c r="K78" s="163">
        <v>75.640775300000001</v>
      </c>
      <c r="L78" s="163">
        <v>105.368075</v>
      </c>
      <c r="M78" s="163">
        <v>47.666094000000001</v>
      </c>
      <c r="N78" s="164">
        <v>0.981058856508227</v>
      </c>
      <c r="O78" s="13">
        <f t="shared" si="4"/>
        <v>565.90618687562039</v>
      </c>
      <c r="P78" s="13">
        <f t="shared" si="5"/>
        <v>883.52390356954561</v>
      </c>
      <c r="R78" s="47"/>
    </row>
    <row r="79" spans="1:18" x14ac:dyDescent="0.3">
      <c r="A79" s="105">
        <v>1</v>
      </c>
      <c r="B79" s="105">
        <v>39</v>
      </c>
      <c r="C79" s="105">
        <v>0.139297</v>
      </c>
      <c r="D79" s="105">
        <v>0.124503</v>
      </c>
      <c r="E79" s="165">
        <v>70.318005999999997</v>
      </c>
      <c r="F79" s="165">
        <v>99.381536000000011</v>
      </c>
      <c r="G79" s="165">
        <v>43.105407</v>
      </c>
      <c r="H79" s="162">
        <v>0.31483626668985865</v>
      </c>
      <c r="I79" s="167">
        <v>0.168375</v>
      </c>
      <c r="J79" s="167">
        <v>0.15817300000000001</v>
      </c>
      <c r="K79" s="163">
        <v>78.312627999999989</v>
      </c>
      <c r="L79" s="163">
        <v>104.078863</v>
      </c>
      <c r="M79" s="163">
        <v>46.325149000000003</v>
      </c>
      <c r="N79" s="164">
        <v>1.4336942295528168</v>
      </c>
      <c r="O79" s="13">
        <f t="shared" si="4"/>
        <v>688.7710062508703</v>
      </c>
      <c r="P79" s="13">
        <f t="shared" si="5"/>
        <v>1032.6215997058521</v>
      </c>
      <c r="R79" s="47"/>
    </row>
    <row r="80" spans="1:18" x14ac:dyDescent="0.3">
      <c r="A80" s="105">
        <v>1</v>
      </c>
      <c r="B80" s="105">
        <v>40</v>
      </c>
      <c r="C80" s="105">
        <v>0.15718199999999999</v>
      </c>
      <c r="D80" s="105">
        <v>0.14683599999999999</v>
      </c>
      <c r="E80" s="165">
        <v>73.853202199999998</v>
      </c>
      <c r="F80" s="165">
        <v>100.708118</v>
      </c>
      <c r="G80" s="165">
        <v>43.967918000000004</v>
      </c>
      <c r="H80" s="162">
        <v>0.54781720006498902</v>
      </c>
      <c r="I80" s="167">
        <v>0.19009300000000001</v>
      </c>
      <c r="J80" s="167">
        <v>0.18315000000000001</v>
      </c>
      <c r="K80" s="163">
        <v>82.342177599999999</v>
      </c>
      <c r="L80" s="163">
        <v>105.77359799999999</v>
      </c>
      <c r="M80" s="163">
        <v>48.055823999999994</v>
      </c>
      <c r="N80" s="164">
        <v>2.2775136427066038</v>
      </c>
      <c r="O80" s="13">
        <f t="shared" si="4"/>
        <v>857.31707138195657</v>
      </c>
      <c r="P80" s="13">
        <f t="shared" si="5"/>
        <v>1288.8750620445967</v>
      </c>
      <c r="R80" s="47"/>
    </row>
    <row r="81" spans="1:18" x14ac:dyDescent="0.3">
      <c r="A81" s="105">
        <v>1</v>
      </c>
      <c r="B81" s="105">
        <v>41</v>
      </c>
      <c r="C81" s="105">
        <v>0.129996</v>
      </c>
      <c r="D81" s="105">
        <v>0.113758</v>
      </c>
      <c r="E81" s="165">
        <v>73.801279100000002</v>
      </c>
      <c r="F81" s="165">
        <v>104.995059</v>
      </c>
      <c r="G81" s="165">
        <v>46.810065999999999</v>
      </c>
      <c r="H81" s="162">
        <v>0.3412123457568999</v>
      </c>
      <c r="I81" s="167">
        <v>0.157225</v>
      </c>
      <c r="J81" s="167">
        <v>0.14763000000000001</v>
      </c>
      <c r="K81" s="163">
        <v>82.660727200000011</v>
      </c>
      <c r="L81" s="163">
        <v>109.551906</v>
      </c>
      <c r="M81" s="163">
        <v>50.114356000000001</v>
      </c>
      <c r="N81" s="164">
        <v>1.4096432546235629</v>
      </c>
      <c r="O81" s="13">
        <f t="shared" si="4"/>
        <v>708.0399570683054</v>
      </c>
      <c r="P81" s="13">
        <f t="shared" si="5"/>
        <v>1074.2863229933305</v>
      </c>
      <c r="R81" s="47"/>
    </row>
    <row r="82" spans="1:18" x14ac:dyDescent="0.3">
      <c r="A82" s="105">
        <v>1</v>
      </c>
      <c r="B82" s="105">
        <v>42</v>
      </c>
      <c r="C82" s="105">
        <v>0.13700300000000001</v>
      </c>
      <c r="D82" s="105">
        <v>0.122443</v>
      </c>
      <c r="E82" s="165">
        <v>73.283083700000006</v>
      </c>
      <c r="F82" s="165">
        <v>103.36398199999999</v>
      </c>
      <c r="G82" s="165">
        <v>45.371383000000002</v>
      </c>
      <c r="H82" s="162">
        <v>0.51505640445942535</v>
      </c>
      <c r="I82" s="167">
        <v>0.172876</v>
      </c>
      <c r="J82" s="167">
        <v>0.164355</v>
      </c>
      <c r="K82" s="163">
        <v>83.913467800000006</v>
      </c>
      <c r="L82" s="163">
        <v>109.92157499999999</v>
      </c>
      <c r="M82" s="163">
        <v>50.617443000000002</v>
      </c>
      <c r="N82" s="164">
        <v>2.0094228375702996</v>
      </c>
      <c r="O82" s="13">
        <f t="shared" si="4"/>
        <v>735.76233008269503</v>
      </c>
      <c r="P82" s="13">
        <f t="shared" si="5"/>
        <v>1217.3011812426439</v>
      </c>
      <c r="R82" s="47"/>
    </row>
    <row r="83" spans="1:18" x14ac:dyDescent="0.3">
      <c r="A83" s="105">
        <v>1</v>
      </c>
      <c r="B83" s="105">
        <v>43</v>
      </c>
      <c r="C83" s="105">
        <v>0.13258200000000001</v>
      </c>
      <c r="D83" s="105">
        <v>0.116952</v>
      </c>
      <c r="E83" s="165">
        <v>71.443803599999995</v>
      </c>
      <c r="F83" s="165">
        <v>101.573014</v>
      </c>
      <c r="G83" s="165">
        <v>44.307780999999999</v>
      </c>
      <c r="H83" s="162">
        <v>0.40522741906176435</v>
      </c>
      <c r="I83" s="167">
        <v>0.16484499999999999</v>
      </c>
      <c r="J83" s="167">
        <v>0.15495</v>
      </c>
      <c r="K83" s="163">
        <v>81.386618300000009</v>
      </c>
      <c r="L83" s="163">
        <v>107.869647</v>
      </c>
      <c r="M83" s="163">
        <v>48.684043000000003</v>
      </c>
      <c r="N83" s="164">
        <v>1.6934197682211642</v>
      </c>
      <c r="O83" s="13">
        <f t="shared" si="4"/>
        <v>676.72730795065934</v>
      </c>
      <c r="P83" s="13">
        <f t="shared" si="5"/>
        <v>1091.8972841671948</v>
      </c>
      <c r="R83" s="47"/>
    </row>
    <row r="84" spans="1:18" x14ac:dyDescent="0.3">
      <c r="A84" s="105">
        <v>1</v>
      </c>
      <c r="B84" s="105">
        <v>44</v>
      </c>
      <c r="C84" s="105">
        <v>0.132466</v>
      </c>
      <c r="D84" s="105">
        <v>0.11837399999999999</v>
      </c>
      <c r="E84" s="165">
        <v>70.502139599999992</v>
      </c>
      <c r="F84" s="165">
        <v>100.13493299999999</v>
      </c>
      <c r="G84" s="165">
        <v>43.275556000000002</v>
      </c>
      <c r="H84" s="162">
        <v>0.3567741069306421</v>
      </c>
      <c r="I84" s="167">
        <v>0.183559</v>
      </c>
      <c r="J84" s="167">
        <v>0.175986</v>
      </c>
      <c r="K84" s="163">
        <v>81.061326000000008</v>
      </c>
      <c r="L84" s="163">
        <v>107.551919</v>
      </c>
      <c r="M84" s="163">
        <v>49.474865999999999</v>
      </c>
      <c r="N84" s="164">
        <v>8.0892691707275937</v>
      </c>
      <c r="O84" s="13">
        <f t="shared" si="4"/>
        <v>658.42909992617206</v>
      </c>
      <c r="P84" s="13">
        <f t="shared" si="5"/>
        <v>1206.1549134989637</v>
      </c>
      <c r="R84" s="47"/>
    </row>
    <row r="85" spans="1:18" x14ac:dyDescent="0.3">
      <c r="A85" s="105">
        <v>1</v>
      </c>
      <c r="B85" s="105">
        <v>45</v>
      </c>
      <c r="C85" s="105">
        <v>0.120432</v>
      </c>
      <c r="D85" s="105">
        <v>9.73083E-2</v>
      </c>
      <c r="E85" s="165">
        <v>69.6850345</v>
      </c>
      <c r="F85" s="165">
        <v>103.515135</v>
      </c>
      <c r="G85" s="165">
        <v>45.720001000000003</v>
      </c>
      <c r="H85" s="162">
        <v>0.22666587880123718</v>
      </c>
      <c r="I85" s="167">
        <v>0.15399099999999999</v>
      </c>
      <c r="J85" s="167">
        <v>0.14147899999999999</v>
      </c>
      <c r="K85" s="163">
        <v>78.8167641</v>
      </c>
      <c r="L85" s="163">
        <v>107.900096</v>
      </c>
      <c r="M85" s="163">
        <v>49.983446999999998</v>
      </c>
      <c r="N85" s="164">
        <v>2.3549291889688622</v>
      </c>
      <c r="O85" s="13">
        <f t="shared" si="4"/>
        <v>584.81827773431382</v>
      </c>
      <c r="P85" s="13">
        <f t="shared" si="5"/>
        <v>956.60476595130876</v>
      </c>
      <c r="R85" s="47"/>
    </row>
    <row r="86" spans="1:18" x14ac:dyDescent="0.3">
      <c r="A86" s="105">
        <v>1</v>
      </c>
      <c r="B86" s="105">
        <v>46</v>
      </c>
      <c r="C86" s="105">
        <v>0.12446500000000001</v>
      </c>
      <c r="D86" s="105">
        <v>0.10271</v>
      </c>
      <c r="E86" s="165">
        <v>69.473423100000005</v>
      </c>
      <c r="F86" s="165">
        <v>102.699045</v>
      </c>
      <c r="G86" s="165">
        <v>44.847505000000005</v>
      </c>
      <c r="H86" s="162">
        <v>0.35645928455606712</v>
      </c>
      <c r="I86" s="167">
        <v>0.204761</v>
      </c>
      <c r="J86" s="167">
        <v>0.193241</v>
      </c>
      <c r="K86" s="163">
        <v>81.263683700000001</v>
      </c>
      <c r="L86" s="163">
        <v>113.830702</v>
      </c>
      <c r="M86" s="163">
        <v>58.861151999999997</v>
      </c>
      <c r="N86" s="164">
        <v>82.446798556695839</v>
      </c>
      <c r="O86" s="13">
        <f t="shared" si="4"/>
        <v>600.73735691723289</v>
      </c>
      <c r="P86" s="13">
        <f t="shared" si="5"/>
        <v>1352.1978842182475</v>
      </c>
      <c r="R86" s="47"/>
    </row>
    <row r="87" spans="1:18" x14ac:dyDescent="0.3">
      <c r="A87" s="105">
        <v>1</v>
      </c>
      <c r="B87" s="105">
        <v>47</v>
      </c>
      <c r="C87" s="105">
        <v>0.115746</v>
      </c>
      <c r="D87" s="105">
        <v>9.4595600000000002E-2</v>
      </c>
      <c r="E87" s="165">
        <v>69.969944699999999</v>
      </c>
      <c r="F87" s="165">
        <v>103.03020000000001</v>
      </c>
      <c r="G87" s="165">
        <v>44.608283999999998</v>
      </c>
      <c r="H87" s="162">
        <v>0.21276598207286287</v>
      </c>
      <c r="I87" s="167">
        <v>0.15818399999999999</v>
      </c>
      <c r="J87" s="167">
        <v>0.14665400000000001</v>
      </c>
      <c r="K87" s="163">
        <v>79.458266499999993</v>
      </c>
      <c r="L87" s="163">
        <v>109.21439700000001</v>
      </c>
      <c r="M87" s="163">
        <v>50.881943999999997</v>
      </c>
      <c r="N87" s="164">
        <v>0.66004672728023805</v>
      </c>
      <c r="O87" s="13">
        <f t="shared" si="4"/>
        <v>566.66847525026719</v>
      </c>
      <c r="P87" s="13">
        <f t="shared" si="5"/>
        <v>998.71305156442736</v>
      </c>
      <c r="R87" s="47"/>
    </row>
    <row r="88" spans="1:18" x14ac:dyDescent="0.3">
      <c r="A88" s="105">
        <v>1</v>
      </c>
      <c r="B88" s="105">
        <v>48</v>
      </c>
      <c r="C88" s="105">
        <v>0.130714</v>
      </c>
      <c r="D88" s="105">
        <v>0.11444500000000001</v>
      </c>
      <c r="E88" s="165">
        <v>73.04043320000001</v>
      </c>
      <c r="F88" s="165">
        <v>103.26356100000001</v>
      </c>
      <c r="G88" s="165">
        <v>45.087405999999994</v>
      </c>
      <c r="H88" s="162">
        <v>0.37024728300269089</v>
      </c>
      <c r="I88" s="167">
        <v>0.195133</v>
      </c>
      <c r="J88" s="167">
        <v>0.18684500000000001</v>
      </c>
      <c r="K88" s="163">
        <v>84.773696999999999</v>
      </c>
      <c r="L88" s="163">
        <v>113.04876499999999</v>
      </c>
      <c r="M88" s="163">
        <v>53.773294999999997</v>
      </c>
      <c r="N88" s="164">
        <v>8.75647106375175</v>
      </c>
      <c r="O88" s="13">
        <f t="shared" si="4"/>
        <v>697.34675675145536</v>
      </c>
      <c r="P88" s="13">
        <f t="shared" si="5"/>
        <v>1402.3388571948278</v>
      </c>
      <c r="R88" s="47"/>
    </row>
    <row r="89" spans="1:18" x14ac:dyDescent="0.3">
      <c r="A89" s="105">
        <v>1</v>
      </c>
      <c r="B89" s="105">
        <v>49</v>
      </c>
      <c r="C89" s="105">
        <v>0.16855716700000001</v>
      </c>
      <c r="D89" s="105">
        <v>0.15881258200000001</v>
      </c>
      <c r="E89" s="165">
        <v>74.912500000000009</v>
      </c>
      <c r="F89" s="165">
        <v>99.39474700000001</v>
      </c>
      <c r="G89" s="165">
        <v>43.532026000000002</v>
      </c>
      <c r="H89" s="162">
        <v>1.2877204602305423</v>
      </c>
      <c r="I89" s="167">
        <v>0.209001929</v>
      </c>
      <c r="J89" s="167">
        <v>0.20265463</v>
      </c>
      <c r="K89" s="163">
        <v>82.808000000000007</v>
      </c>
      <c r="L89" s="163">
        <v>105.543054</v>
      </c>
      <c r="M89" s="163">
        <v>48.405964000000004</v>
      </c>
      <c r="N89" s="164">
        <v>7.5473890524761762</v>
      </c>
      <c r="O89" s="13">
        <f t="shared" si="4"/>
        <v>945.92304207393511</v>
      </c>
      <c r="P89" s="13">
        <f t="shared" si="5"/>
        <v>1433.1606840470229</v>
      </c>
      <c r="R89" s="47"/>
    </row>
    <row r="90" spans="1:18" x14ac:dyDescent="0.3">
      <c r="A90" s="105">
        <v>1</v>
      </c>
      <c r="B90" s="105">
        <v>50</v>
      </c>
      <c r="C90" s="105">
        <v>0.17416389299999999</v>
      </c>
      <c r="D90" s="105">
        <v>0.166162699</v>
      </c>
      <c r="E90" s="165">
        <v>77.5535</v>
      </c>
      <c r="F90" s="165">
        <v>101.45446800000001</v>
      </c>
      <c r="G90" s="165">
        <v>44.691420000000001</v>
      </c>
      <c r="H90" s="162">
        <v>1.6641089306813615</v>
      </c>
      <c r="I90" s="167">
        <v>0.210601598</v>
      </c>
      <c r="J90" s="167">
        <v>0.20549620699999999</v>
      </c>
      <c r="K90" s="163">
        <v>86.748500000000007</v>
      </c>
      <c r="L90" s="163">
        <v>107.284981</v>
      </c>
      <c r="M90" s="163">
        <v>48.613332</v>
      </c>
      <c r="N90" s="164">
        <v>5.1143923503967184</v>
      </c>
      <c r="O90" s="13">
        <f t="shared" si="4"/>
        <v>1047.5166349145552</v>
      </c>
      <c r="P90" s="13">
        <f t="shared" si="5"/>
        <v>1584.8406797568493</v>
      </c>
      <c r="R90" s="47"/>
    </row>
    <row r="91" spans="1:18" x14ac:dyDescent="0.3">
      <c r="A91" s="105">
        <v>1</v>
      </c>
      <c r="B91" s="105">
        <v>51</v>
      </c>
      <c r="C91" s="105">
        <v>0.143286094</v>
      </c>
      <c r="D91" s="105">
        <v>0.128952071</v>
      </c>
      <c r="E91" s="165">
        <v>71.094300000000004</v>
      </c>
      <c r="F91" s="165">
        <v>98.899422000000001</v>
      </c>
      <c r="G91" s="165">
        <v>42.697477999999997</v>
      </c>
      <c r="H91" s="162">
        <v>0.47228683923505299</v>
      </c>
      <c r="I91" s="167">
        <v>0.17650859099999999</v>
      </c>
      <c r="J91" s="167">
        <v>0.16779308000000001</v>
      </c>
      <c r="K91" s="163">
        <v>79.760300000000001</v>
      </c>
      <c r="L91" s="163">
        <v>104.01700199999999</v>
      </c>
      <c r="M91" s="163">
        <v>46.129128999999999</v>
      </c>
      <c r="N91" s="164">
        <v>1.7104471755167561</v>
      </c>
      <c r="O91" s="13">
        <f t="shared" si="4"/>
        <v>724.2251607944745</v>
      </c>
      <c r="P91" s="13">
        <f t="shared" si="5"/>
        <v>1122.8956664114583</v>
      </c>
      <c r="R91" s="47"/>
    </row>
    <row r="92" spans="1:18" x14ac:dyDescent="0.3">
      <c r="A92" s="105">
        <v>1</v>
      </c>
      <c r="B92" s="105">
        <v>52</v>
      </c>
      <c r="C92" s="105">
        <v>0.14107857600000001</v>
      </c>
      <c r="D92" s="105">
        <v>0.12571065100000001</v>
      </c>
      <c r="E92" s="165">
        <v>71.403800000000004</v>
      </c>
      <c r="F92" s="165">
        <v>99.296598000000003</v>
      </c>
      <c r="G92" s="165">
        <v>43.494123000000002</v>
      </c>
      <c r="H92" s="162">
        <v>0.45458468431455412</v>
      </c>
      <c r="I92" s="167">
        <v>0.17660670000000001</v>
      </c>
      <c r="J92" s="167">
        <v>0.168226033</v>
      </c>
      <c r="K92" s="163">
        <v>80.336699999999993</v>
      </c>
      <c r="L92" s="163">
        <v>105.491013</v>
      </c>
      <c r="M92" s="163">
        <v>47.403472000000001</v>
      </c>
      <c r="N92" s="164">
        <v>1.6557511898422794</v>
      </c>
      <c r="O92" s="13">
        <f t="shared" si="4"/>
        <v>719.28949422061544</v>
      </c>
      <c r="P92" s="13">
        <f t="shared" si="5"/>
        <v>1139.8170574947319</v>
      </c>
      <c r="R92" s="47"/>
    </row>
    <row r="93" spans="1:18" x14ac:dyDescent="0.3">
      <c r="A93" s="105">
        <v>1</v>
      </c>
      <c r="B93" s="105">
        <v>53</v>
      </c>
      <c r="C93" s="105">
        <v>0.132060871</v>
      </c>
      <c r="D93" s="105">
        <v>0.112369515</v>
      </c>
      <c r="E93" s="165">
        <v>68.431300000000007</v>
      </c>
      <c r="F93" s="165">
        <v>97.387987999999993</v>
      </c>
      <c r="G93" s="165">
        <v>41.769944000000002</v>
      </c>
      <c r="H93" s="162">
        <v>0.24798691635700268</v>
      </c>
      <c r="I93" s="167">
        <v>0.17134149400000001</v>
      </c>
      <c r="J93" s="167">
        <v>0.16162495299999999</v>
      </c>
      <c r="K93" s="163">
        <v>78.554000000000002</v>
      </c>
      <c r="L93" s="163">
        <v>103.54720300000001</v>
      </c>
      <c r="M93" s="163">
        <v>45.402206999999997</v>
      </c>
      <c r="N93" s="164">
        <v>1.4603646363051259</v>
      </c>
      <c r="O93" s="13">
        <f t="shared" si="4"/>
        <v>618.42030152435746</v>
      </c>
      <c r="P93" s="13">
        <f t="shared" si="5"/>
        <v>1057.3022542194285</v>
      </c>
      <c r="R93" s="47"/>
    </row>
    <row r="94" spans="1:18" x14ac:dyDescent="0.3">
      <c r="A94" s="105">
        <v>1</v>
      </c>
      <c r="B94" s="105">
        <v>54</v>
      </c>
      <c r="C94" s="105">
        <v>0.12842187299999999</v>
      </c>
      <c r="D94" s="105">
        <v>0.104449242</v>
      </c>
      <c r="E94" s="165">
        <v>65.672300000000007</v>
      </c>
      <c r="F94" s="165">
        <v>96.282300000000006</v>
      </c>
      <c r="G94" s="165">
        <v>40.869792000000004</v>
      </c>
      <c r="H94" s="162">
        <v>0.13120220657999782</v>
      </c>
      <c r="I94" s="167">
        <v>0.16138260099999999</v>
      </c>
      <c r="J94" s="167">
        <v>0.149199739</v>
      </c>
      <c r="K94" s="163">
        <v>74.761800000000008</v>
      </c>
      <c r="L94" s="163">
        <v>100.717268</v>
      </c>
      <c r="M94" s="163">
        <v>43.661622999999999</v>
      </c>
      <c r="N94" s="164">
        <v>0.7156892794749079</v>
      </c>
      <c r="O94" s="13">
        <f t="shared" si="4"/>
        <v>553.86440175768109</v>
      </c>
      <c r="P94" s="13">
        <f t="shared" si="5"/>
        <v>902.0200870174001</v>
      </c>
      <c r="R94" s="47"/>
    </row>
    <row r="95" spans="1:18" x14ac:dyDescent="0.3">
      <c r="A95" s="105">
        <v>1</v>
      </c>
      <c r="B95" s="105">
        <v>55</v>
      </c>
      <c r="C95" s="105">
        <v>0.15697704300000001</v>
      </c>
      <c r="D95" s="105">
        <v>0.14540927100000001</v>
      </c>
      <c r="E95" s="165">
        <v>75.882800000000003</v>
      </c>
      <c r="F95" s="165">
        <v>102.14830699999999</v>
      </c>
      <c r="G95" s="165">
        <v>44.878925000000002</v>
      </c>
      <c r="H95" s="162">
        <v>0.9579314329341565</v>
      </c>
      <c r="I95" s="167">
        <v>0.19884824800000001</v>
      </c>
      <c r="J95" s="167">
        <v>0.19190394899999999</v>
      </c>
      <c r="K95" s="163">
        <v>85.900700000000001</v>
      </c>
      <c r="L95" s="163">
        <v>108.721709</v>
      </c>
      <c r="M95" s="163">
        <v>49.891952000000003</v>
      </c>
      <c r="N95" s="164">
        <v>3.6533762852167238</v>
      </c>
      <c r="O95" s="13">
        <f t="shared" si="4"/>
        <v>903.90510474472728</v>
      </c>
      <c r="P95" s="13">
        <f t="shared" si="5"/>
        <v>1467.2873544126201</v>
      </c>
      <c r="R95" s="47"/>
    </row>
    <row r="96" spans="1:18" x14ac:dyDescent="0.3">
      <c r="A96" s="105">
        <v>1</v>
      </c>
      <c r="B96" s="105">
        <v>56</v>
      </c>
      <c r="C96" s="105">
        <v>0.13704980899999999</v>
      </c>
      <c r="D96" s="105">
        <v>0.12303159399999999</v>
      </c>
      <c r="E96" s="165">
        <v>74.818600000000004</v>
      </c>
      <c r="F96" s="165">
        <v>104.762467</v>
      </c>
      <c r="G96" s="165">
        <v>46.412581000000003</v>
      </c>
      <c r="H96" s="162">
        <v>0.44677251767055098</v>
      </c>
      <c r="I96" s="167">
        <v>0.168761775</v>
      </c>
      <c r="J96" s="167">
        <v>0.15982849900000001</v>
      </c>
      <c r="K96" s="163">
        <v>84.187700000000007</v>
      </c>
      <c r="L96" s="163">
        <v>110.2313</v>
      </c>
      <c r="M96" s="163">
        <v>50.569404999999996</v>
      </c>
      <c r="N96" s="164">
        <v>2.1115805276769049</v>
      </c>
      <c r="O96" s="13">
        <f t="shared" si="4"/>
        <v>767.18056007764301</v>
      </c>
      <c r="P96" s="13">
        <f t="shared" si="5"/>
        <v>1196.1106964031762</v>
      </c>
      <c r="R96" s="47"/>
    </row>
    <row r="97" spans="1:18" x14ac:dyDescent="0.3">
      <c r="A97" s="105">
        <v>1</v>
      </c>
      <c r="B97" s="105">
        <v>57</v>
      </c>
      <c r="C97" s="105">
        <v>0.11136919300000001</v>
      </c>
      <c r="D97" s="105">
        <v>8.5786722600000004E-2</v>
      </c>
      <c r="E97" s="165">
        <v>68.627800000000008</v>
      </c>
      <c r="F97" s="165">
        <v>104.72614</v>
      </c>
      <c r="G97" s="165">
        <v>45.824032000000003</v>
      </c>
      <c r="H97" s="162">
        <v>8.6585207311598494E-2</v>
      </c>
      <c r="I97" s="167">
        <v>0.13571794300000001</v>
      </c>
      <c r="J97" s="167">
        <v>0.117872775</v>
      </c>
      <c r="K97" s="163">
        <v>76.629800000000003</v>
      </c>
      <c r="L97" s="163">
        <v>108.877893</v>
      </c>
      <c r="M97" s="163">
        <v>49.540485000000004</v>
      </c>
      <c r="N97" s="164">
        <v>0.43757747802275271</v>
      </c>
      <c r="O97" s="13">
        <f t="shared" si="4"/>
        <v>524.52383348202011</v>
      </c>
      <c r="P97" s="13">
        <f t="shared" si="5"/>
        <v>796.95289542029673</v>
      </c>
      <c r="R97" s="47"/>
    </row>
    <row r="98" spans="1:18" x14ac:dyDescent="0.3">
      <c r="A98" s="105">
        <v>1</v>
      </c>
      <c r="B98" s="105">
        <v>58</v>
      </c>
      <c r="C98" s="105">
        <v>8.8061161299999996E-2</v>
      </c>
      <c r="D98" s="105">
        <v>4.2917087700000002E-2</v>
      </c>
      <c r="E98" s="165">
        <v>64.054100000000005</v>
      </c>
      <c r="F98" s="165">
        <v>105.18781800000001</v>
      </c>
      <c r="G98" s="165">
        <v>45.853255000000004</v>
      </c>
      <c r="H98" s="162">
        <v>1.4340302089840343E-2</v>
      </c>
      <c r="I98" s="167">
        <v>0.116612114</v>
      </c>
      <c r="J98" s="167">
        <v>9.0974807699999993E-2</v>
      </c>
      <c r="K98" s="163">
        <v>72.355100000000007</v>
      </c>
      <c r="L98" s="163">
        <v>107.767737</v>
      </c>
      <c r="M98" s="163">
        <v>48.339880999999998</v>
      </c>
      <c r="N98" s="164">
        <v>0.6328225088390812</v>
      </c>
      <c r="O98" s="13">
        <f t="shared" si="4"/>
        <v>361.3085803528578</v>
      </c>
      <c r="P98" s="13">
        <f t="shared" si="5"/>
        <v>610.49479378041485</v>
      </c>
      <c r="R98" s="47"/>
    </row>
    <row r="99" spans="1:18" x14ac:dyDescent="0.3">
      <c r="A99" s="105">
        <v>1</v>
      </c>
      <c r="B99" s="105">
        <v>59</v>
      </c>
      <c r="C99" s="105">
        <v>0.104621597</v>
      </c>
      <c r="D99" s="105">
        <v>7.4192419600000004E-2</v>
      </c>
      <c r="E99" s="165">
        <v>66.761299999999991</v>
      </c>
      <c r="F99" s="165">
        <v>104.02919</v>
      </c>
      <c r="G99" s="165">
        <v>45.468917999999995</v>
      </c>
      <c r="H99" s="162">
        <v>6.2399524785432536E-2</v>
      </c>
      <c r="I99" s="167">
        <v>0.127974063</v>
      </c>
      <c r="J99" s="167">
        <v>0.100355372</v>
      </c>
      <c r="K99" s="163">
        <v>73.566900000000004</v>
      </c>
      <c r="L99" s="163">
        <v>107.771587</v>
      </c>
      <c r="M99" s="163">
        <v>47.787998999999999</v>
      </c>
      <c r="N99" s="164">
        <v>0.23688667056420129</v>
      </c>
      <c r="O99" s="13">
        <f t="shared" si="4"/>
        <v>466.30590455259841</v>
      </c>
      <c r="P99" s="13">
        <f t="shared" si="5"/>
        <v>692.60698993150709</v>
      </c>
      <c r="R99" s="47"/>
    </row>
    <row r="100" spans="1:18" x14ac:dyDescent="0.3">
      <c r="A100" s="168">
        <v>3</v>
      </c>
      <c r="B100" s="168">
        <v>1</v>
      </c>
      <c r="C100" s="169">
        <v>0.14460100000000001</v>
      </c>
      <c r="D100" s="169">
        <v>0.124366</v>
      </c>
      <c r="E100" s="169">
        <v>68.041540699999999</v>
      </c>
      <c r="F100" s="169">
        <v>109.371224</v>
      </c>
      <c r="G100" s="169">
        <v>50.412791999999996</v>
      </c>
      <c r="H100" s="170">
        <v>1.0678989147018869</v>
      </c>
      <c r="I100" s="171">
        <v>0.16266600000000001</v>
      </c>
      <c r="J100" s="171">
        <v>0.147315</v>
      </c>
      <c r="K100" s="171">
        <v>78.149363399999999</v>
      </c>
      <c r="L100" s="171">
        <v>106.912459</v>
      </c>
      <c r="M100" s="171">
        <v>48.371860000000005</v>
      </c>
      <c r="N100" s="172">
        <v>1.3754842161721661</v>
      </c>
      <c r="O100" s="13">
        <f t="shared" si="4"/>
        <v>669.45220196724358</v>
      </c>
      <c r="P100" s="13">
        <f t="shared" si="5"/>
        <v>993.45380308957567</v>
      </c>
    </row>
    <row r="101" spans="1:18" x14ac:dyDescent="0.3">
      <c r="A101" s="168">
        <v>3</v>
      </c>
      <c r="B101" s="168">
        <v>2</v>
      </c>
      <c r="C101" s="169">
        <v>0.14044799999999999</v>
      </c>
      <c r="D101" s="169">
        <v>0.115964</v>
      </c>
      <c r="E101" s="169">
        <v>65.611526399999988</v>
      </c>
      <c r="F101" s="169">
        <v>105.69727900000001</v>
      </c>
      <c r="G101" s="169">
        <v>48.238045999999997</v>
      </c>
      <c r="H101" s="170">
        <v>0.26263100768551567</v>
      </c>
      <c r="I101" s="171">
        <v>0.160498</v>
      </c>
      <c r="J101" s="171">
        <v>0.14757799999999999</v>
      </c>
      <c r="K101" s="171">
        <v>78.416906300000008</v>
      </c>
      <c r="L101" s="171">
        <v>104.811312</v>
      </c>
      <c r="M101" s="171">
        <v>46.143760999999998</v>
      </c>
      <c r="N101" s="172">
        <v>0.74005809852971927</v>
      </c>
      <c r="O101" s="13">
        <f t="shared" si="4"/>
        <v>604.61071834895426</v>
      </c>
      <c r="P101" s="13">
        <f t="shared" si="5"/>
        <v>986.93609816052117</v>
      </c>
    </row>
    <row r="102" spans="1:18" x14ac:dyDescent="0.3">
      <c r="A102" s="168">
        <v>3</v>
      </c>
      <c r="B102" s="168">
        <v>3</v>
      </c>
      <c r="C102" s="169">
        <v>0.18540499999999999</v>
      </c>
      <c r="D102" s="169">
        <v>0.173983</v>
      </c>
      <c r="E102" s="169">
        <v>74.0147829</v>
      </c>
      <c r="F102" s="169">
        <v>111.393457</v>
      </c>
      <c r="G102" s="169">
        <v>52.100175</v>
      </c>
      <c r="H102" s="170">
        <v>2.5315074880326738</v>
      </c>
      <c r="I102" s="171">
        <v>0.19181400000000001</v>
      </c>
      <c r="J102" s="171">
        <v>0.18429899999999999</v>
      </c>
      <c r="K102" s="171">
        <v>84.72151310000001</v>
      </c>
      <c r="L102" s="171">
        <v>109.35453100000001</v>
      </c>
      <c r="M102" s="171">
        <v>49.490859999999998</v>
      </c>
      <c r="N102" s="172">
        <v>2.8006397118115518</v>
      </c>
      <c r="O102" s="13">
        <f t="shared" si="4"/>
        <v>1015.6834624063467</v>
      </c>
      <c r="P102" s="13">
        <f t="shared" si="5"/>
        <v>1376.7900194656236</v>
      </c>
    </row>
    <row r="103" spans="1:18" x14ac:dyDescent="0.3">
      <c r="A103" s="168">
        <v>3</v>
      </c>
      <c r="B103" s="168">
        <v>4</v>
      </c>
      <c r="C103" s="169">
        <v>0.20131399999999999</v>
      </c>
      <c r="D103" s="169">
        <v>0.192661</v>
      </c>
      <c r="E103" s="169">
        <v>77.933080500000003</v>
      </c>
      <c r="F103" s="169">
        <v>113.77901</v>
      </c>
      <c r="G103" s="169">
        <v>54.114820000000002</v>
      </c>
      <c r="H103" s="170">
        <v>3.6830176754553632</v>
      </c>
      <c r="I103" s="171">
        <v>0.200045</v>
      </c>
      <c r="J103" s="171">
        <v>0.192607</v>
      </c>
      <c r="K103" s="171">
        <v>89.175514899999996</v>
      </c>
      <c r="L103" s="171">
        <v>112.95761399999999</v>
      </c>
      <c r="M103" s="171">
        <v>52.062709999999996</v>
      </c>
      <c r="N103" s="172">
        <v>3.7854112749281277</v>
      </c>
      <c r="O103" s="13">
        <f t="shared" si="4"/>
        <v>1222.6936717014885</v>
      </c>
      <c r="P103" s="13">
        <f t="shared" si="5"/>
        <v>1590.8123437966199</v>
      </c>
    </row>
    <row r="104" spans="1:18" x14ac:dyDescent="0.3">
      <c r="A104" s="168">
        <v>3</v>
      </c>
      <c r="B104" s="168">
        <v>5</v>
      </c>
      <c r="C104" s="169">
        <v>0.12812399999999999</v>
      </c>
      <c r="D104" s="169">
        <v>0.102704</v>
      </c>
      <c r="E104" s="169">
        <v>61.869062500000005</v>
      </c>
      <c r="F104" s="169">
        <v>101.40799</v>
      </c>
      <c r="G104" s="169">
        <v>45.914034999999998</v>
      </c>
      <c r="H104" s="170">
        <v>8.1756768835423127E-2</v>
      </c>
      <c r="I104" s="171">
        <v>0.165793</v>
      </c>
      <c r="J104" s="171">
        <v>0.154559</v>
      </c>
      <c r="K104" s="171">
        <v>81.889450600000004</v>
      </c>
      <c r="L104" s="171">
        <v>109.25468400000001</v>
      </c>
      <c r="M104" s="171">
        <v>49.546385000000001</v>
      </c>
      <c r="N104" s="172">
        <v>0.6007425604576242</v>
      </c>
      <c r="O104" s="13">
        <f t="shared" si="4"/>
        <v>490.43059934343398</v>
      </c>
      <c r="P104" s="13">
        <f t="shared" si="5"/>
        <v>1111.7883142498426</v>
      </c>
    </row>
    <row r="105" spans="1:18" x14ac:dyDescent="0.3">
      <c r="A105" s="168">
        <v>3</v>
      </c>
      <c r="B105" s="168">
        <v>6</v>
      </c>
      <c r="C105" s="169">
        <v>0.11088000000000001</v>
      </c>
      <c r="D105" s="169">
        <v>7.0149799999999998E-2</v>
      </c>
      <c r="E105" s="169">
        <v>60.344297399999995</v>
      </c>
      <c r="F105" s="169">
        <v>102.308162</v>
      </c>
      <c r="G105" s="169">
        <v>45.952855</v>
      </c>
      <c r="H105" s="170">
        <v>2.736196217834198E-2</v>
      </c>
      <c r="I105" s="171">
        <v>0.16184499999999999</v>
      </c>
      <c r="J105" s="171">
        <v>0.14468</v>
      </c>
      <c r="K105" s="171">
        <v>80.650784099999996</v>
      </c>
      <c r="L105" s="171">
        <v>111.046706</v>
      </c>
      <c r="M105" s="171">
        <v>51.968360999999994</v>
      </c>
      <c r="N105" s="172">
        <v>1.6885718392961582</v>
      </c>
      <c r="O105" s="13">
        <f t="shared" si="4"/>
        <v>403.76222727821681</v>
      </c>
      <c r="P105" s="13">
        <f t="shared" si="5"/>
        <v>1052.7287290117881</v>
      </c>
    </row>
    <row r="106" spans="1:18" x14ac:dyDescent="0.3">
      <c r="A106" s="168">
        <v>3</v>
      </c>
      <c r="B106" s="168">
        <v>7</v>
      </c>
      <c r="C106" s="169">
        <v>9.4318700000000005E-2</v>
      </c>
      <c r="D106" s="169">
        <v>3.2393400000000003E-2</v>
      </c>
      <c r="E106" s="169">
        <v>51.673140400000001</v>
      </c>
      <c r="F106" s="169">
        <v>97.585944999999995</v>
      </c>
      <c r="G106" s="169">
        <v>42.908453000000002</v>
      </c>
      <c r="H106" s="170">
        <v>2.4149795365936651E-2</v>
      </c>
      <c r="I106" s="171">
        <v>0.13147900000000001</v>
      </c>
      <c r="J106" s="171">
        <v>0.10312300000000001</v>
      </c>
      <c r="K106" s="171">
        <v>66.45850089999999</v>
      </c>
      <c r="L106" s="171">
        <v>96.966807000000003</v>
      </c>
      <c r="M106" s="171">
        <v>40.591078000000003</v>
      </c>
      <c r="N106" s="172">
        <v>1.3275656792686722E-2</v>
      </c>
      <c r="O106" s="13">
        <f t="shared" si="4"/>
        <v>251.8416283999675</v>
      </c>
      <c r="P106" s="13">
        <f t="shared" si="5"/>
        <v>580.70755157742258</v>
      </c>
    </row>
    <row r="107" spans="1:18" x14ac:dyDescent="0.3">
      <c r="A107" s="168">
        <v>3</v>
      </c>
      <c r="B107" s="168">
        <v>8</v>
      </c>
      <c r="C107" s="169">
        <v>0.10785400000000001</v>
      </c>
      <c r="D107" s="169">
        <v>5.3955099999999999E-2</v>
      </c>
      <c r="E107" s="169">
        <v>53.3814505</v>
      </c>
      <c r="F107" s="169">
        <v>99.461608000000012</v>
      </c>
      <c r="G107" s="169">
        <v>44.222299999999997</v>
      </c>
      <c r="H107" s="170">
        <v>0.18309027312664622</v>
      </c>
      <c r="I107" s="171">
        <v>0.143174</v>
      </c>
      <c r="J107" s="171">
        <v>0.11927599999999999</v>
      </c>
      <c r="K107" s="171">
        <v>69.6315989</v>
      </c>
      <c r="L107" s="171">
        <v>98.803830999999988</v>
      </c>
      <c r="M107" s="171">
        <v>41.704180000000001</v>
      </c>
      <c r="N107" s="172">
        <v>0.27928210883859633</v>
      </c>
      <c r="O107" s="13">
        <f t="shared" si="4"/>
        <v>307.33852123667396</v>
      </c>
      <c r="P107" s="13">
        <f t="shared" si="5"/>
        <v>694.18766721235329</v>
      </c>
    </row>
    <row r="108" spans="1:18" x14ac:dyDescent="0.3">
      <c r="A108" s="168">
        <v>3</v>
      </c>
      <c r="B108" s="168">
        <v>9</v>
      </c>
      <c r="C108" s="169">
        <v>0.154033</v>
      </c>
      <c r="D108" s="169">
        <v>0.13301099999999999</v>
      </c>
      <c r="E108" s="169">
        <v>63.761681299999999</v>
      </c>
      <c r="F108" s="169">
        <v>100.24785999999999</v>
      </c>
      <c r="G108" s="169">
        <v>44.950647000000004</v>
      </c>
      <c r="H108" s="170">
        <v>0.72883309238945859</v>
      </c>
      <c r="I108" s="171">
        <v>0.17880499999999999</v>
      </c>
      <c r="J108" s="171">
        <v>0.16801099999999999</v>
      </c>
      <c r="K108" s="171">
        <v>79.128898700000008</v>
      </c>
      <c r="L108" s="171">
        <v>102.747765</v>
      </c>
      <c r="M108" s="171">
        <v>44.854010000000002</v>
      </c>
      <c r="N108" s="172">
        <v>1.472604929676627</v>
      </c>
      <c r="O108" s="13">
        <f t="shared" si="4"/>
        <v>626.22917155529922</v>
      </c>
      <c r="P108" s="13">
        <f t="shared" si="5"/>
        <v>1119.5665174871529</v>
      </c>
    </row>
    <row r="109" spans="1:18" x14ac:dyDescent="0.3">
      <c r="A109" s="168">
        <v>3</v>
      </c>
      <c r="B109" s="168">
        <v>10</v>
      </c>
      <c r="C109" s="169">
        <v>0.115692</v>
      </c>
      <c r="D109" s="169">
        <v>8.0273399999999995E-2</v>
      </c>
      <c r="E109" s="169">
        <v>58.968655800000001</v>
      </c>
      <c r="F109" s="169">
        <v>98.435299999999998</v>
      </c>
      <c r="G109" s="169">
        <v>42.432372000000001</v>
      </c>
      <c r="H109" s="170">
        <v>9.2759358494124228E-2</v>
      </c>
      <c r="I109" s="171">
        <v>0.173232</v>
      </c>
      <c r="J109" s="171">
        <v>0.158746</v>
      </c>
      <c r="K109" s="171">
        <v>76.964296400000009</v>
      </c>
      <c r="L109" s="171">
        <v>104.94058100000001</v>
      </c>
      <c r="M109" s="171">
        <v>46.953144000000002</v>
      </c>
      <c r="N109" s="172">
        <v>2.5036117867056098</v>
      </c>
      <c r="O109" s="13">
        <f t="shared" si="4"/>
        <v>402.2960654266368</v>
      </c>
      <c r="P109" s="13">
        <f t="shared" si="5"/>
        <v>1026.140257897561</v>
      </c>
    </row>
    <row r="110" spans="1:18" x14ac:dyDescent="0.3">
      <c r="A110" s="168">
        <v>3</v>
      </c>
      <c r="B110" s="168">
        <v>11</v>
      </c>
      <c r="C110" s="169">
        <v>9.2470399999999994E-2</v>
      </c>
      <c r="D110" s="169">
        <v>4.5219000000000002E-2</v>
      </c>
      <c r="E110" s="169">
        <v>52.228581200000001</v>
      </c>
      <c r="F110" s="169">
        <v>100.89718999999999</v>
      </c>
      <c r="G110" s="169">
        <v>45.244818000000002</v>
      </c>
      <c r="H110" s="170">
        <v>3.3555099314577834E-2</v>
      </c>
      <c r="I110" s="171">
        <v>0.123602</v>
      </c>
      <c r="J110" s="171">
        <v>9.2818999999999999E-2</v>
      </c>
      <c r="K110" s="171">
        <v>64.519122199999998</v>
      </c>
      <c r="L110" s="171">
        <v>96.35714200000001</v>
      </c>
      <c r="M110" s="171">
        <v>40.419218000000001</v>
      </c>
      <c r="N110" s="172">
        <v>5.3288414648661228E-2</v>
      </c>
      <c r="O110" s="13">
        <f t="shared" si="4"/>
        <v>252.24304059931461</v>
      </c>
      <c r="P110" s="13">
        <f t="shared" si="5"/>
        <v>514.52016263533358</v>
      </c>
    </row>
    <row r="111" spans="1:18" x14ac:dyDescent="0.3">
      <c r="A111" s="168">
        <v>3</v>
      </c>
      <c r="B111" s="168">
        <v>12</v>
      </c>
      <c r="C111" s="169">
        <v>9.7478099999999998E-2</v>
      </c>
      <c r="D111" s="169">
        <v>2.0487999999999999E-2</v>
      </c>
      <c r="E111" s="169">
        <v>52.577901599999997</v>
      </c>
      <c r="F111" s="169">
        <v>97.485141999999996</v>
      </c>
      <c r="G111" s="169">
        <v>42.513166999999996</v>
      </c>
      <c r="H111" s="170">
        <v>2.3580882491802124E-4</v>
      </c>
      <c r="I111" s="171">
        <v>0.13269300000000001</v>
      </c>
      <c r="J111" s="171">
        <v>0.103672</v>
      </c>
      <c r="K111" s="171">
        <v>67.236147800000012</v>
      </c>
      <c r="L111" s="171">
        <v>96.826207999999994</v>
      </c>
      <c r="M111" s="171">
        <v>40.451979999999999</v>
      </c>
      <c r="N111" s="172">
        <v>0.10781904141779093</v>
      </c>
      <c r="O111" s="13">
        <f t="shared" si="4"/>
        <v>269.47194318164719</v>
      </c>
      <c r="P111" s="13">
        <f t="shared" si="5"/>
        <v>599.86518817250658</v>
      </c>
    </row>
    <row r="112" spans="1:18" x14ac:dyDescent="0.3">
      <c r="A112" s="168">
        <v>3</v>
      </c>
      <c r="B112" s="168">
        <v>13</v>
      </c>
      <c r="C112" s="169">
        <v>0.17325099999999999</v>
      </c>
      <c r="D112" s="169">
        <v>0.155336</v>
      </c>
      <c r="E112" s="169">
        <v>70.360116700000006</v>
      </c>
      <c r="F112" s="169">
        <v>109.850386</v>
      </c>
      <c r="G112" s="169">
        <v>51.589484999999996</v>
      </c>
      <c r="H112" s="170">
        <v>0.74956872901419591</v>
      </c>
      <c r="I112" s="171">
        <v>0.174097</v>
      </c>
      <c r="J112" s="171">
        <v>0.16284599999999999</v>
      </c>
      <c r="K112" s="171">
        <v>80.826193099999998</v>
      </c>
      <c r="L112" s="171">
        <v>106.51229199999999</v>
      </c>
      <c r="M112" s="171">
        <v>47.225411999999999</v>
      </c>
      <c r="N112" s="172">
        <v>0.88201526803009911</v>
      </c>
      <c r="O112" s="13">
        <f t="shared" si="4"/>
        <v>857.68704886403964</v>
      </c>
      <c r="P112" s="13">
        <f t="shared" si="5"/>
        <v>1137.3536761693276</v>
      </c>
    </row>
    <row r="113" spans="1:16" x14ac:dyDescent="0.3">
      <c r="A113" s="168">
        <v>3</v>
      </c>
      <c r="B113" s="168">
        <v>14</v>
      </c>
      <c r="C113" s="169">
        <v>0.21485499999999999</v>
      </c>
      <c r="D113" s="169">
        <v>0.20837600000000001</v>
      </c>
      <c r="E113" s="169">
        <v>81.052631099999999</v>
      </c>
      <c r="F113" s="169">
        <v>112.14361100000001</v>
      </c>
      <c r="G113" s="169">
        <v>53.18027</v>
      </c>
      <c r="H113" s="170">
        <v>4.3709842464720854</v>
      </c>
      <c r="I113" s="171">
        <v>0.21456</v>
      </c>
      <c r="J113" s="171">
        <v>0.20880799999999999</v>
      </c>
      <c r="K113" s="171">
        <v>89.16121720000001</v>
      </c>
      <c r="L113" s="171">
        <v>112.13844899999999</v>
      </c>
      <c r="M113" s="171">
        <v>52.156899000000003</v>
      </c>
      <c r="N113" s="172">
        <v>6.6770247593797416</v>
      </c>
      <c r="O113" s="13">
        <f t="shared" si="4"/>
        <v>1411.4961550638338</v>
      </c>
      <c r="P113" s="13">
        <f t="shared" si="5"/>
        <v>1705.6924923387617</v>
      </c>
    </row>
    <row r="114" spans="1:16" x14ac:dyDescent="0.3">
      <c r="A114" s="168">
        <v>3</v>
      </c>
      <c r="B114" s="168">
        <v>15</v>
      </c>
      <c r="C114" s="169">
        <v>0.145315</v>
      </c>
      <c r="D114" s="169">
        <v>0.12701299999999999</v>
      </c>
      <c r="E114" s="169">
        <v>66.911675000000002</v>
      </c>
      <c r="F114" s="169">
        <v>104.12652</v>
      </c>
      <c r="G114" s="169">
        <v>47.526417000000002</v>
      </c>
      <c r="H114" s="170">
        <v>0.29099820656073877</v>
      </c>
      <c r="I114" s="171">
        <v>0.17164399999999999</v>
      </c>
      <c r="J114" s="171">
        <v>0.16001799999999999</v>
      </c>
      <c r="K114" s="171">
        <v>82.266144499999996</v>
      </c>
      <c r="L114" s="171">
        <v>108.00178200000001</v>
      </c>
      <c r="M114" s="171">
        <v>48.826839</v>
      </c>
      <c r="N114" s="172">
        <v>1.350477125393643</v>
      </c>
      <c r="O114" s="13">
        <f t="shared" si="4"/>
        <v>650.60028569847691</v>
      </c>
      <c r="P114" s="13">
        <f t="shared" si="5"/>
        <v>1161.6382795169206</v>
      </c>
    </row>
    <row r="115" spans="1:16" x14ac:dyDescent="0.3">
      <c r="A115" s="168">
        <v>3</v>
      </c>
      <c r="B115" s="168">
        <v>16</v>
      </c>
      <c r="C115" s="169">
        <v>0.10336585299999999</v>
      </c>
      <c r="D115" s="169">
        <v>4.6605478999999998E-2</v>
      </c>
      <c r="E115" s="173">
        <v>57.842200000000005</v>
      </c>
      <c r="F115" s="173">
        <v>98.580455000000001</v>
      </c>
      <c r="G115" s="173">
        <v>43.420327999999998</v>
      </c>
      <c r="H115" s="170">
        <v>2.2460585729093393E-3</v>
      </c>
      <c r="I115" s="171">
        <v>0.20148922499999999</v>
      </c>
      <c r="J115" s="171">
        <v>0.187736616</v>
      </c>
      <c r="K115" s="171">
        <v>79.634999999999991</v>
      </c>
      <c r="L115" s="171">
        <v>109.07375800000001</v>
      </c>
      <c r="M115" s="171">
        <v>52.718176999999997</v>
      </c>
      <c r="N115" s="172">
        <v>0.82925594694925653</v>
      </c>
      <c r="O115" s="13">
        <f t="shared" si="4"/>
        <v>345.83321212257266</v>
      </c>
      <c r="P115" s="13">
        <f t="shared" si="5"/>
        <v>1277.7909126620004</v>
      </c>
    </row>
    <row r="116" spans="1:16" x14ac:dyDescent="0.3">
      <c r="A116" s="168">
        <v>3</v>
      </c>
      <c r="B116" s="168">
        <v>17</v>
      </c>
      <c r="C116" s="169">
        <v>0.11173290800000001</v>
      </c>
      <c r="D116" s="169">
        <v>7.2692327200000004E-2</v>
      </c>
      <c r="E116" s="173">
        <v>60.047600000000003</v>
      </c>
      <c r="F116" s="173">
        <v>101.757107</v>
      </c>
      <c r="G116" s="173">
        <v>45.210712000000001</v>
      </c>
      <c r="H116" s="170">
        <v>5.3580894345062486E-3</v>
      </c>
      <c r="I116" s="171">
        <v>0.17406085099999999</v>
      </c>
      <c r="J116" s="171">
        <v>0.161214039</v>
      </c>
      <c r="K116" s="171">
        <v>81.718000000000004</v>
      </c>
      <c r="L116" s="171">
        <v>110.83586600000001</v>
      </c>
      <c r="M116" s="171">
        <v>53.304481000000003</v>
      </c>
      <c r="N116" s="172">
        <v>2.0073599603008274</v>
      </c>
      <c r="O116" s="13">
        <f t="shared" si="4"/>
        <v>402.87694033044971</v>
      </c>
      <c r="P116" s="13">
        <f t="shared" si="5"/>
        <v>1162.3490379020668</v>
      </c>
    </row>
    <row r="117" spans="1:16" x14ac:dyDescent="0.3">
      <c r="A117" s="168">
        <v>3</v>
      </c>
      <c r="B117" s="168">
        <v>18</v>
      </c>
      <c r="C117" s="169">
        <v>0.184377924</v>
      </c>
      <c r="D117" s="169">
        <v>0.17226657300000001</v>
      </c>
      <c r="E117" s="173">
        <v>73.321399999999997</v>
      </c>
      <c r="F117" s="173">
        <v>109.593344</v>
      </c>
      <c r="G117" s="173">
        <v>51.230218999999998</v>
      </c>
      <c r="H117" s="170">
        <v>2.3344486479641167</v>
      </c>
      <c r="I117" s="171">
        <v>0.19499008400000001</v>
      </c>
      <c r="J117" s="171">
        <v>0.1867733</v>
      </c>
      <c r="K117" s="171">
        <v>86.826999999999998</v>
      </c>
      <c r="L117" s="171">
        <v>111.66986499999999</v>
      </c>
      <c r="M117" s="171">
        <v>50.906742000000001</v>
      </c>
      <c r="N117" s="172">
        <v>3.4560789679086406</v>
      </c>
      <c r="O117" s="13">
        <f t="shared" si="4"/>
        <v>991.22082631636374</v>
      </c>
      <c r="P117" s="13">
        <f t="shared" si="5"/>
        <v>1470.0161901456561</v>
      </c>
    </row>
    <row r="118" spans="1:16" x14ac:dyDescent="0.3">
      <c r="A118" s="168">
        <v>3</v>
      </c>
      <c r="B118" s="168">
        <v>19</v>
      </c>
      <c r="C118" s="169">
        <v>0.196113333</v>
      </c>
      <c r="D118" s="169">
        <v>0.187260285</v>
      </c>
      <c r="E118" s="173">
        <v>78.464000000000013</v>
      </c>
      <c r="F118" s="173">
        <v>113.40972500000001</v>
      </c>
      <c r="G118" s="173">
        <v>53.884680999999993</v>
      </c>
      <c r="H118" s="170">
        <v>4.1544845651261237</v>
      </c>
      <c r="I118" s="171">
        <v>0.200793743</v>
      </c>
      <c r="J118" s="171">
        <v>0.19258972999999999</v>
      </c>
      <c r="K118" s="171">
        <v>88.285799999999995</v>
      </c>
      <c r="L118" s="171">
        <v>113.010536</v>
      </c>
      <c r="M118" s="171">
        <v>53.357599</v>
      </c>
      <c r="N118" s="172">
        <v>5.2508553177429729</v>
      </c>
      <c r="O118" s="13">
        <f t="shared" si="4"/>
        <v>1207.391207884014</v>
      </c>
      <c r="P118" s="13">
        <f t="shared" si="5"/>
        <v>1565.0632328621241</v>
      </c>
    </row>
    <row r="119" spans="1:16" x14ac:dyDescent="0.3">
      <c r="A119" s="168">
        <v>3</v>
      </c>
      <c r="B119" s="168">
        <v>20</v>
      </c>
      <c r="C119" s="169">
        <v>0.13418981399999999</v>
      </c>
      <c r="D119" s="169">
        <v>0.104731411</v>
      </c>
      <c r="E119" s="173">
        <v>62.790899999999993</v>
      </c>
      <c r="F119" s="173">
        <v>103.733744</v>
      </c>
      <c r="G119" s="173">
        <v>47.463612000000005</v>
      </c>
      <c r="H119" s="170">
        <v>4.0635356552599575E-2</v>
      </c>
      <c r="I119" s="171">
        <v>0.160583541</v>
      </c>
      <c r="J119" s="171">
        <v>0.14602865300000001</v>
      </c>
      <c r="K119" s="171">
        <v>78.235500000000002</v>
      </c>
      <c r="L119" s="171">
        <v>105.538436</v>
      </c>
      <c r="M119" s="171">
        <v>46.824511000000001</v>
      </c>
      <c r="N119" s="172">
        <v>0.46680567913776072</v>
      </c>
      <c r="O119" s="13">
        <f t="shared" si="4"/>
        <v>529.06979356820898</v>
      </c>
      <c r="P119" s="13">
        <f t="shared" si="5"/>
        <v>982.89868757658769</v>
      </c>
    </row>
    <row r="120" spans="1:16" x14ac:dyDescent="0.3">
      <c r="A120" s="168">
        <v>3</v>
      </c>
      <c r="B120" s="168">
        <v>21</v>
      </c>
      <c r="C120" s="170">
        <v>0.127546296</v>
      </c>
      <c r="D120" s="170">
        <v>9.7183309499999995E-2</v>
      </c>
      <c r="E120" s="174">
        <v>65.131200000000007</v>
      </c>
      <c r="F120" s="170">
        <v>108.147599</v>
      </c>
      <c r="G120" s="175">
        <v>49.413148</v>
      </c>
      <c r="H120" s="170">
        <v>0.19222027428180941</v>
      </c>
      <c r="I120" s="172">
        <v>0.15845562499999999</v>
      </c>
      <c r="J120" s="172">
        <v>0.14126460299999999</v>
      </c>
      <c r="K120" s="176">
        <v>79.673099999999991</v>
      </c>
      <c r="L120" s="172">
        <v>108.567115</v>
      </c>
      <c r="M120" s="172">
        <v>49.437437000000003</v>
      </c>
      <c r="N120" s="172">
        <v>2.2775069290376875</v>
      </c>
      <c r="O120" s="13">
        <f t="shared" si="4"/>
        <v>541.06072573508959</v>
      </c>
      <c r="P120" s="13">
        <f t="shared" si="5"/>
        <v>1005.8450701301119</v>
      </c>
    </row>
    <row r="121" spans="1:16" x14ac:dyDescent="0.3">
      <c r="A121" s="168">
        <v>3</v>
      </c>
      <c r="B121" s="168">
        <v>22</v>
      </c>
      <c r="C121" s="170">
        <v>0.126322299</v>
      </c>
      <c r="D121" s="170">
        <v>9.3671783800000005E-2</v>
      </c>
      <c r="E121" s="174">
        <v>65.572099999999992</v>
      </c>
      <c r="F121" s="170">
        <v>109.79291500000001</v>
      </c>
      <c r="G121" s="175">
        <v>50.283585000000002</v>
      </c>
      <c r="H121" s="170">
        <v>0.1846456741222455</v>
      </c>
      <c r="I121" s="172">
        <v>0.15611304300000001</v>
      </c>
      <c r="J121" s="172">
        <v>0.139692649</v>
      </c>
      <c r="K121" s="176">
        <v>79.089399999999998</v>
      </c>
      <c r="L121" s="172">
        <v>108.48785099999999</v>
      </c>
      <c r="M121" s="172">
        <v>49.406486999999998</v>
      </c>
      <c r="N121" s="172">
        <v>1.0675740017249289</v>
      </c>
      <c r="O121" s="13">
        <f t="shared" si="4"/>
        <v>543.1480267061371</v>
      </c>
      <c r="P121" s="13">
        <f t="shared" si="5"/>
        <v>976.50787702962396</v>
      </c>
    </row>
    <row r="122" spans="1:16" x14ac:dyDescent="0.3">
      <c r="A122" s="168">
        <v>3</v>
      </c>
      <c r="B122" s="168">
        <v>23</v>
      </c>
      <c r="C122" s="170">
        <v>0.115221292</v>
      </c>
      <c r="D122" s="170">
        <v>8.8159777199999997E-2</v>
      </c>
      <c r="E122" s="174">
        <v>61.826799999999999</v>
      </c>
      <c r="F122" s="170">
        <v>102.26949</v>
      </c>
      <c r="G122" s="175">
        <v>45.887240000000006</v>
      </c>
      <c r="H122" s="170">
        <v>1.8370421984994226E-2</v>
      </c>
      <c r="I122" s="172">
        <v>0.147624701</v>
      </c>
      <c r="J122" s="172">
        <v>0.13161441700000001</v>
      </c>
      <c r="K122" s="176">
        <v>78.6999</v>
      </c>
      <c r="L122" s="172">
        <v>107.100069</v>
      </c>
      <c r="M122" s="172">
        <v>48.239567999999998</v>
      </c>
      <c r="N122" s="172">
        <v>0.5367137955279605</v>
      </c>
      <c r="O122" s="13">
        <f t="shared" si="4"/>
        <v>440.4395182399449</v>
      </c>
      <c r="P122" s="13">
        <f t="shared" si="5"/>
        <v>914.33931072537246</v>
      </c>
    </row>
    <row r="123" spans="1:16" x14ac:dyDescent="0.3">
      <c r="A123" s="168">
        <v>3</v>
      </c>
      <c r="B123" s="168">
        <v>24</v>
      </c>
      <c r="C123" s="170">
        <v>0.13638399500000001</v>
      </c>
      <c r="D123" s="170">
        <v>0.113522016</v>
      </c>
      <c r="E123" s="174">
        <v>64.019099999999995</v>
      </c>
      <c r="F123" s="170">
        <v>99.312213999999997</v>
      </c>
      <c r="G123" s="175">
        <v>43.862910999999997</v>
      </c>
      <c r="H123" s="170">
        <v>9.8908209994300528E-2</v>
      </c>
      <c r="I123" s="172">
        <v>0.211988658</v>
      </c>
      <c r="J123" s="172">
        <v>0.20156559299999999</v>
      </c>
      <c r="K123" s="176">
        <v>81.431299999999993</v>
      </c>
      <c r="L123" s="172">
        <v>106.593687</v>
      </c>
      <c r="M123" s="172">
        <v>50.171034000000006</v>
      </c>
      <c r="N123" s="172">
        <v>1.9713018275030256</v>
      </c>
      <c r="O123" s="13">
        <f t="shared" si="4"/>
        <v>558.96232486522115</v>
      </c>
      <c r="P123" s="13">
        <f t="shared" si="5"/>
        <v>1405.7087939300991</v>
      </c>
    </row>
    <row r="124" spans="1:16" x14ac:dyDescent="0.3">
      <c r="A124" s="168">
        <v>3</v>
      </c>
      <c r="B124" s="168">
        <v>25</v>
      </c>
      <c r="C124" s="170">
        <v>0.20157460899999999</v>
      </c>
      <c r="D124" s="170">
        <v>0.19057861000000001</v>
      </c>
      <c r="E124" s="174">
        <v>71.95559999999999</v>
      </c>
      <c r="F124" s="170">
        <v>105.02381299999999</v>
      </c>
      <c r="G124" s="175">
        <v>48.270983000000001</v>
      </c>
      <c r="H124" s="170">
        <v>3.4635348112246831</v>
      </c>
      <c r="I124" s="172">
        <v>0.22210608400000001</v>
      </c>
      <c r="J124" s="172">
        <v>0.216199636</v>
      </c>
      <c r="K124" s="176">
        <v>85.684899999999999</v>
      </c>
      <c r="L124" s="172">
        <v>107.09781599999999</v>
      </c>
      <c r="M124" s="172">
        <v>48.404112999999995</v>
      </c>
      <c r="N124" s="172">
        <v>4.2526296241151185</v>
      </c>
      <c r="O124" s="13">
        <f t="shared" si="4"/>
        <v>1043.6743830120186</v>
      </c>
      <c r="P124" s="13">
        <f t="shared" si="5"/>
        <v>1630.6811218793246</v>
      </c>
    </row>
    <row r="125" spans="1:16" x14ac:dyDescent="0.3">
      <c r="A125" s="168">
        <v>3</v>
      </c>
      <c r="B125" s="168">
        <v>26</v>
      </c>
      <c r="C125" s="170">
        <v>0.129819661</v>
      </c>
      <c r="D125" s="170">
        <v>9.8512999700000006E-2</v>
      </c>
      <c r="E125" s="174">
        <v>58.563700000000004</v>
      </c>
      <c r="F125" s="170">
        <v>101.78566000000001</v>
      </c>
      <c r="G125" s="175">
        <v>45.552712</v>
      </c>
      <c r="H125" s="170">
        <v>4.0534517365471163E-3</v>
      </c>
      <c r="I125" s="172">
        <v>0.15643726299999999</v>
      </c>
      <c r="J125" s="172">
        <v>0.13935446700000001</v>
      </c>
      <c r="K125" s="176">
        <v>73.582400000000007</v>
      </c>
      <c r="L125" s="172">
        <v>101.14742799999999</v>
      </c>
      <c r="M125" s="172">
        <v>43.389901999999999</v>
      </c>
      <c r="N125" s="172">
        <v>0.24285924202760506</v>
      </c>
      <c r="O125" s="13">
        <f t="shared" si="4"/>
        <v>445.24339457665724</v>
      </c>
      <c r="P125" s="13">
        <f t="shared" si="5"/>
        <v>847.00915949248736</v>
      </c>
    </row>
    <row r="126" spans="1:16" x14ac:dyDescent="0.3">
      <c r="A126" s="168">
        <v>3</v>
      </c>
      <c r="B126" s="168">
        <v>28</v>
      </c>
      <c r="C126" s="170">
        <v>0.113356754</v>
      </c>
      <c r="D126" s="170">
        <v>7.9847633799999998E-2</v>
      </c>
      <c r="E126" s="174">
        <v>60.437600000000003</v>
      </c>
      <c r="F126" s="170">
        <v>100.322092</v>
      </c>
      <c r="G126" s="175">
        <v>45.137405999999999</v>
      </c>
      <c r="H126" s="170">
        <v>1.9392905511350169E-2</v>
      </c>
      <c r="I126" s="172">
        <v>0.16526263999999999</v>
      </c>
      <c r="J126" s="172">
        <v>0.15276263700000001</v>
      </c>
      <c r="K126" s="176">
        <v>81.327300000000008</v>
      </c>
      <c r="L126" s="172">
        <v>109.17564400000001</v>
      </c>
      <c r="M126" s="172">
        <v>50.940397999999995</v>
      </c>
      <c r="N126" s="172">
        <v>1.3750328404317029</v>
      </c>
      <c r="O126" s="13">
        <f t="shared" si="4"/>
        <v>414.05861137709292</v>
      </c>
      <c r="P126" s="13">
        <f t="shared" si="5"/>
        <v>1093.0685397039003</v>
      </c>
    </row>
    <row r="127" spans="1:16" x14ac:dyDescent="0.3">
      <c r="A127" s="168">
        <v>3</v>
      </c>
      <c r="B127" s="168">
        <v>29</v>
      </c>
      <c r="C127" s="170">
        <v>0.15212304900000001</v>
      </c>
      <c r="D127" s="170">
        <v>0.134082913</v>
      </c>
      <c r="E127" s="174">
        <v>66.808800000000005</v>
      </c>
      <c r="F127" s="170">
        <v>105.734111</v>
      </c>
      <c r="G127" s="175">
        <v>49.038739</v>
      </c>
      <c r="H127" s="170">
        <v>0.67657471900444455</v>
      </c>
      <c r="I127" s="172">
        <v>0.177084818</v>
      </c>
      <c r="J127" s="172">
        <v>0.16468490699999999</v>
      </c>
      <c r="K127" s="176">
        <v>82.1374</v>
      </c>
      <c r="L127" s="172">
        <v>109.541551</v>
      </c>
      <c r="M127" s="172">
        <v>50.322654</v>
      </c>
      <c r="N127" s="172">
        <v>1.694979685294054</v>
      </c>
      <c r="O127" s="13">
        <f t="shared" si="4"/>
        <v>678.98841397641741</v>
      </c>
      <c r="P127" s="13">
        <f t="shared" si="5"/>
        <v>1194.7120178286634</v>
      </c>
    </row>
    <row r="128" spans="1:16" x14ac:dyDescent="0.3">
      <c r="A128" s="168">
        <v>3</v>
      </c>
      <c r="B128" s="168">
        <v>30</v>
      </c>
      <c r="C128" s="170">
        <v>0.12796606099999999</v>
      </c>
      <c r="D128" s="170">
        <v>9.7395807500000001E-2</v>
      </c>
      <c r="E128" s="174">
        <v>63.955100000000002</v>
      </c>
      <c r="F128" s="170">
        <v>103.60518500000001</v>
      </c>
      <c r="G128" s="175">
        <v>46.731151999999994</v>
      </c>
      <c r="H128" s="170">
        <v>0.24609970792444469</v>
      </c>
      <c r="I128" s="172">
        <v>0.163354322</v>
      </c>
      <c r="J128" s="172">
        <v>0.14919637099999999</v>
      </c>
      <c r="K128" s="176">
        <v>79.960799999999992</v>
      </c>
      <c r="L128" s="172">
        <v>107.72504500000001</v>
      </c>
      <c r="M128" s="172">
        <v>49.344842999999997</v>
      </c>
      <c r="N128" s="172">
        <v>1.5109359103892259</v>
      </c>
      <c r="O128" s="13">
        <f t="shared" si="4"/>
        <v>523.41379729107939</v>
      </c>
      <c r="P128" s="13">
        <f t="shared" si="5"/>
        <v>1044.4433535092012</v>
      </c>
    </row>
    <row r="129" spans="1:16" x14ac:dyDescent="0.3">
      <c r="A129" s="168">
        <v>3</v>
      </c>
      <c r="B129" s="168">
        <v>31</v>
      </c>
      <c r="C129" s="170">
        <v>0.129016995</v>
      </c>
      <c r="D129" s="170">
        <v>9.8073959399999994E-2</v>
      </c>
      <c r="E129" s="174">
        <v>65.049599999999998</v>
      </c>
      <c r="F129" s="170">
        <v>105.76110299999999</v>
      </c>
      <c r="G129" s="175">
        <v>48.767378999999998</v>
      </c>
      <c r="H129" s="170">
        <v>0.28846592933966536</v>
      </c>
      <c r="I129" s="172">
        <v>0.156470895</v>
      </c>
      <c r="J129" s="172">
        <v>0.142105013</v>
      </c>
      <c r="K129" s="176">
        <v>80.560299999999998</v>
      </c>
      <c r="L129" s="172">
        <v>107.95797399999999</v>
      </c>
      <c r="M129" s="172">
        <v>48.600814999999997</v>
      </c>
      <c r="N129" s="172">
        <v>0.68989129639913682</v>
      </c>
      <c r="O129" s="13">
        <f t="shared" si="4"/>
        <v>545.92902286121046</v>
      </c>
      <c r="P129" s="13">
        <f t="shared" si="5"/>
        <v>1015.4901526559349</v>
      </c>
    </row>
    <row r="130" spans="1:16" x14ac:dyDescent="0.3">
      <c r="A130" s="168">
        <v>3</v>
      </c>
      <c r="B130" s="168">
        <v>32</v>
      </c>
      <c r="C130" s="170">
        <v>0.147272825</v>
      </c>
      <c r="D130" s="170">
        <v>0.125149444</v>
      </c>
      <c r="E130" s="174">
        <v>70.091799999999992</v>
      </c>
      <c r="F130" s="170">
        <v>109.922983</v>
      </c>
      <c r="G130" s="175">
        <v>51.366321999999997</v>
      </c>
      <c r="H130" s="170">
        <v>0.57822909850611492</v>
      </c>
      <c r="I130" s="172">
        <v>0.183040127</v>
      </c>
      <c r="J130" s="172">
        <v>0.17144925899999999</v>
      </c>
      <c r="K130" s="176">
        <v>83.401499999999999</v>
      </c>
      <c r="L130" s="172">
        <v>111.70356</v>
      </c>
      <c r="M130" s="172">
        <v>53.290706</v>
      </c>
      <c r="N130" s="172">
        <v>3.1241939437760697</v>
      </c>
      <c r="O130" s="13">
        <f t="shared" si="4"/>
        <v>723.5308339503415</v>
      </c>
      <c r="P130" s="13">
        <f t="shared" si="5"/>
        <v>1273.1923828077356</v>
      </c>
    </row>
    <row r="131" spans="1:16" x14ac:dyDescent="0.3">
      <c r="A131" s="168">
        <v>3</v>
      </c>
      <c r="B131" s="168">
        <v>33</v>
      </c>
      <c r="C131" s="170">
        <v>0.13452462900000001</v>
      </c>
      <c r="D131" s="170">
        <v>0.107464552</v>
      </c>
      <c r="E131" s="174">
        <v>68.437100000000001</v>
      </c>
      <c r="F131" s="170">
        <v>110.47839900000001</v>
      </c>
      <c r="G131" s="175">
        <v>51.364703999999996</v>
      </c>
      <c r="H131" s="170">
        <v>0.5530432230443354</v>
      </c>
      <c r="I131" s="172">
        <v>0.17047558700000001</v>
      </c>
      <c r="J131" s="172">
        <v>0.15435568999999999</v>
      </c>
      <c r="K131" s="176">
        <v>81.708399999999997</v>
      </c>
      <c r="L131" s="172">
        <v>111.46444</v>
      </c>
      <c r="M131" s="172">
        <v>53.249850000000002</v>
      </c>
      <c r="N131" s="172">
        <v>3.7080981726138602</v>
      </c>
      <c r="O131" s="13">
        <f t="shared" si="4"/>
        <v>630.06448357435579</v>
      </c>
      <c r="P131" s="13">
        <f t="shared" si="5"/>
        <v>1138.1397909108803</v>
      </c>
    </row>
    <row r="132" spans="1:16" x14ac:dyDescent="0.3">
      <c r="A132" s="168">
        <v>3</v>
      </c>
      <c r="B132" s="168">
        <v>34</v>
      </c>
      <c r="C132" s="170">
        <v>0.100815922</v>
      </c>
      <c r="D132" s="170">
        <v>4.0549829599999997E-2</v>
      </c>
      <c r="E132" s="174">
        <v>56.445399999999999</v>
      </c>
      <c r="F132" s="170">
        <v>100.538461</v>
      </c>
      <c r="G132" s="175">
        <v>44.425052000000001</v>
      </c>
      <c r="H132" s="170">
        <v>2.1261537050025329E-3</v>
      </c>
      <c r="I132" s="172">
        <v>0.14654658700000001</v>
      </c>
      <c r="J132" s="172">
        <v>0.13001421099999999</v>
      </c>
      <c r="K132" s="176">
        <v>78.272099999999995</v>
      </c>
      <c r="L132" s="172">
        <v>108.525098</v>
      </c>
      <c r="M132" s="172">
        <v>49.223234999999995</v>
      </c>
      <c r="N132" s="172">
        <v>0.37099444115668229</v>
      </c>
      <c r="O132" s="13">
        <f t="shared" si="4"/>
        <v>321.20791347733842</v>
      </c>
      <c r="P132" s="13">
        <f t="shared" si="5"/>
        <v>897.82083629063357</v>
      </c>
    </row>
    <row r="133" spans="1:16" x14ac:dyDescent="0.3">
      <c r="A133" s="168">
        <v>3</v>
      </c>
      <c r="B133" s="168">
        <v>35</v>
      </c>
      <c r="C133" s="170">
        <v>0.11601581399999999</v>
      </c>
      <c r="D133" s="170">
        <v>8.7920136699999998E-2</v>
      </c>
      <c r="E133" s="174">
        <v>59.721700000000006</v>
      </c>
      <c r="F133" s="170">
        <v>102.594475</v>
      </c>
      <c r="G133" s="175">
        <v>45.671274999999994</v>
      </c>
      <c r="H133" s="170">
        <v>2.7717816699421877E-2</v>
      </c>
      <c r="I133" s="172">
        <v>0.17657667399999999</v>
      </c>
      <c r="J133" s="172">
        <v>0.161662266</v>
      </c>
      <c r="K133" s="176">
        <v>81.36699999999999</v>
      </c>
      <c r="L133" s="172">
        <v>110.34928500000001</v>
      </c>
      <c r="M133" s="172">
        <v>51.542235999999995</v>
      </c>
      <c r="N133" s="172">
        <v>0.68610514651263332</v>
      </c>
      <c r="O133" s="13">
        <f t="shared" ref="O133:O196" si="6">C133*E133*E133</f>
        <v>413.79145180370443</v>
      </c>
      <c r="P133" s="13">
        <f t="shared" ref="P133:P196" si="7">I133*K133*K133</f>
        <v>1169.04153062564</v>
      </c>
    </row>
    <row r="134" spans="1:16" x14ac:dyDescent="0.3">
      <c r="A134" s="168">
        <v>3</v>
      </c>
      <c r="B134" s="168">
        <v>36</v>
      </c>
      <c r="C134" s="170">
        <v>0.18939246200000001</v>
      </c>
      <c r="D134" s="170">
        <v>0.17954234799999999</v>
      </c>
      <c r="E134" s="174">
        <v>74.017899999999997</v>
      </c>
      <c r="F134" s="170">
        <v>108.477343</v>
      </c>
      <c r="G134" s="175">
        <v>50.384083000000004</v>
      </c>
      <c r="H134" s="170">
        <v>2.2929875156145445</v>
      </c>
      <c r="I134" s="172">
        <v>0.32768490900000002</v>
      </c>
      <c r="J134" s="172">
        <v>0.32341614400000002</v>
      </c>
      <c r="K134" s="176">
        <v>96.384100000000004</v>
      </c>
      <c r="L134" s="172">
        <v>119.30658099999999</v>
      </c>
      <c r="M134" s="172">
        <v>62.619869999999992</v>
      </c>
      <c r="N134" s="172">
        <v>136.49196861606097</v>
      </c>
      <c r="O134" s="13">
        <f t="shared" si="6"/>
        <v>1037.614921105569</v>
      </c>
      <c r="P134" s="13">
        <f t="shared" si="7"/>
        <v>3044.1583101404244</v>
      </c>
    </row>
    <row r="135" spans="1:16" x14ac:dyDescent="0.3">
      <c r="A135" s="168">
        <v>3</v>
      </c>
      <c r="B135" s="168">
        <v>37</v>
      </c>
      <c r="C135" s="170">
        <v>0.18027845000000001</v>
      </c>
      <c r="D135" s="170">
        <v>0.16529032599999999</v>
      </c>
      <c r="E135" s="174">
        <v>67.828700000000012</v>
      </c>
      <c r="F135" s="170">
        <v>104.386385</v>
      </c>
      <c r="G135" s="175">
        <v>47.984251</v>
      </c>
      <c r="H135" s="170">
        <v>2.4137224515866507</v>
      </c>
      <c r="I135" s="172">
        <v>0.27563652399999999</v>
      </c>
      <c r="J135" s="172">
        <v>0.27033895299999999</v>
      </c>
      <c r="K135" s="176">
        <v>87.915099999999995</v>
      </c>
      <c r="L135" s="172">
        <v>109.90829000000001</v>
      </c>
      <c r="M135" s="172">
        <v>52.020329999999994</v>
      </c>
      <c r="N135" s="172">
        <v>24.004702151189939</v>
      </c>
      <c r="O135" s="13">
        <f t="shared" si="6"/>
        <v>829.41293184099084</v>
      </c>
      <c r="P135" s="13">
        <f t="shared" si="7"/>
        <v>2130.4125574506033</v>
      </c>
    </row>
    <row r="136" spans="1:16" x14ac:dyDescent="0.3">
      <c r="A136" s="168">
        <v>3</v>
      </c>
      <c r="B136" s="168">
        <v>38</v>
      </c>
      <c r="C136" s="170">
        <v>0.106815539</v>
      </c>
      <c r="D136" s="170">
        <v>5.6733887599999998E-2</v>
      </c>
      <c r="E136" s="174">
        <v>54.1053</v>
      </c>
      <c r="F136" s="170">
        <v>97.682456999999999</v>
      </c>
      <c r="G136" s="175">
        <v>42.446057000000003</v>
      </c>
      <c r="H136" s="170">
        <v>5.6896352163685084E-2</v>
      </c>
      <c r="I136" s="172">
        <v>0.199975342</v>
      </c>
      <c r="J136" s="172">
        <v>0.184845284</v>
      </c>
      <c r="K136" s="176">
        <v>77.126200000000011</v>
      </c>
      <c r="L136" s="172">
        <v>104.99635499999999</v>
      </c>
      <c r="M136" s="172">
        <v>49.579549999999998</v>
      </c>
      <c r="N136" s="172">
        <v>3.9659152553974657</v>
      </c>
      <c r="O136" s="13">
        <f t="shared" si="6"/>
        <v>312.69004514003342</v>
      </c>
      <c r="P136" s="13">
        <f t="shared" si="7"/>
        <v>1189.5434683899878</v>
      </c>
    </row>
    <row r="137" spans="1:16" x14ac:dyDescent="0.3">
      <c r="A137" s="168">
        <v>3</v>
      </c>
      <c r="B137" s="168">
        <v>39</v>
      </c>
      <c r="C137" s="170">
        <v>0.103700392</v>
      </c>
      <c r="D137" s="170">
        <v>5.8330673700000002E-2</v>
      </c>
      <c r="E137" s="174">
        <v>54.0107</v>
      </c>
      <c r="F137" s="170">
        <v>99.824746000000005</v>
      </c>
      <c r="G137" s="175">
        <v>43.933268999999996</v>
      </c>
      <c r="H137" s="170">
        <v>2.5819733873133192E-2</v>
      </c>
      <c r="I137" s="172">
        <v>0.18466901799999999</v>
      </c>
      <c r="J137" s="172">
        <v>0.16536404199999999</v>
      </c>
      <c r="K137" s="176">
        <v>74.953800000000001</v>
      </c>
      <c r="L137" s="172">
        <v>104.605107</v>
      </c>
      <c r="M137" s="172">
        <v>49.110002000000001</v>
      </c>
      <c r="N137" s="172">
        <v>13.444897356610001</v>
      </c>
      <c r="O137" s="13">
        <f t="shared" si="6"/>
        <v>302.51019111765311</v>
      </c>
      <c r="P137" s="13">
        <f t="shared" si="7"/>
        <v>1037.4838641201986</v>
      </c>
    </row>
    <row r="138" spans="1:16" x14ac:dyDescent="0.3">
      <c r="A138" s="168">
        <v>3</v>
      </c>
      <c r="B138" s="168">
        <v>40</v>
      </c>
      <c r="C138" s="170">
        <v>0.114033096</v>
      </c>
      <c r="D138" s="170">
        <v>6.41118512E-2</v>
      </c>
      <c r="E138" s="174">
        <v>62.400400000000005</v>
      </c>
      <c r="F138" s="170">
        <v>104.194564</v>
      </c>
      <c r="G138" s="175">
        <v>47.570827000000001</v>
      </c>
      <c r="H138" s="170">
        <v>6.3860608162293071E-3</v>
      </c>
      <c r="I138" s="172">
        <v>0.164578795</v>
      </c>
      <c r="J138" s="172">
        <v>0.150031358</v>
      </c>
      <c r="K138" s="176">
        <v>81.8339</v>
      </c>
      <c r="L138" s="172">
        <v>111.497471</v>
      </c>
      <c r="M138" s="172">
        <v>52.820998000000003</v>
      </c>
      <c r="N138" s="172">
        <v>1.570927192926816</v>
      </c>
      <c r="O138" s="13">
        <f t="shared" si="6"/>
        <v>444.02320043135768</v>
      </c>
      <c r="P138" s="13">
        <f t="shared" si="7"/>
        <v>1102.1491659716189</v>
      </c>
    </row>
    <row r="139" spans="1:16" x14ac:dyDescent="0.3">
      <c r="A139" s="168">
        <v>3</v>
      </c>
      <c r="B139" s="168">
        <v>41</v>
      </c>
      <c r="C139" s="170">
        <v>0.119830541</v>
      </c>
      <c r="D139" s="170">
        <v>8.7393514800000002E-2</v>
      </c>
      <c r="E139" s="174">
        <v>62.622199999999999</v>
      </c>
      <c r="F139" s="170">
        <v>104.038235</v>
      </c>
      <c r="G139" s="175">
        <v>47.600274999999996</v>
      </c>
      <c r="H139" s="170">
        <v>3.213717305942939E-2</v>
      </c>
      <c r="I139" s="172">
        <v>0.157564968</v>
      </c>
      <c r="J139" s="172">
        <v>0.14149224799999999</v>
      </c>
      <c r="K139" s="176">
        <v>81.430300000000003</v>
      </c>
      <c r="L139" s="172">
        <v>109.495172</v>
      </c>
      <c r="M139" s="172">
        <v>50.820681</v>
      </c>
      <c r="N139" s="172">
        <v>0.68243029893727047</v>
      </c>
      <c r="O139" s="13">
        <f t="shared" si="6"/>
        <v>469.92025170532088</v>
      </c>
      <c r="P139" s="13">
        <f t="shared" si="7"/>
        <v>1044.7965628048507</v>
      </c>
    </row>
    <row r="140" spans="1:16" x14ac:dyDescent="0.3">
      <c r="A140" s="168">
        <v>3</v>
      </c>
      <c r="B140" s="168">
        <v>42</v>
      </c>
      <c r="C140" s="170">
        <v>0.15363138900000001</v>
      </c>
      <c r="D140" s="170">
        <v>0.134784296</v>
      </c>
      <c r="E140" s="174">
        <v>70.050399999999996</v>
      </c>
      <c r="F140" s="170">
        <v>107.809894</v>
      </c>
      <c r="G140" s="175">
        <v>50.259267000000001</v>
      </c>
      <c r="H140" s="170">
        <v>0.72754746588996466</v>
      </c>
      <c r="I140" s="172">
        <v>0.18188315599999999</v>
      </c>
      <c r="J140" s="172">
        <v>0.16996130300000001</v>
      </c>
      <c r="K140" s="176">
        <v>83.2911</v>
      </c>
      <c r="L140" s="172">
        <v>110.612897</v>
      </c>
      <c r="M140" s="172">
        <v>51.217157</v>
      </c>
      <c r="N140" s="172">
        <v>2.0084244038079326</v>
      </c>
      <c r="O140" s="13">
        <f t="shared" si="6"/>
        <v>753.87821942909306</v>
      </c>
      <c r="P140" s="13">
        <f t="shared" si="7"/>
        <v>1261.7975413130773</v>
      </c>
    </row>
    <row r="141" spans="1:16" x14ac:dyDescent="0.3">
      <c r="A141" s="168">
        <v>3</v>
      </c>
      <c r="B141" s="168">
        <v>43</v>
      </c>
      <c r="C141" s="170">
        <v>0.14566163700000001</v>
      </c>
      <c r="D141" s="170">
        <v>0.128449902</v>
      </c>
      <c r="E141" s="174">
        <v>69.756799999999998</v>
      </c>
      <c r="F141" s="170">
        <v>107.643924</v>
      </c>
      <c r="G141" s="175">
        <v>49.219168000000003</v>
      </c>
      <c r="H141" s="170">
        <v>0.58545985122247146</v>
      </c>
      <c r="I141" s="172">
        <v>0.195837602</v>
      </c>
      <c r="J141" s="172">
        <v>0.185236663</v>
      </c>
      <c r="K141" s="176">
        <v>84.370700000000014</v>
      </c>
      <c r="L141" s="172">
        <v>111.424815</v>
      </c>
      <c r="M141" s="172">
        <v>53.873000999999995</v>
      </c>
      <c r="N141" s="172">
        <v>33.352614280101363</v>
      </c>
      <c r="O141" s="13">
        <f t="shared" si="6"/>
        <v>708.79114922156487</v>
      </c>
      <c r="P141" s="13">
        <f t="shared" si="7"/>
        <v>1394.0533272618677</v>
      </c>
    </row>
    <row r="142" spans="1:16" x14ac:dyDescent="0.3">
      <c r="A142" s="168">
        <v>3</v>
      </c>
      <c r="B142" s="168">
        <v>44</v>
      </c>
      <c r="C142" s="170">
        <v>0.141508684</v>
      </c>
      <c r="D142" s="170">
        <v>0.123286091</v>
      </c>
      <c r="E142" s="174">
        <v>70.087099999999992</v>
      </c>
      <c r="F142" s="170">
        <v>109.45757500000001</v>
      </c>
      <c r="G142" s="175">
        <v>50.633465999999999</v>
      </c>
      <c r="H142" s="170">
        <v>0.6944334665026004</v>
      </c>
      <c r="I142" s="172">
        <v>0.163452968</v>
      </c>
      <c r="J142" s="172">
        <v>0.15173655699999999</v>
      </c>
      <c r="K142" s="176">
        <v>83.334900000000005</v>
      </c>
      <c r="L142" s="172">
        <v>109.55940200000001</v>
      </c>
      <c r="M142" s="172">
        <v>50.498718999999994</v>
      </c>
      <c r="N142" s="172">
        <v>1.057094588515848</v>
      </c>
      <c r="O142" s="13">
        <f t="shared" si="6"/>
        <v>695.11918203559117</v>
      </c>
      <c r="P142" s="13">
        <f t="shared" si="7"/>
        <v>1135.1327353428308</v>
      </c>
    </row>
    <row r="143" spans="1:16" x14ac:dyDescent="0.3">
      <c r="A143" s="168">
        <v>3</v>
      </c>
      <c r="B143" s="168">
        <v>45</v>
      </c>
      <c r="C143" s="170">
        <v>0.14912420500000001</v>
      </c>
      <c r="D143" s="170">
        <v>0.13041454599999999</v>
      </c>
      <c r="E143" s="174">
        <v>70.872500000000002</v>
      </c>
      <c r="F143" s="170">
        <v>109.764843</v>
      </c>
      <c r="G143" s="175">
        <v>50.342357</v>
      </c>
      <c r="H143" s="170">
        <v>0.78453527114365229</v>
      </c>
      <c r="I143" s="172">
        <v>0.16298095900000001</v>
      </c>
      <c r="J143" s="172">
        <v>0.148876429</v>
      </c>
      <c r="K143" s="176">
        <v>81.924499999999995</v>
      </c>
      <c r="L143" s="172">
        <v>108.210678</v>
      </c>
      <c r="M143" s="172">
        <v>48.645823999999998</v>
      </c>
      <c r="N143" s="172">
        <v>1.4060753425746884</v>
      </c>
      <c r="O143" s="13">
        <f t="shared" si="6"/>
        <v>749.03764787383261</v>
      </c>
      <c r="P143" s="13">
        <f t="shared" si="7"/>
        <v>1093.8668671138735</v>
      </c>
    </row>
    <row r="144" spans="1:16" x14ac:dyDescent="0.3">
      <c r="A144" s="168">
        <v>3</v>
      </c>
      <c r="B144" s="168">
        <v>46</v>
      </c>
      <c r="C144" s="170">
        <v>0.138337657</v>
      </c>
      <c r="D144" s="170">
        <v>0.116374835</v>
      </c>
      <c r="E144" s="174">
        <v>69.59790000000001</v>
      </c>
      <c r="F144" s="170">
        <v>109.42340799999999</v>
      </c>
      <c r="G144" s="175">
        <v>50.047442999999994</v>
      </c>
      <c r="H144" s="170">
        <v>0.6434546422167865</v>
      </c>
      <c r="I144" s="172">
        <v>0.15262857099999999</v>
      </c>
      <c r="J144" s="172">
        <v>0.13704259699999999</v>
      </c>
      <c r="K144" s="176">
        <v>80.633200000000002</v>
      </c>
      <c r="L144" s="172">
        <v>107.01746700000001</v>
      </c>
      <c r="M144" s="172">
        <v>47.581681000000003</v>
      </c>
      <c r="N144" s="172">
        <v>0.86228657164823275</v>
      </c>
      <c r="O144" s="13">
        <f t="shared" si="6"/>
        <v>670.08930627929499</v>
      </c>
      <c r="P144" s="13">
        <f t="shared" si="7"/>
        <v>992.34715542629681</v>
      </c>
    </row>
    <row r="145" spans="1:16" x14ac:dyDescent="0.3">
      <c r="A145" s="168">
        <v>3</v>
      </c>
      <c r="B145" s="168">
        <v>47</v>
      </c>
      <c r="C145" s="170">
        <v>0.10035667600000001</v>
      </c>
      <c r="D145" s="170">
        <v>2.5482520500000001E-2</v>
      </c>
      <c r="E145" s="174">
        <v>58.235199999999999</v>
      </c>
      <c r="F145" s="170">
        <v>97.979073</v>
      </c>
      <c r="G145" s="175">
        <v>42.679099999999998</v>
      </c>
      <c r="H145" s="170">
        <v>4.1888756991317576E-3</v>
      </c>
      <c r="I145" s="172">
        <v>0.16486309499999999</v>
      </c>
      <c r="J145" s="172">
        <v>0.148319006</v>
      </c>
      <c r="K145" s="176">
        <v>79.4589</v>
      </c>
      <c r="L145" s="172">
        <v>108.828694</v>
      </c>
      <c r="M145" s="172">
        <v>51.056359</v>
      </c>
      <c r="N145" s="172">
        <v>3.0670853240803315</v>
      </c>
      <c r="O145" s="13">
        <f t="shared" si="6"/>
        <v>340.34346096161715</v>
      </c>
      <c r="P145" s="13">
        <f t="shared" si="7"/>
        <v>1040.8988908226231</v>
      </c>
    </row>
    <row r="146" spans="1:16" x14ac:dyDescent="0.3">
      <c r="A146" s="168">
        <v>3</v>
      </c>
      <c r="B146" s="168">
        <v>48</v>
      </c>
      <c r="C146" s="170">
        <v>0.11137472800000001</v>
      </c>
      <c r="D146" s="170">
        <v>7.4542269100000003E-2</v>
      </c>
      <c r="E146" s="174">
        <v>60.307399999999994</v>
      </c>
      <c r="F146" s="170">
        <v>99.922027999999997</v>
      </c>
      <c r="G146" s="175">
        <v>44.190207999999998</v>
      </c>
      <c r="H146" s="170">
        <v>2.2904836810908234E-2</v>
      </c>
      <c r="I146" s="172">
        <v>0.17005078500000001</v>
      </c>
      <c r="J146" s="172">
        <v>0.158050045</v>
      </c>
      <c r="K146" s="176">
        <v>81.462199999999996</v>
      </c>
      <c r="L146" s="172">
        <v>108.666887</v>
      </c>
      <c r="M146" s="172">
        <v>50.705860999999999</v>
      </c>
      <c r="N146" s="172">
        <v>6.2508628754984263</v>
      </c>
      <c r="O146" s="13">
        <f t="shared" si="6"/>
        <v>405.06793609465637</v>
      </c>
      <c r="P146" s="13">
        <f t="shared" si="7"/>
        <v>1128.4723187349146</v>
      </c>
    </row>
    <row r="147" spans="1:16" x14ac:dyDescent="0.3">
      <c r="A147" s="168">
        <v>3</v>
      </c>
      <c r="B147" s="168">
        <v>49</v>
      </c>
      <c r="C147" s="170">
        <v>0.15685547899999999</v>
      </c>
      <c r="D147" s="170">
        <v>0.14110751499999999</v>
      </c>
      <c r="E147" s="174">
        <v>68.734799999999993</v>
      </c>
      <c r="F147" s="170">
        <v>105.94284599999999</v>
      </c>
      <c r="G147" s="175">
        <v>48.830615999999999</v>
      </c>
      <c r="H147" s="170">
        <v>1.0447381398725293</v>
      </c>
      <c r="I147" s="172">
        <v>0.17630732099999999</v>
      </c>
      <c r="J147" s="172">
        <v>0.16505926800000001</v>
      </c>
      <c r="K147" s="176">
        <v>83.528500000000008</v>
      </c>
      <c r="L147" s="172">
        <v>108.72447699999999</v>
      </c>
      <c r="M147" s="172">
        <v>49.074359000000001</v>
      </c>
      <c r="N147" s="172">
        <v>1.8658034761407016</v>
      </c>
      <c r="O147" s="13">
        <f t="shared" si="6"/>
        <v>741.05943324971713</v>
      </c>
      <c r="P147" s="13">
        <f t="shared" si="7"/>
        <v>1230.0979967421711</v>
      </c>
    </row>
    <row r="148" spans="1:16" x14ac:dyDescent="0.3">
      <c r="A148" s="168">
        <v>3</v>
      </c>
      <c r="B148" s="168">
        <v>50</v>
      </c>
      <c r="C148" s="170">
        <v>0.14569449400000001</v>
      </c>
      <c r="D148" s="170">
        <v>0.12431886</v>
      </c>
      <c r="E148" s="174">
        <v>67.009600000000006</v>
      </c>
      <c r="F148" s="170">
        <v>103.60225700000001</v>
      </c>
      <c r="G148" s="175">
        <v>47.203648999999999</v>
      </c>
      <c r="H148" s="170">
        <v>0.23615952322337924</v>
      </c>
      <c r="I148" s="172">
        <v>0.180935085</v>
      </c>
      <c r="J148" s="172">
        <v>0.16923242799999999</v>
      </c>
      <c r="K148" s="176">
        <v>82.509500000000003</v>
      </c>
      <c r="L148" s="172">
        <v>108.49581499999999</v>
      </c>
      <c r="M148" s="172">
        <v>50.026084999999995</v>
      </c>
      <c r="N148" s="172">
        <v>2.7395439897392553</v>
      </c>
      <c r="O148" s="13">
        <f t="shared" si="6"/>
        <v>654.21001839028622</v>
      </c>
      <c r="P148" s="13">
        <f t="shared" si="7"/>
        <v>1231.7730543563789</v>
      </c>
    </row>
    <row r="149" spans="1:16" x14ac:dyDescent="0.3">
      <c r="A149" s="168">
        <v>3</v>
      </c>
      <c r="B149" s="168">
        <v>51</v>
      </c>
      <c r="C149" s="170">
        <v>0.114279009</v>
      </c>
      <c r="D149" s="170">
        <v>7.7561840399999998E-2</v>
      </c>
      <c r="E149" s="174">
        <v>61.718200000000003</v>
      </c>
      <c r="F149" s="170">
        <v>103.215711</v>
      </c>
      <c r="G149" s="175">
        <v>46.382182999999998</v>
      </c>
      <c r="H149" s="170">
        <v>2.4225534720860066E-2</v>
      </c>
      <c r="I149" s="172">
        <v>0.14951445199999999</v>
      </c>
      <c r="J149" s="172">
        <v>0.13413092500000001</v>
      </c>
      <c r="K149" s="176">
        <v>77.791399999999996</v>
      </c>
      <c r="L149" s="172">
        <v>106.439853</v>
      </c>
      <c r="M149" s="172">
        <v>47.022480000000002</v>
      </c>
      <c r="N149" s="172">
        <v>0.36723010999419109</v>
      </c>
      <c r="O149" s="13">
        <f t="shared" si="6"/>
        <v>435.30431136652192</v>
      </c>
      <c r="P149" s="13">
        <f t="shared" si="7"/>
        <v>904.78699244268046</v>
      </c>
    </row>
    <row r="150" spans="1:16" x14ac:dyDescent="0.3">
      <c r="A150" s="168">
        <v>3</v>
      </c>
      <c r="B150" s="168">
        <v>52</v>
      </c>
      <c r="C150" s="170">
        <v>0.12794966999999999</v>
      </c>
      <c r="D150" s="170">
        <v>9.8576277500000004E-2</v>
      </c>
      <c r="E150" s="174">
        <v>63.853099999999998</v>
      </c>
      <c r="F150" s="170">
        <v>106.60794299999999</v>
      </c>
      <c r="G150" s="175">
        <v>48.667278000000003</v>
      </c>
      <c r="H150" s="170">
        <v>6.9785675988332602E-2</v>
      </c>
      <c r="I150" s="172">
        <v>0.188804939</v>
      </c>
      <c r="J150" s="172">
        <v>0.17395028500000001</v>
      </c>
      <c r="K150" s="176">
        <v>80.372</v>
      </c>
      <c r="L150" s="172">
        <v>111.026217</v>
      </c>
      <c r="M150" s="172">
        <v>54.007324000000004</v>
      </c>
      <c r="N150" s="172">
        <v>27.65204936272966</v>
      </c>
      <c r="O150" s="13">
        <f t="shared" si="6"/>
        <v>521.67874618903409</v>
      </c>
      <c r="P150" s="13">
        <f t="shared" si="7"/>
        <v>1219.6154071519586</v>
      </c>
    </row>
    <row r="151" spans="1:16" x14ac:dyDescent="0.3">
      <c r="A151" s="168">
        <v>3</v>
      </c>
      <c r="B151" s="168">
        <v>53</v>
      </c>
      <c r="C151" s="170">
        <v>0.123832688</v>
      </c>
      <c r="D151" s="170">
        <v>9.0854004000000002E-2</v>
      </c>
      <c r="E151" s="174">
        <v>63.868700000000004</v>
      </c>
      <c r="F151" s="170">
        <v>108.403037</v>
      </c>
      <c r="G151" s="175">
        <v>49.465507000000002</v>
      </c>
      <c r="H151" s="170">
        <v>0.10060259989567971</v>
      </c>
      <c r="I151" s="172">
        <v>0.18215861899999999</v>
      </c>
      <c r="J151" s="172">
        <v>0.16680307699999999</v>
      </c>
      <c r="K151" s="176">
        <v>79.882800000000003</v>
      </c>
      <c r="L151" s="172">
        <v>110.86983000000001</v>
      </c>
      <c r="M151" s="172">
        <v>53.553845000000003</v>
      </c>
      <c r="N151" s="172">
        <v>89.445757723921517</v>
      </c>
      <c r="O151" s="13">
        <f t="shared" si="6"/>
        <v>505.13964319754984</v>
      </c>
      <c r="P151" s="13">
        <f t="shared" si="7"/>
        <v>1162.4018252781573</v>
      </c>
    </row>
    <row r="152" spans="1:16" x14ac:dyDescent="0.3">
      <c r="A152" s="152">
        <v>2</v>
      </c>
      <c r="B152" s="152">
        <v>1</v>
      </c>
      <c r="C152" s="29">
        <v>8.04251879E-2</v>
      </c>
      <c r="D152" s="29">
        <v>5.7450428599999999E-2</v>
      </c>
      <c r="E152" s="29">
        <v>54.320700000000002</v>
      </c>
      <c r="F152" s="29">
        <v>117.48766099999999</v>
      </c>
      <c r="G152" s="29">
        <v>60.655733000000005</v>
      </c>
      <c r="H152" s="14">
        <v>0.13683728518681854</v>
      </c>
      <c r="I152" s="35">
        <v>0.102501549</v>
      </c>
      <c r="J152" s="35">
        <v>7.1909390399999995E-2</v>
      </c>
      <c r="K152" s="35">
        <v>67.306299999999993</v>
      </c>
      <c r="L152" s="35">
        <v>127.64858100000001</v>
      </c>
      <c r="M152" s="35">
        <v>68.888976</v>
      </c>
      <c r="N152" s="15">
        <v>0.61617404065615611</v>
      </c>
      <c r="O152" s="13">
        <f t="shared" si="6"/>
        <v>237.31369416356273</v>
      </c>
      <c r="P152" s="13">
        <f t="shared" si="7"/>
        <v>464.34616420201741</v>
      </c>
    </row>
    <row r="153" spans="1:16" x14ac:dyDescent="0.3">
      <c r="A153" s="152">
        <v>2</v>
      </c>
      <c r="B153" s="152">
        <v>2</v>
      </c>
      <c r="C153" s="29">
        <v>9.3287453100000001E-2</v>
      </c>
      <c r="D153" s="29">
        <v>5.5355112999999997E-2</v>
      </c>
      <c r="E153" s="29">
        <v>55.264599999999994</v>
      </c>
      <c r="F153" s="29">
        <v>115.311763</v>
      </c>
      <c r="G153" s="29">
        <v>56.026177000000004</v>
      </c>
      <c r="H153" s="14">
        <v>1.7532256609012318E-4</v>
      </c>
      <c r="I153" s="35">
        <v>0.124720104</v>
      </c>
      <c r="J153" s="35">
        <v>9.45900977E-2</v>
      </c>
      <c r="K153" s="35">
        <v>70.255499999999998</v>
      </c>
      <c r="L153" s="35">
        <v>125.16473999999999</v>
      </c>
      <c r="M153" s="35">
        <v>61.779959000000005</v>
      </c>
      <c r="N153" s="15">
        <v>0.17405192585158372</v>
      </c>
      <c r="O153" s="13">
        <f t="shared" si="6"/>
        <v>284.91630158680846</v>
      </c>
      <c r="P153" s="13">
        <f t="shared" si="7"/>
        <v>615.59788947964921</v>
      </c>
    </row>
    <row r="154" spans="1:16" x14ac:dyDescent="0.3">
      <c r="A154" s="152">
        <v>2</v>
      </c>
      <c r="B154" s="152">
        <v>3</v>
      </c>
      <c r="C154" s="29">
        <v>8.6475729900000006E-2</v>
      </c>
      <c r="D154" s="29">
        <v>5.0522662699999998E-2</v>
      </c>
      <c r="E154" s="29">
        <v>56.008200000000002</v>
      </c>
      <c r="F154" s="29">
        <v>109.612701</v>
      </c>
      <c r="G154" s="29">
        <v>51.052211</v>
      </c>
      <c r="H154" s="14">
        <v>0.21121846138864708</v>
      </c>
      <c r="I154" s="35">
        <v>0.13860143699999999</v>
      </c>
      <c r="J154" s="35">
        <v>0.101323329</v>
      </c>
      <c r="K154" s="35">
        <v>75.488</v>
      </c>
      <c r="L154" s="35">
        <v>120.969902</v>
      </c>
      <c r="M154" s="35">
        <v>58.285648999999999</v>
      </c>
      <c r="N154" s="15">
        <v>1.5672673974091629</v>
      </c>
      <c r="O154" s="13">
        <f t="shared" si="6"/>
        <v>271.26731409136829</v>
      </c>
      <c r="P154" s="13">
        <f t="shared" si="7"/>
        <v>789.81171541401284</v>
      </c>
    </row>
    <row r="155" spans="1:16" x14ac:dyDescent="0.3">
      <c r="A155" s="152">
        <v>2</v>
      </c>
      <c r="B155" s="152">
        <v>4</v>
      </c>
      <c r="C155" s="29">
        <v>9.6824534200000006E-2</v>
      </c>
      <c r="D155" s="29">
        <v>5.8792777400000003E-2</v>
      </c>
      <c r="E155" s="29">
        <v>58.962699999999998</v>
      </c>
      <c r="F155" s="29">
        <v>114.98739400000001</v>
      </c>
      <c r="G155" s="29">
        <v>55.442660999999994</v>
      </c>
      <c r="H155" s="14">
        <v>0.32397584157289466</v>
      </c>
      <c r="I155" s="35">
        <v>0.140951142</v>
      </c>
      <c r="J155" s="35">
        <v>0.11694067</v>
      </c>
      <c r="K155" s="35">
        <v>75.247200000000007</v>
      </c>
      <c r="L155" s="35">
        <v>125.173346</v>
      </c>
      <c r="M155" s="35">
        <v>61.330227999999998</v>
      </c>
      <c r="N155" s="15">
        <v>2.6560155869317343</v>
      </c>
      <c r="O155" s="13">
        <f t="shared" si="6"/>
        <v>336.62017475637833</v>
      </c>
      <c r="P155" s="13">
        <f t="shared" si="7"/>
        <v>798.08525531519331</v>
      </c>
    </row>
    <row r="156" spans="1:16" x14ac:dyDescent="0.3">
      <c r="A156" s="152">
        <v>2</v>
      </c>
      <c r="B156" s="152">
        <v>5</v>
      </c>
      <c r="C156" s="29">
        <v>0.107310683</v>
      </c>
      <c r="D156" s="29">
        <v>7.2087965899999995E-2</v>
      </c>
      <c r="E156" s="29">
        <v>60.603299999999997</v>
      </c>
      <c r="F156" s="29">
        <v>116.589614</v>
      </c>
      <c r="G156" s="29">
        <v>55.573033000000002</v>
      </c>
      <c r="H156" s="14">
        <v>0.18134933638071873</v>
      </c>
      <c r="I156" s="35">
        <v>0.23011346199999999</v>
      </c>
      <c r="J156" s="35">
        <v>0.21602194</v>
      </c>
      <c r="K156" s="35">
        <v>82.103800000000007</v>
      </c>
      <c r="L156" s="35">
        <v>131.30286100000001</v>
      </c>
      <c r="M156" s="35">
        <v>74.771799000000001</v>
      </c>
      <c r="N156" s="15">
        <v>893.20797216332926</v>
      </c>
      <c r="O156" s="13">
        <f t="shared" si="6"/>
        <v>394.12638097126603</v>
      </c>
      <c r="P156" s="13">
        <f t="shared" si="7"/>
        <v>1551.202665318008</v>
      </c>
    </row>
    <row r="157" spans="1:16" x14ac:dyDescent="0.3">
      <c r="A157" s="152">
        <v>2</v>
      </c>
      <c r="B157" s="152">
        <v>6</v>
      </c>
      <c r="C157" s="29">
        <v>0.13826043900000001</v>
      </c>
      <c r="D157" s="29">
        <v>0.115432717</v>
      </c>
      <c r="E157" s="29">
        <v>65.508700000000005</v>
      </c>
      <c r="F157" s="29">
        <v>112.459384</v>
      </c>
      <c r="G157" s="29">
        <v>52.736829</v>
      </c>
      <c r="H157" s="14">
        <v>0.65400910482481567</v>
      </c>
      <c r="I157" s="35">
        <v>0.24334159499999999</v>
      </c>
      <c r="J157" s="35">
        <v>0.23446181399999999</v>
      </c>
      <c r="K157" s="35">
        <v>88.734099999999998</v>
      </c>
      <c r="L157" s="35">
        <v>133.39889599999998</v>
      </c>
      <c r="M157" s="35">
        <v>74.216558000000006</v>
      </c>
      <c r="N157" s="15">
        <v>162.76305826064217</v>
      </c>
      <c r="O157" s="13">
        <f t="shared" si="6"/>
        <v>593.32943430701107</v>
      </c>
      <c r="P157" s="13">
        <f t="shared" si="7"/>
        <v>1916.0085725698873</v>
      </c>
    </row>
    <row r="158" spans="1:16" x14ac:dyDescent="0.3">
      <c r="A158" s="152">
        <v>2</v>
      </c>
      <c r="B158" s="152">
        <v>7</v>
      </c>
      <c r="C158" s="29">
        <v>0.17161652399999999</v>
      </c>
      <c r="D158" s="29">
        <v>0.157609358</v>
      </c>
      <c r="E158" s="29">
        <v>70.201399999999992</v>
      </c>
      <c r="F158" s="29">
        <v>120.526996</v>
      </c>
      <c r="G158" s="29">
        <v>58.925632</v>
      </c>
      <c r="H158" s="14">
        <v>3.4201695087790149</v>
      </c>
      <c r="I158" s="35">
        <v>0.21974395199999999</v>
      </c>
      <c r="J158" s="35">
        <v>0.208559826</v>
      </c>
      <c r="K158" s="35">
        <v>87.142800000000008</v>
      </c>
      <c r="L158" s="35">
        <v>133.38243900000001</v>
      </c>
      <c r="M158" s="35">
        <v>68.881260999999995</v>
      </c>
      <c r="N158" s="15">
        <v>17.314584233497619</v>
      </c>
      <c r="O158" s="13">
        <f t="shared" si="6"/>
        <v>845.76682821328563</v>
      </c>
      <c r="P158" s="13">
        <f t="shared" si="7"/>
        <v>1668.7064755956449</v>
      </c>
    </row>
    <row r="159" spans="1:16" x14ac:dyDescent="0.3">
      <c r="A159" s="152">
        <v>2</v>
      </c>
      <c r="B159" s="152">
        <v>8</v>
      </c>
      <c r="C159" s="29">
        <v>0.14463679500000001</v>
      </c>
      <c r="D159" s="29">
        <v>0.131115064</v>
      </c>
      <c r="E159" s="29">
        <v>67.434600000000003</v>
      </c>
      <c r="F159" s="29">
        <v>121.81241600000001</v>
      </c>
      <c r="G159" s="29">
        <v>61.607710000000004</v>
      </c>
      <c r="H159" s="14">
        <v>1.7368676925923427</v>
      </c>
      <c r="I159" s="35">
        <v>0.18421088199999999</v>
      </c>
      <c r="J159" s="35">
        <v>0.17377990500000001</v>
      </c>
      <c r="K159" s="35">
        <v>84.013000000000005</v>
      </c>
      <c r="L159" s="35">
        <v>131.851291</v>
      </c>
      <c r="M159" s="35">
        <v>67.252946999999992</v>
      </c>
      <c r="N159" s="15">
        <v>6.993240610235584</v>
      </c>
      <c r="O159" s="13">
        <f t="shared" si="6"/>
        <v>657.72501759040927</v>
      </c>
      <c r="P159" s="13">
        <f t="shared" si="7"/>
        <v>1300.1943310899271</v>
      </c>
    </row>
    <row r="160" spans="1:16" x14ac:dyDescent="0.3">
      <c r="A160" s="152">
        <v>2</v>
      </c>
      <c r="B160" s="152">
        <v>9</v>
      </c>
      <c r="C160" s="29">
        <v>0.14322511900000001</v>
      </c>
      <c r="D160" s="29">
        <v>0.132159621</v>
      </c>
      <c r="E160" s="29">
        <v>69.529800000000009</v>
      </c>
      <c r="F160" s="29">
        <v>124.158974</v>
      </c>
      <c r="G160" s="29">
        <v>65.42689</v>
      </c>
      <c r="H160" s="14">
        <v>1.2805852231038466</v>
      </c>
      <c r="I160" s="35">
        <v>0.17219115800000001</v>
      </c>
      <c r="J160" s="35">
        <v>0.160854727</v>
      </c>
      <c r="K160" s="35">
        <v>86.046499999999995</v>
      </c>
      <c r="L160" s="35">
        <v>136.775575</v>
      </c>
      <c r="M160" s="35">
        <v>71.837682999999998</v>
      </c>
      <c r="N160" s="15">
        <v>1.985070859484978</v>
      </c>
      <c r="O160" s="13">
        <f t="shared" si="6"/>
        <v>692.40652532730667</v>
      </c>
      <c r="P160" s="13">
        <f t="shared" si="7"/>
        <v>1274.9033617700154</v>
      </c>
    </row>
    <row r="161" spans="1:16" x14ac:dyDescent="0.3">
      <c r="A161" s="152">
        <v>2</v>
      </c>
      <c r="B161" s="152">
        <v>10</v>
      </c>
      <c r="C161" s="29">
        <v>8.9384786800000005E-2</v>
      </c>
      <c r="D161" s="29">
        <v>4.9826659299999999E-2</v>
      </c>
      <c r="E161" s="29">
        <v>53.932899999999997</v>
      </c>
      <c r="F161" s="29">
        <v>108.80028399999999</v>
      </c>
      <c r="G161" s="29">
        <v>51.105643000000001</v>
      </c>
      <c r="H161" s="14">
        <v>2.6651075975603956E-3</v>
      </c>
      <c r="I161" s="35">
        <v>0.14483837799999999</v>
      </c>
      <c r="J161" s="35">
        <v>0.119877189</v>
      </c>
      <c r="K161" s="35">
        <v>74.834000000000003</v>
      </c>
      <c r="L161" s="35">
        <v>119.81539500000001</v>
      </c>
      <c r="M161" s="35">
        <v>60.575442000000002</v>
      </c>
      <c r="N161" s="15">
        <v>5.230694262982805</v>
      </c>
      <c r="O161" s="13">
        <f t="shared" si="6"/>
        <v>259.99868708277563</v>
      </c>
      <c r="P161" s="13">
        <f t="shared" si="7"/>
        <v>811.11339180414416</v>
      </c>
    </row>
    <row r="162" spans="1:16" x14ac:dyDescent="0.3">
      <c r="A162" s="152">
        <v>2</v>
      </c>
      <c r="B162" s="152">
        <v>11</v>
      </c>
      <c r="C162" s="29">
        <v>9.3287453100000001E-2</v>
      </c>
      <c r="D162" s="29">
        <v>5.5355112999999997E-2</v>
      </c>
      <c r="E162" s="29">
        <v>55.264599999999994</v>
      </c>
      <c r="F162" s="29">
        <v>115.311763</v>
      </c>
      <c r="G162" s="29">
        <v>56.026177000000004</v>
      </c>
      <c r="H162" s="14">
        <v>1.7532256609012318E-4</v>
      </c>
      <c r="I162" s="35">
        <v>0.124720104</v>
      </c>
      <c r="J162" s="35">
        <v>9.45900977E-2</v>
      </c>
      <c r="K162" s="35">
        <v>70.255499999999998</v>
      </c>
      <c r="L162" s="35">
        <v>125.16473999999999</v>
      </c>
      <c r="M162" s="35">
        <v>61.779959000000005</v>
      </c>
      <c r="N162" s="15">
        <v>0.17405192585158372</v>
      </c>
      <c r="O162" s="13">
        <f t="shared" si="6"/>
        <v>284.91630158680846</v>
      </c>
      <c r="P162" s="13">
        <f t="shared" si="7"/>
        <v>615.59788947964921</v>
      </c>
    </row>
    <row r="163" spans="1:16" x14ac:dyDescent="0.3">
      <c r="A163" s="152">
        <v>2</v>
      </c>
      <c r="B163" s="152">
        <v>12</v>
      </c>
      <c r="C163" s="29">
        <v>0.11718715</v>
      </c>
      <c r="D163" s="29">
        <v>9.5814466500000001E-2</v>
      </c>
      <c r="E163" s="29">
        <v>57.896900000000002</v>
      </c>
      <c r="F163" s="29">
        <v>114.30153899999999</v>
      </c>
      <c r="G163" s="29">
        <v>63.439643000000004</v>
      </c>
      <c r="H163" s="14">
        <v>5.2029600106939022E-2</v>
      </c>
      <c r="I163" s="35">
        <v>0.207236588</v>
      </c>
      <c r="J163" s="35">
        <v>0.185661465</v>
      </c>
      <c r="K163" s="35">
        <v>71.665700000000001</v>
      </c>
      <c r="L163" s="35">
        <v>133.52603299999998</v>
      </c>
      <c r="M163" s="35">
        <v>82.654427999999996</v>
      </c>
      <c r="N163" s="15">
        <v>1.5938435698086273</v>
      </c>
      <c r="O163" s="13">
        <f t="shared" si="6"/>
        <v>392.81730681456156</v>
      </c>
      <c r="P163" s="13">
        <f t="shared" si="7"/>
        <v>1064.361428668625</v>
      </c>
    </row>
    <row r="164" spans="1:16" x14ac:dyDescent="0.3">
      <c r="A164" s="152">
        <v>2</v>
      </c>
      <c r="B164" s="152">
        <v>13</v>
      </c>
      <c r="C164" s="29">
        <v>0.145744652</v>
      </c>
      <c r="D164" s="29">
        <v>0.134615973</v>
      </c>
      <c r="E164" s="29">
        <v>67.281099999999995</v>
      </c>
      <c r="F164" s="29">
        <v>125.12983399999999</v>
      </c>
      <c r="G164" s="29">
        <v>64.187822000000011</v>
      </c>
      <c r="H164" s="14">
        <v>1.9216141668436428</v>
      </c>
      <c r="I164" s="35">
        <v>0.17607827500000001</v>
      </c>
      <c r="J164" s="35">
        <v>0.165855736</v>
      </c>
      <c r="K164" s="35">
        <v>84.778500000000008</v>
      </c>
      <c r="L164" s="35">
        <v>137.11999499999999</v>
      </c>
      <c r="M164" s="35">
        <v>70.633837999999997</v>
      </c>
      <c r="N164" s="15">
        <v>4.815891279938751</v>
      </c>
      <c r="O164" s="13">
        <f t="shared" si="6"/>
        <v>659.74908126851813</v>
      </c>
      <c r="P164" s="13">
        <f t="shared" si="7"/>
        <v>1265.5439482262229</v>
      </c>
    </row>
    <row r="165" spans="1:16" x14ac:dyDescent="0.3">
      <c r="A165" s="152">
        <v>2</v>
      </c>
      <c r="B165" s="152">
        <v>14</v>
      </c>
      <c r="C165" s="29">
        <v>9.6312552699999998E-2</v>
      </c>
      <c r="D165" s="29">
        <v>6.7703664299999994E-2</v>
      </c>
      <c r="E165" s="29">
        <v>52.754899999999999</v>
      </c>
      <c r="F165" s="29">
        <v>102.06989499999999</v>
      </c>
      <c r="G165" s="29">
        <v>48.769893000000003</v>
      </c>
      <c r="H165" s="14">
        <v>3.6393751996784629E-2</v>
      </c>
      <c r="I165" s="35">
        <v>0.18141490199999999</v>
      </c>
      <c r="J165" s="35">
        <v>0.1568214</v>
      </c>
      <c r="K165" s="35">
        <v>68.27239999999999</v>
      </c>
      <c r="L165" s="35">
        <v>117.439904</v>
      </c>
      <c r="M165" s="35">
        <v>63.031696999999994</v>
      </c>
      <c r="N165" s="15">
        <v>12.741657736781725</v>
      </c>
      <c r="O165" s="13">
        <f t="shared" si="6"/>
        <v>268.04548850887636</v>
      </c>
      <c r="P165" s="13">
        <f t="shared" si="7"/>
        <v>845.59673717847113</v>
      </c>
    </row>
    <row r="166" spans="1:16" x14ac:dyDescent="0.3">
      <c r="A166" s="152">
        <v>2</v>
      </c>
      <c r="B166" s="152">
        <v>15</v>
      </c>
      <c r="C166" s="29">
        <v>7.7184677100000001E-2</v>
      </c>
      <c r="D166" s="29">
        <v>3.7098552999999999E-2</v>
      </c>
      <c r="E166" s="29">
        <v>50.837499999999999</v>
      </c>
      <c r="F166" s="29">
        <v>94.492508999999998</v>
      </c>
      <c r="G166" s="29">
        <v>41.696038999999999</v>
      </c>
      <c r="H166" s="14">
        <v>6.0642830196601044E-3</v>
      </c>
      <c r="I166" s="35">
        <v>0.13987845199999999</v>
      </c>
      <c r="J166" s="35">
        <v>0.108612478</v>
      </c>
      <c r="K166" s="35">
        <v>69.664199999999994</v>
      </c>
      <c r="L166" s="35">
        <v>115.89683600000001</v>
      </c>
      <c r="M166" s="35">
        <v>57.426324000000001</v>
      </c>
      <c r="N166" s="15">
        <v>1.1782123826073556</v>
      </c>
      <c r="O166" s="13">
        <f t="shared" si="6"/>
        <v>199.48004727204716</v>
      </c>
      <c r="P166" s="13">
        <f t="shared" si="7"/>
        <v>678.844221938224</v>
      </c>
    </row>
    <row r="167" spans="1:16" x14ac:dyDescent="0.3">
      <c r="A167" s="152">
        <v>2</v>
      </c>
      <c r="B167" s="152">
        <v>16</v>
      </c>
      <c r="C167" s="29">
        <v>7.33730197E-2</v>
      </c>
      <c r="D167" s="29">
        <v>3.1245904000000001E-2</v>
      </c>
      <c r="E167" s="29">
        <v>53.658700000000003</v>
      </c>
      <c r="F167" s="29">
        <v>112.147119</v>
      </c>
      <c r="G167" s="29">
        <v>61.074128999999999</v>
      </c>
      <c r="H167" s="14">
        <v>15.866670937156261</v>
      </c>
      <c r="I167" s="49">
        <v>0.116615914</v>
      </c>
      <c r="J167" s="35">
        <v>8.1128157699999995E-2</v>
      </c>
      <c r="K167" s="35">
        <v>71.708299999999994</v>
      </c>
      <c r="L167" s="35">
        <v>121.912471</v>
      </c>
      <c r="M167" s="35">
        <v>66.360451999999995</v>
      </c>
      <c r="N167" s="15">
        <v>23.477767236917703</v>
      </c>
      <c r="O167" s="13">
        <f t="shared" si="6"/>
        <v>211.25971349667728</v>
      </c>
      <c r="P167" s="13">
        <f t="shared" si="7"/>
        <v>599.64839275029135</v>
      </c>
    </row>
    <row r="168" spans="1:16" x14ac:dyDescent="0.3">
      <c r="A168" s="152">
        <v>2</v>
      </c>
      <c r="B168" s="152">
        <v>17</v>
      </c>
      <c r="C168" s="29">
        <v>8.1556878999999999E-2</v>
      </c>
      <c r="D168" s="29">
        <v>4.8031020899999999E-2</v>
      </c>
      <c r="E168" s="29">
        <v>52.436099999999996</v>
      </c>
      <c r="F168" s="29">
        <v>104.16516</v>
      </c>
      <c r="G168" s="29">
        <v>50.533465</v>
      </c>
      <c r="H168" s="14">
        <v>1.3327627419761909</v>
      </c>
      <c r="I168" s="35">
        <v>0.123546027</v>
      </c>
      <c r="J168" s="35">
        <v>8.4002233999999995E-2</v>
      </c>
      <c r="K168" s="35">
        <v>70.069299999999998</v>
      </c>
      <c r="L168" s="35">
        <v>116.219172</v>
      </c>
      <c r="M168" s="35">
        <v>56.604881000000006</v>
      </c>
      <c r="N168" s="15">
        <v>1.7528300854089869</v>
      </c>
      <c r="O168" s="13">
        <f t="shared" si="6"/>
        <v>224.24427487796336</v>
      </c>
      <c r="P168" s="13">
        <f t="shared" si="7"/>
        <v>606.57476918251325</v>
      </c>
    </row>
    <row r="169" spans="1:16" x14ac:dyDescent="0.3">
      <c r="A169" s="152">
        <v>2</v>
      </c>
      <c r="B169" s="152">
        <v>18</v>
      </c>
      <c r="C169" s="29">
        <v>9.6643254200000001E-2</v>
      </c>
      <c r="D169" s="29">
        <v>6.4009487599999998E-2</v>
      </c>
      <c r="E169" s="29">
        <v>55.428699999999999</v>
      </c>
      <c r="F169" s="29">
        <v>108.29223</v>
      </c>
      <c r="G169" s="29">
        <v>53.224588000000004</v>
      </c>
      <c r="H169" s="14">
        <v>1.5837805660643673</v>
      </c>
      <c r="I169" s="35">
        <v>0.136415645</v>
      </c>
      <c r="J169" s="35">
        <v>0.112009607</v>
      </c>
      <c r="K169" s="35">
        <v>71.555400000000006</v>
      </c>
      <c r="L169" s="35">
        <v>118.280181</v>
      </c>
      <c r="M169" s="35">
        <v>57.873418000000001</v>
      </c>
      <c r="N169" s="15">
        <v>3.300259490126217</v>
      </c>
      <c r="O169" s="13">
        <f t="shared" si="6"/>
        <v>296.92101134717984</v>
      </c>
      <c r="P169" s="13">
        <f t="shared" si="7"/>
        <v>698.47201185551023</v>
      </c>
    </row>
    <row r="170" spans="1:16" x14ac:dyDescent="0.3">
      <c r="A170" s="152">
        <v>2</v>
      </c>
      <c r="B170" s="152">
        <v>19</v>
      </c>
      <c r="C170" s="29">
        <v>0.10130724300000001</v>
      </c>
      <c r="D170" s="29">
        <v>6.2154173899999998E-2</v>
      </c>
      <c r="E170" s="29">
        <v>57.925400000000003</v>
      </c>
      <c r="F170" s="29">
        <v>108.391688</v>
      </c>
      <c r="G170" s="29">
        <v>53.749741</v>
      </c>
      <c r="H170" s="14">
        <v>1.06733418155163</v>
      </c>
      <c r="I170" s="35">
        <v>0.14584209000000001</v>
      </c>
      <c r="J170" s="35">
        <v>0.11899705200000001</v>
      </c>
      <c r="K170" s="35">
        <v>74.241900000000001</v>
      </c>
      <c r="L170" s="35">
        <v>125.81033499999999</v>
      </c>
      <c r="M170" s="35">
        <v>65.560089000000005</v>
      </c>
      <c r="N170" s="15">
        <v>8.4074856189242357</v>
      </c>
      <c r="O170" s="13">
        <f t="shared" si="6"/>
        <v>339.92145688499176</v>
      </c>
      <c r="P170" s="13">
        <f t="shared" si="7"/>
        <v>803.86114071136819</v>
      </c>
    </row>
    <row r="171" spans="1:16" x14ac:dyDescent="0.3">
      <c r="A171" s="152">
        <v>2</v>
      </c>
      <c r="B171" s="152">
        <v>20</v>
      </c>
      <c r="C171" s="29">
        <v>7.3092632000000005E-2</v>
      </c>
      <c r="D171" s="29">
        <v>4.1917011099999998E-2</v>
      </c>
      <c r="E171" s="29">
        <v>60.350099999999998</v>
      </c>
      <c r="F171" s="29">
        <v>112.082855</v>
      </c>
      <c r="G171" s="29">
        <v>53.976179999999999</v>
      </c>
      <c r="H171" s="14">
        <v>5.9113634348698296E-3</v>
      </c>
      <c r="I171" s="35">
        <v>0.109424248</v>
      </c>
      <c r="J171" s="35">
        <v>6.7319713500000003E-2</v>
      </c>
      <c r="K171" s="35">
        <v>79.054400000000001</v>
      </c>
      <c r="L171" s="35">
        <v>123.60644499999999</v>
      </c>
      <c r="M171" s="35">
        <v>60.919521999999994</v>
      </c>
      <c r="N171" s="15">
        <v>0.13047288114658812</v>
      </c>
      <c r="O171" s="13">
        <f t="shared" si="6"/>
        <v>266.21320182021918</v>
      </c>
      <c r="P171" s="13">
        <f t="shared" si="7"/>
        <v>683.85757889015224</v>
      </c>
    </row>
    <row r="172" spans="1:16" x14ac:dyDescent="0.3">
      <c r="A172" s="152">
        <v>2</v>
      </c>
      <c r="B172" s="152">
        <v>21</v>
      </c>
      <c r="C172" s="29">
        <v>8.2384809899999994E-2</v>
      </c>
      <c r="D172" s="29">
        <v>5.0987348000000002E-2</v>
      </c>
      <c r="E172" s="29">
        <v>48.810199999999995</v>
      </c>
      <c r="F172" s="29">
        <v>96.158878999999999</v>
      </c>
      <c r="G172" s="29">
        <v>43.507021000000002</v>
      </c>
      <c r="H172" s="14">
        <v>0.13420825913690126</v>
      </c>
      <c r="I172" s="35">
        <v>0.117586784</v>
      </c>
      <c r="J172" s="35">
        <v>8.2577616000000006E-2</v>
      </c>
      <c r="K172" s="35">
        <v>63.750600000000006</v>
      </c>
      <c r="L172" s="35">
        <v>109.27153100000001</v>
      </c>
      <c r="M172" s="35">
        <v>53.669446000000001</v>
      </c>
      <c r="N172" s="15">
        <v>0.2523651516448906</v>
      </c>
      <c r="O172" s="13">
        <f t="shared" si="6"/>
        <v>196.27650598552322</v>
      </c>
      <c r="P172" s="13">
        <f t="shared" si="7"/>
        <v>477.88903478130732</v>
      </c>
    </row>
    <row r="173" spans="1:16" x14ac:dyDescent="0.3">
      <c r="A173" s="152">
        <v>2</v>
      </c>
      <c r="B173" s="152">
        <v>22</v>
      </c>
      <c r="C173" s="29">
        <v>9.1173470000000006E-2</v>
      </c>
      <c r="D173" s="29">
        <v>5.9124432499999997E-2</v>
      </c>
      <c r="E173" s="29">
        <v>48.9634</v>
      </c>
      <c r="F173" s="29">
        <v>95.408569</v>
      </c>
      <c r="G173" s="29">
        <v>43.335838000000003</v>
      </c>
      <c r="H173" s="14">
        <v>0.30642202073731939</v>
      </c>
      <c r="I173" s="35">
        <v>0.14705294399999999</v>
      </c>
      <c r="J173" s="35">
        <v>0.12379496500000001</v>
      </c>
      <c r="K173" s="35">
        <v>66.741400000000013</v>
      </c>
      <c r="L173" s="35">
        <v>110.807513</v>
      </c>
      <c r="M173" s="35">
        <v>54.769146999999997</v>
      </c>
      <c r="N173" s="15">
        <v>6.6940093937846719</v>
      </c>
      <c r="O173" s="13">
        <f t="shared" si="6"/>
        <v>218.5806026001375</v>
      </c>
      <c r="P173" s="13">
        <f t="shared" si="7"/>
        <v>655.03476219202946</v>
      </c>
    </row>
    <row r="174" spans="1:16" x14ac:dyDescent="0.3">
      <c r="A174" s="152">
        <v>2</v>
      </c>
      <c r="B174" s="152">
        <v>23</v>
      </c>
      <c r="C174" s="29">
        <v>9.2388898100000005E-2</v>
      </c>
      <c r="D174" s="29">
        <v>5.6627351800000003E-2</v>
      </c>
      <c r="E174" s="29">
        <v>49.678399999999996</v>
      </c>
      <c r="F174" s="29">
        <v>101.995817</v>
      </c>
      <c r="G174" s="29">
        <v>48.135153000000003</v>
      </c>
      <c r="H174" s="14">
        <v>0.15757014754836837</v>
      </c>
      <c r="I174" s="35">
        <v>0.143949732</v>
      </c>
      <c r="J174" s="35">
        <v>0.115037315</v>
      </c>
      <c r="K174" s="35">
        <v>69.504899999999992</v>
      </c>
      <c r="L174" s="35">
        <v>115.113045</v>
      </c>
      <c r="M174" s="35">
        <v>57.054908000000005</v>
      </c>
      <c r="N174" s="15">
        <v>0.73374733614415766</v>
      </c>
      <c r="O174" s="13">
        <f t="shared" si="6"/>
        <v>228.01057375301664</v>
      </c>
      <c r="P174" s="13">
        <f t="shared" si="7"/>
        <v>695.41124061169808</v>
      </c>
    </row>
    <row r="175" spans="1:16" x14ac:dyDescent="0.3">
      <c r="A175" s="152">
        <v>2</v>
      </c>
      <c r="B175" s="152">
        <v>24</v>
      </c>
      <c r="C175" s="29">
        <v>0.13397333</v>
      </c>
      <c r="D175" s="29">
        <v>0.119888522</v>
      </c>
      <c r="E175" s="29">
        <v>66.927499999999995</v>
      </c>
      <c r="F175" s="29">
        <v>120.749875</v>
      </c>
      <c r="G175" s="29">
        <v>59.976638999999999</v>
      </c>
      <c r="H175" s="14">
        <v>1.2954985636543688</v>
      </c>
      <c r="I175" s="35">
        <v>0.171061352</v>
      </c>
      <c r="J175" s="35">
        <v>0.15923535799999999</v>
      </c>
      <c r="K175" s="35">
        <v>82.420099999999991</v>
      </c>
      <c r="L175" s="35">
        <v>129.48859200000001</v>
      </c>
      <c r="M175" s="35">
        <v>65.506985999999998</v>
      </c>
      <c r="N175" s="15">
        <v>3.5311915577408994</v>
      </c>
      <c r="O175" s="13">
        <f t="shared" si="6"/>
        <v>600.10543166636569</v>
      </c>
      <c r="P175" s="13">
        <f t="shared" si="7"/>
        <v>1162.0322317732894</v>
      </c>
    </row>
    <row r="176" spans="1:16" x14ac:dyDescent="0.3">
      <c r="A176" s="152">
        <v>2</v>
      </c>
      <c r="B176" s="152">
        <v>25</v>
      </c>
      <c r="C176" s="29">
        <v>0.109215245</v>
      </c>
      <c r="D176" s="29">
        <v>9.2216648200000001E-2</v>
      </c>
      <c r="E176" s="29">
        <v>60.494</v>
      </c>
      <c r="F176" s="29">
        <v>120.15882499999999</v>
      </c>
      <c r="G176" s="29">
        <v>62.701353000000005</v>
      </c>
      <c r="H176" s="14">
        <v>0.6257557228367272</v>
      </c>
      <c r="I176" s="35">
        <v>0.13695864399999999</v>
      </c>
      <c r="J176" s="35">
        <v>0.116356626</v>
      </c>
      <c r="K176" s="35">
        <v>76.297199999999989</v>
      </c>
      <c r="L176" s="35">
        <v>129.120654</v>
      </c>
      <c r="M176" s="35">
        <v>67.44288499999999</v>
      </c>
      <c r="N176" s="15">
        <v>1.5142944847615609</v>
      </c>
      <c r="O176" s="13">
        <f t="shared" si="6"/>
        <v>399.67581417512883</v>
      </c>
      <c r="P176" s="13">
        <f t="shared" si="7"/>
        <v>797.2722495727071</v>
      </c>
    </row>
    <row r="177" spans="1:16" x14ac:dyDescent="0.3">
      <c r="A177" s="152">
        <v>2</v>
      </c>
      <c r="B177" s="152">
        <v>26</v>
      </c>
      <c r="C177" s="29">
        <v>6.7525215400000005E-2</v>
      </c>
      <c r="D177" s="29">
        <v>1.42990863E-2</v>
      </c>
      <c r="E177" s="29">
        <v>56.317</v>
      </c>
      <c r="F177" s="29">
        <v>110.427448</v>
      </c>
      <c r="G177" s="29">
        <v>56.425910999999999</v>
      </c>
      <c r="H177" s="14">
        <v>0.11620056668394665</v>
      </c>
      <c r="I177" s="35">
        <v>0.120047458</v>
      </c>
      <c r="J177" s="35">
        <v>8.2603953800000005E-2</v>
      </c>
      <c r="K177" s="35">
        <v>75.156400000000005</v>
      </c>
      <c r="L177" s="35">
        <v>127.10520799999999</v>
      </c>
      <c r="M177" s="35">
        <v>67.233399000000006</v>
      </c>
      <c r="N177" s="15">
        <v>1.212917006153293</v>
      </c>
      <c r="O177" s="13">
        <f t="shared" si="6"/>
        <v>214.16327628333195</v>
      </c>
      <c r="P177" s="13">
        <f t="shared" si="7"/>
        <v>678.08620109074832</v>
      </c>
    </row>
    <row r="178" spans="1:16" x14ac:dyDescent="0.3">
      <c r="A178" s="152">
        <v>2</v>
      </c>
      <c r="B178" s="152">
        <v>27</v>
      </c>
      <c r="C178" s="29">
        <v>0.123232298</v>
      </c>
      <c r="D178" s="29">
        <v>0.108372793</v>
      </c>
      <c r="E178" s="29">
        <v>63.630699999999997</v>
      </c>
      <c r="F178" s="29">
        <v>108.67122599999999</v>
      </c>
      <c r="G178" s="29">
        <v>53.666819999999994</v>
      </c>
      <c r="H178" s="14">
        <v>1.8094179277867923</v>
      </c>
      <c r="I178" s="35">
        <v>0.16108581399999999</v>
      </c>
      <c r="J178" s="35">
        <v>0.14752395500000001</v>
      </c>
      <c r="K178" s="35">
        <v>80.656900000000007</v>
      </c>
      <c r="L178" s="35">
        <v>123.845744</v>
      </c>
      <c r="M178" s="35">
        <v>63.109471999999997</v>
      </c>
      <c r="N178" s="15">
        <v>3.9253828332486682</v>
      </c>
      <c r="O178" s="13">
        <f t="shared" si="6"/>
        <v>498.9510593162704</v>
      </c>
      <c r="P178" s="13">
        <f t="shared" si="7"/>
        <v>1047.9494843601183</v>
      </c>
    </row>
    <row r="179" spans="1:16" x14ac:dyDescent="0.3">
      <c r="A179" s="38">
        <v>2</v>
      </c>
      <c r="B179" s="38">
        <v>28</v>
      </c>
      <c r="C179" s="38">
        <v>8.5018865799999996E-2</v>
      </c>
      <c r="D179" s="38">
        <v>5.0713539100000003E-2</v>
      </c>
      <c r="E179" s="38">
        <v>53.1631</v>
      </c>
      <c r="F179" s="38">
        <v>104.006523</v>
      </c>
      <c r="G179" s="38">
        <v>52.518929999999997</v>
      </c>
      <c r="H179" s="14">
        <v>5.9436447379215069</v>
      </c>
      <c r="I179" s="58">
        <v>0.118413724</v>
      </c>
      <c r="J179" s="58">
        <v>9.0799361499999995E-2</v>
      </c>
      <c r="K179" s="39">
        <v>70.914000000000001</v>
      </c>
      <c r="L179" s="39">
        <v>117.93026900000001</v>
      </c>
      <c r="M179" s="39">
        <v>59.587072999999997</v>
      </c>
      <c r="N179" s="15">
        <v>5.6354185320573462</v>
      </c>
      <c r="O179" s="13">
        <f t="shared" si="6"/>
        <v>240.29011283418052</v>
      </c>
      <c r="P179" s="13">
        <f t="shared" si="7"/>
        <v>595.47839007441473</v>
      </c>
    </row>
    <row r="180" spans="1:16" x14ac:dyDescent="0.3">
      <c r="A180" s="38">
        <v>2</v>
      </c>
      <c r="B180" s="38">
        <v>29</v>
      </c>
      <c r="C180" s="38">
        <v>8.9487560100000002E-2</v>
      </c>
      <c r="D180" s="38">
        <v>5.95288426E-2</v>
      </c>
      <c r="E180" s="38">
        <v>53.781199999999998</v>
      </c>
      <c r="F180" s="38">
        <v>101.80675000000001</v>
      </c>
      <c r="G180" s="38">
        <v>49.626835999999997</v>
      </c>
      <c r="H180" s="14">
        <v>4.0470915301998769</v>
      </c>
      <c r="I180" s="58">
        <v>0.135882169</v>
      </c>
      <c r="J180" s="58">
        <v>0.108036354</v>
      </c>
      <c r="K180" s="39">
        <v>72.390300000000011</v>
      </c>
      <c r="L180" s="39">
        <v>116.900841</v>
      </c>
      <c r="M180" s="39">
        <v>57.567923</v>
      </c>
      <c r="N180" s="15">
        <v>4.8406000184304787</v>
      </c>
      <c r="O180" s="13">
        <f t="shared" si="6"/>
        <v>258.83538248875215</v>
      </c>
      <c r="P180" s="13">
        <f t="shared" si="7"/>
        <v>712.07087630330284</v>
      </c>
    </row>
    <row r="181" spans="1:16" x14ac:dyDescent="0.3">
      <c r="A181" s="38">
        <v>2</v>
      </c>
      <c r="B181" s="38">
        <v>30</v>
      </c>
      <c r="C181" s="38">
        <v>0.11188142700000001</v>
      </c>
      <c r="D181" s="38">
        <v>8.32731575E-2</v>
      </c>
      <c r="E181" s="38">
        <v>56.513300000000001</v>
      </c>
      <c r="F181" s="38">
        <v>104.779088</v>
      </c>
      <c r="G181" s="38">
        <v>50.609833999999999</v>
      </c>
      <c r="H181" s="14">
        <v>2.8955638246410933</v>
      </c>
      <c r="I181" s="58">
        <v>0.155188039</v>
      </c>
      <c r="J181" s="58">
        <v>0.127552569</v>
      </c>
      <c r="K181" s="39">
        <v>74.203500000000005</v>
      </c>
      <c r="L181" s="39">
        <v>119.90251600000001</v>
      </c>
      <c r="M181" s="39">
        <v>58.451036999999999</v>
      </c>
      <c r="N181" s="15">
        <v>6.9817284259574759</v>
      </c>
      <c r="O181" s="13">
        <f t="shared" si="6"/>
        <v>357.32165172809397</v>
      </c>
      <c r="P181" s="13">
        <f t="shared" si="7"/>
        <v>854.49008160847018</v>
      </c>
    </row>
    <row r="182" spans="1:16" x14ac:dyDescent="0.3">
      <c r="A182" s="38">
        <v>2</v>
      </c>
      <c r="B182" s="38">
        <v>31</v>
      </c>
      <c r="C182" s="38">
        <v>0.151510954</v>
      </c>
      <c r="D182" s="38">
        <v>0.13629497600000001</v>
      </c>
      <c r="E182" s="38">
        <v>80.5672</v>
      </c>
      <c r="F182" s="38">
        <v>109.78976399999999</v>
      </c>
      <c r="G182" s="38">
        <v>52.899833999999998</v>
      </c>
      <c r="H182" s="14">
        <v>2.0413185186388758</v>
      </c>
      <c r="I182" s="58">
        <v>0.20009613000000001</v>
      </c>
      <c r="J182" s="58">
        <v>0.18667155499999999</v>
      </c>
      <c r="K182" s="39">
        <v>80.5672</v>
      </c>
      <c r="L182" s="39">
        <v>121.929918</v>
      </c>
      <c r="M182" s="39">
        <v>59.889449999999997</v>
      </c>
      <c r="N182" s="15">
        <v>6.7782535032972087</v>
      </c>
      <c r="O182" s="13">
        <f t="shared" si="6"/>
        <v>983.46877117124325</v>
      </c>
      <c r="P182" s="13">
        <f t="shared" si="7"/>
        <v>1298.8387300843037</v>
      </c>
    </row>
    <row r="183" spans="1:16" x14ac:dyDescent="0.3">
      <c r="A183" s="38">
        <v>2</v>
      </c>
      <c r="B183" s="38">
        <v>32</v>
      </c>
      <c r="C183" s="38">
        <v>0.111166954</v>
      </c>
      <c r="D183" s="38">
        <v>8.9359313199999998E-2</v>
      </c>
      <c r="E183" s="38">
        <v>57.7301</v>
      </c>
      <c r="F183" s="38">
        <v>109.402322</v>
      </c>
      <c r="G183" s="38">
        <v>53.386243999999998</v>
      </c>
      <c r="H183" s="14">
        <v>6.9128276767890906E-2</v>
      </c>
      <c r="I183" s="58">
        <v>0.220079467</v>
      </c>
      <c r="J183" s="58">
        <v>0.20432420100000001</v>
      </c>
      <c r="K183" s="39">
        <v>76.626899999999992</v>
      </c>
      <c r="L183" s="39">
        <v>123.356407</v>
      </c>
      <c r="M183" s="39">
        <v>65.083849999999998</v>
      </c>
      <c r="N183" s="15">
        <v>1.7268498526208371</v>
      </c>
      <c r="O183" s="13">
        <f t="shared" si="6"/>
        <v>370.4932718624292</v>
      </c>
      <c r="P183" s="13">
        <f t="shared" si="7"/>
        <v>1292.2366017320871</v>
      </c>
    </row>
    <row r="184" spans="1:16" x14ac:dyDescent="0.3">
      <c r="A184" s="38">
        <v>2</v>
      </c>
      <c r="B184" s="38">
        <v>33</v>
      </c>
      <c r="C184" s="38">
        <v>0.10300023899999999</v>
      </c>
      <c r="D184" s="38">
        <v>8.1311441999999998E-2</v>
      </c>
      <c r="E184" s="38">
        <v>59.782000000000004</v>
      </c>
      <c r="F184" s="38">
        <v>116.28361199999999</v>
      </c>
      <c r="G184" s="38">
        <v>58.061471000000004</v>
      </c>
      <c r="H184" s="14">
        <v>0.28962608402678564</v>
      </c>
      <c r="I184" s="58">
        <v>0.14232944</v>
      </c>
      <c r="J184" s="58">
        <v>0.125731856</v>
      </c>
      <c r="K184" s="39">
        <v>77.769900000000007</v>
      </c>
      <c r="L184" s="39">
        <v>126.74553699999998</v>
      </c>
      <c r="M184" s="39">
        <v>65.065528999999998</v>
      </c>
      <c r="N184" s="15">
        <v>3.0447781841540777</v>
      </c>
      <c r="O184" s="13">
        <f t="shared" si="6"/>
        <v>368.11126913111826</v>
      </c>
      <c r="P184" s="13">
        <f t="shared" si="7"/>
        <v>860.83084808948968</v>
      </c>
    </row>
    <row r="185" spans="1:16" x14ac:dyDescent="0.3">
      <c r="A185" s="38">
        <v>2</v>
      </c>
      <c r="B185" s="38">
        <v>34</v>
      </c>
      <c r="C185" s="38">
        <v>0.13284397100000001</v>
      </c>
      <c r="D185" s="38">
        <v>0.116422713</v>
      </c>
      <c r="E185" s="38">
        <v>70.150300000000001</v>
      </c>
      <c r="F185" s="38">
        <v>121.577764</v>
      </c>
      <c r="G185" s="38">
        <v>64.115956999999995</v>
      </c>
      <c r="H185" s="14">
        <v>0.96778050322851739</v>
      </c>
      <c r="I185" s="58">
        <v>0.19975757599999999</v>
      </c>
      <c r="J185" s="58">
        <v>0.184040546</v>
      </c>
      <c r="K185" s="39">
        <v>88.852800000000002</v>
      </c>
      <c r="L185" s="39">
        <v>140.21051400000002</v>
      </c>
      <c r="M185" s="39">
        <v>80.265411999999998</v>
      </c>
      <c r="N185" s="15">
        <v>6.6912315867718695</v>
      </c>
      <c r="O185" s="13">
        <f t="shared" si="6"/>
        <v>653.73376169504297</v>
      </c>
      <c r="P185" s="13">
        <f t="shared" si="7"/>
        <v>1577.050119707874</v>
      </c>
    </row>
    <row r="186" spans="1:16" x14ac:dyDescent="0.3">
      <c r="A186" s="38">
        <v>2</v>
      </c>
      <c r="B186" s="38">
        <v>35</v>
      </c>
      <c r="C186" s="38">
        <v>0.114722617</v>
      </c>
      <c r="D186" s="38">
        <v>9.1460771900000001E-2</v>
      </c>
      <c r="E186" s="38">
        <v>68.934700000000007</v>
      </c>
      <c r="F186" s="38">
        <v>120.04161300000001</v>
      </c>
      <c r="G186" s="38">
        <v>61.845375000000004</v>
      </c>
      <c r="H186" s="14">
        <v>10.547284702006698</v>
      </c>
      <c r="I186" s="58">
        <v>0.163501009</v>
      </c>
      <c r="J186" s="58">
        <v>0.13946642000000001</v>
      </c>
      <c r="K186" s="39">
        <v>85.847999999999999</v>
      </c>
      <c r="L186" s="39">
        <v>135.88979700000002</v>
      </c>
      <c r="M186" s="39">
        <v>74.625838999999999</v>
      </c>
      <c r="N186" s="15">
        <v>79.972500766374253</v>
      </c>
      <c r="O186" s="13">
        <f t="shared" si="6"/>
        <v>545.16105733373024</v>
      </c>
      <c r="P186" s="13">
        <f t="shared" si="7"/>
        <v>1204.9826697120159</v>
      </c>
    </row>
    <row r="187" spans="1:16" x14ac:dyDescent="0.3">
      <c r="A187" s="38">
        <v>2</v>
      </c>
      <c r="B187" s="38">
        <v>36</v>
      </c>
      <c r="C187" s="38">
        <v>7.9571887899999999E-2</v>
      </c>
      <c r="D187" s="38">
        <v>4.9056246900000003E-2</v>
      </c>
      <c r="E187" s="38">
        <v>49.5822</v>
      </c>
      <c r="F187" s="38">
        <v>105.67119099999999</v>
      </c>
      <c r="G187" s="38">
        <v>50.414817999999997</v>
      </c>
      <c r="H187" s="14">
        <v>0.18353830863183271</v>
      </c>
      <c r="I187" s="58">
        <v>0.14078481500000001</v>
      </c>
      <c r="J187" s="58">
        <v>0.107516527</v>
      </c>
      <c r="K187" s="39">
        <v>65.863599999999991</v>
      </c>
      <c r="L187" s="39">
        <v>121.556282</v>
      </c>
      <c r="M187" s="39">
        <v>63.079698</v>
      </c>
      <c r="N187" s="15">
        <v>28.446568461122151</v>
      </c>
      <c r="O187" s="13">
        <f t="shared" si="6"/>
        <v>195.61909609084267</v>
      </c>
      <c r="P187" s="13">
        <f t="shared" si="7"/>
        <v>610.7264709987395</v>
      </c>
    </row>
    <row r="188" spans="1:16" x14ac:dyDescent="0.3">
      <c r="A188" s="38">
        <v>2</v>
      </c>
      <c r="B188" s="38">
        <v>37</v>
      </c>
      <c r="C188" s="38">
        <v>7.7388651700000005E-2</v>
      </c>
      <c r="D188" s="38">
        <v>4.3100599199999999E-2</v>
      </c>
      <c r="E188" s="38">
        <v>48.927999999999997</v>
      </c>
      <c r="F188" s="38">
        <v>105.373943</v>
      </c>
      <c r="G188" s="38">
        <v>50.637113999999997</v>
      </c>
      <c r="H188" s="14">
        <v>7.3485909681782244E-2</v>
      </c>
      <c r="I188" s="58">
        <v>0.12568093799999999</v>
      </c>
      <c r="J188" s="58">
        <v>9.6784427800000003E-2</v>
      </c>
      <c r="K188" s="39">
        <v>65.589799999999997</v>
      </c>
      <c r="L188" s="39">
        <v>115.886787</v>
      </c>
      <c r="M188" s="39">
        <v>58.202969000000003</v>
      </c>
      <c r="N188" s="15">
        <v>0.48496942619490252</v>
      </c>
      <c r="O188" s="13">
        <f t="shared" si="6"/>
        <v>185.26449958807518</v>
      </c>
      <c r="P188" s="13">
        <f t="shared" si="7"/>
        <v>540.68214316905562</v>
      </c>
    </row>
    <row r="189" spans="1:16" x14ac:dyDescent="0.3">
      <c r="A189" s="38">
        <v>2</v>
      </c>
      <c r="B189" s="38">
        <v>38</v>
      </c>
      <c r="C189" s="38">
        <v>8.9046210099999995E-2</v>
      </c>
      <c r="D189" s="38">
        <v>3.7843096999999999E-2</v>
      </c>
      <c r="E189" s="38">
        <v>50.967500000000001</v>
      </c>
      <c r="F189" s="38">
        <v>107.67785000000001</v>
      </c>
      <c r="G189" s="38">
        <v>51.802590000000002</v>
      </c>
      <c r="H189" s="14">
        <v>2.04269534074107E-2</v>
      </c>
      <c r="I189" s="58">
        <v>0.13043421499999999</v>
      </c>
      <c r="J189" s="58">
        <v>0.102350064</v>
      </c>
      <c r="K189" s="39">
        <v>67.954999999999998</v>
      </c>
      <c r="L189" s="39">
        <v>116.920659</v>
      </c>
      <c r="M189" s="39">
        <v>58.479061999999999</v>
      </c>
      <c r="N189" s="15">
        <v>0.36708558522141171</v>
      </c>
      <c r="O189" s="13">
        <f t="shared" si="6"/>
        <v>231.31409833867792</v>
      </c>
      <c r="P189" s="13">
        <f t="shared" si="7"/>
        <v>602.32981689348537</v>
      </c>
    </row>
    <row r="190" spans="1:16" x14ac:dyDescent="0.3">
      <c r="A190" s="38">
        <v>2</v>
      </c>
      <c r="B190" s="38">
        <v>39</v>
      </c>
      <c r="C190" s="38">
        <v>0.110613212</v>
      </c>
      <c r="D190" s="38">
        <v>8.8734261699999997E-2</v>
      </c>
      <c r="E190" s="38">
        <v>65.311700000000002</v>
      </c>
      <c r="F190" s="38">
        <v>117.01659000000001</v>
      </c>
      <c r="G190" s="38">
        <v>58.070488000000005</v>
      </c>
      <c r="H190" s="14">
        <v>0.16092206634892231</v>
      </c>
      <c r="I190" s="58">
        <v>0.148013324</v>
      </c>
      <c r="J190" s="58">
        <v>0.131065667</v>
      </c>
      <c r="K190" s="39">
        <v>80.913700000000006</v>
      </c>
      <c r="L190" s="39">
        <v>127.24230899999999</v>
      </c>
      <c r="M190" s="39">
        <v>64.460142000000005</v>
      </c>
      <c r="N190" s="15">
        <v>0.94079684832400068</v>
      </c>
      <c r="O190" s="13">
        <f t="shared" si="6"/>
        <v>471.83372549912286</v>
      </c>
      <c r="P190" s="13">
        <f t="shared" si="7"/>
        <v>969.04720604383886</v>
      </c>
    </row>
    <row r="191" spans="1:16" x14ac:dyDescent="0.3">
      <c r="A191" s="38">
        <v>2</v>
      </c>
      <c r="B191" s="38">
        <v>40</v>
      </c>
      <c r="C191" s="38">
        <v>8.7681703299999997E-2</v>
      </c>
      <c r="D191" s="38">
        <v>4.5394722399999997E-2</v>
      </c>
      <c r="E191" s="38">
        <v>62.186900000000001</v>
      </c>
      <c r="F191" s="38">
        <v>115.98737200000001</v>
      </c>
      <c r="G191" s="38">
        <v>58.032319999999999</v>
      </c>
      <c r="H191" s="14">
        <v>4.310121142928236E-2</v>
      </c>
      <c r="I191" s="58">
        <v>0.11732812200000001</v>
      </c>
      <c r="J191" s="58">
        <v>9.0631544600000002E-2</v>
      </c>
      <c r="K191" s="39">
        <v>77.426199999999994</v>
      </c>
      <c r="L191" s="39">
        <v>126.19185399999999</v>
      </c>
      <c r="M191" s="39">
        <v>65.736063000000001</v>
      </c>
      <c r="N191" s="15">
        <v>0.50258839101791031</v>
      </c>
      <c r="O191" s="13">
        <f t="shared" si="6"/>
        <v>339.08360643126326</v>
      </c>
      <c r="P191" s="13">
        <f t="shared" si="7"/>
        <v>703.36055539551865</v>
      </c>
    </row>
    <row r="192" spans="1:16" x14ac:dyDescent="0.3">
      <c r="A192" s="38">
        <v>2</v>
      </c>
      <c r="B192" s="38">
        <v>41</v>
      </c>
      <c r="C192" s="38">
        <v>8.8784501000000002E-2</v>
      </c>
      <c r="D192" s="38">
        <v>5.8178499299999999E-2</v>
      </c>
      <c r="E192" s="38">
        <v>61.0045</v>
      </c>
      <c r="F192" s="38">
        <v>113.038071</v>
      </c>
      <c r="G192" s="38">
        <v>57.407706000000005</v>
      </c>
      <c r="H192" s="14">
        <v>0.30286860827339968</v>
      </c>
      <c r="I192" s="58">
        <v>0.15028636200000001</v>
      </c>
      <c r="J192" s="58">
        <v>0.13010670199999999</v>
      </c>
      <c r="K192" s="39">
        <v>80.406000000000006</v>
      </c>
      <c r="L192" s="39">
        <v>127.48134899999999</v>
      </c>
      <c r="M192" s="39">
        <v>67.208039999999997</v>
      </c>
      <c r="N192" s="15">
        <v>3.5805304705987355</v>
      </c>
      <c r="O192" s="13">
        <f t="shared" si="6"/>
        <v>330.41587270993517</v>
      </c>
      <c r="P192" s="13">
        <f t="shared" si="7"/>
        <v>971.62009147828678</v>
      </c>
    </row>
    <row r="193" spans="1:16" x14ac:dyDescent="0.3">
      <c r="A193" s="38">
        <v>2</v>
      </c>
      <c r="B193" s="38">
        <v>42</v>
      </c>
      <c r="C193" s="38">
        <v>0.100218564</v>
      </c>
      <c r="D193" s="38">
        <v>7.4142895599999994E-2</v>
      </c>
      <c r="E193" s="38">
        <v>61.419899999999998</v>
      </c>
      <c r="F193" s="38">
        <v>111.59694400000001</v>
      </c>
      <c r="G193" s="38">
        <v>58.047342999999998</v>
      </c>
      <c r="H193" s="14">
        <v>9.0790436501259961</v>
      </c>
      <c r="I193" s="58">
        <v>0.144179955</v>
      </c>
      <c r="J193" s="58">
        <v>0.123047665</v>
      </c>
      <c r="K193" s="39">
        <v>78.132999999999996</v>
      </c>
      <c r="L193" s="39">
        <v>125.81905500000002</v>
      </c>
      <c r="M193" s="39">
        <v>70.526775000000001</v>
      </c>
      <c r="N193" s="15">
        <v>67.327676174278409</v>
      </c>
      <c r="O193" s="13">
        <f t="shared" si="6"/>
        <v>378.06492333421158</v>
      </c>
      <c r="P193" s="13">
        <f t="shared" si="7"/>
        <v>880.18484232556386</v>
      </c>
    </row>
    <row r="194" spans="1:16" x14ac:dyDescent="0.3">
      <c r="A194" s="38">
        <v>2</v>
      </c>
      <c r="B194" s="38">
        <v>43</v>
      </c>
      <c r="C194" s="38">
        <v>9.6603363799999994E-2</v>
      </c>
      <c r="D194" s="38">
        <v>6.5164171199999996E-2</v>
      </c>
      <c r="E194" s="38">
        <v>65.300899999999999</v>
      </c>
      <c r="F194" s="38">
        <v>116.903982</v>
      </c>
      <c r="G194" s="38">
        <v>61.181073000000005</v>
      </c>
      <c r="H194" s="14">
        <v>11.088257643995394</v>
      </c>
      <c r="I194" s="58">
        <v>0.14236824200000001</v>
      </c>
      <c r="J194" s="58">
        <v>0.124095179</v>
      </c>
      <c r="K194" s="39">
        <v>80.381200000000007</v>
      </c>
      <c r="L194" s="39">
        <v>126.56820099999999</v>
      </c>
      <c r="M194" s="39">
        <v>67.976596000000001</v>
      </c>
      <c r="N194" s="15">
        <v>33.558550144400606</v>
      </c>
      <c r="O194" s="13">
        <f t="shared" si="6"/>
        <v>411.93679238357174</v>
      </c>
      <c r="P194" s="13">
        <f t="shared" si="7"/>
        <v>919.86076063505595</v>
      </c>
    </row>
    <row r="195" spans="1:16" x14ac:dyDescent="0.3">
      <c r="A195" s="38">
        <v>2</v>
      </c>
      <c r="B195" s="38">
        <v>44</v>
      </c>
      <c r="C195" s="38">
        <v>9.0090960299999995E-2</v>
      </c>
      <c r="D195" s="38">
        <v>6.9073393900000002E-2</v>
      </c>
      <c r="E195" s="38">
        <v>58.905799999999999</v>
      </c>
      <c r="F195" s="38">
        <v>110.19127300000001</v>
      </c>
      <c r="G195" s="38">
        <v>55.547847999999995</v>
      </c>
      <c r="H195" s="14">
        <v>1.2311420723864877</v>
      </c>
      <c r="I195" s="58">
        <v>0.124143668</v>
      </c>
      <c r="J195" s="58">
        <v>0.10059586199999999</v>
      </c>
      <c r="K195" s="39">
        <v>74.175000000000011</v>
      </c>
      <c r="L195" s="39">
        <v>121.01976999999999</v>
      </c>
      <c r="M195" s="39">
        <v>62.500354999999992</v>
      </c>
      <c r="N195" s="15">
        <v>6.0333286521707699</v>
      </c>
      <c r="O195" s="13">
        <f t="shared" si="6"/>
        <v>312.60601716073825</v>
      </c>
      <c r="P195" s="13">
        <f t="shared" si="7"/>
        <v>683.02984886903266</v>
      </c>
    </row>
    <row r="196" spans="1:16" x14ac:dyDescent="0.3">
      <c r="A196" s="38">
        <v>2</v>
      </c>
      <c r="B196" s="38">
        <v>45</v>
      </c>
      <c r="C196" s="38">
        <v>0.10905406600000001</v>
      </c>
      <c r="D196" s="38">
        <v>8.2136362800000001E-2</v>
      </c>
      <c r="E196" s="38">
        <v>64.441000000000003</v>
      </c>
      <c r="F196" s="38">
        <v>112.076841</v>
      </c>
      <c r="G196" s="38">
        <v>55.955873000000004</v>
      </c>
      <c r="H196" s="14">
        <v>5.3046285559226236</v>
      </c>
      <c r="I196" s="58">
        <v>0.18424928199999999</v>
      </c>
      <c r="J196" s="58">
        <v>0.17189237499999999</v>
      </c>
      <c r="K196" s="39">
        <v>81.278400000000005</v>
      </c>
      <c r="L196" s="39">
        <v>126.19978700000001</v>
      </c>
      <c r="M196" s="39">
        <v>67.641908000000001</v>
      </c>
      <c r="N196" s="15">
        <v>11.580471920511433</v>
      </c>
      <c r="O196" s="13">
        <f t="shared" si="6"/>
        <v>452.86254719737781</v>
      </c>
      <c r="P196" s="13">
        <f t="shared" si="7"/>
        <v>1217.183609747656</v>
      </c>
    </row>
    <row r="197" spans="1:16" x14ac:dyDescent="0.3">
      <c r="A197" s="38">
        <v>2</v>
      </c>
      <c r="B197" s="38">
        <v>46</v>
      </c>
      <c r="C197" s="38">
        <v>0.122872949</v>
      </c>
      <c r="D197" s="38">
        <v>0.109448567</v>
      </c>
      <c r="E197" s="38">
        <v>67.508700000000005</v>
      </c>
      <c r="F197" s="38">
        <v>110.229669</v>
      </c>
      <c r="G197" s="38">
        <v>55.256627999999999</v>
      </c>
      <c r="H197" s="14">
        <v>4.0077546220944589</v>
      </c>
      <c r="I197" s="58">
        <v>0.18187215900000001</v>
      </c>
      <c r="J197" s="58">
        <v>0.17043074999999999</v>
      </c>
      <c r="K197" s="39">
        <v>84.030199999999994</v>
      </c>
      <c r="L197" s="39">
        <v>127.046447</v>
      </c>
      <c r="M197" s="39">
        <v>68.561671000000004</v>
      </c>
      <c r="N197" s="15">
        <v>112.8887224071227</v>
      </c>
      <c r="O197" s="13">
        <f t="shared" ref="O197:O207" si="8">C197*E197*E197</f>
        <v>559.98419746010404</v>
      </c>
      <c r="P197" s="13">
        <f t="shared" ref="P197:P207" si="9">I197*K197*K197</f>
        <v>1284.212866364586</v>
      </c>
    </row>
    <row r="198" spans="1:16" x14ac:dyDescent="0.3">
      <c r="A198" s="38">
        <v>2</v>
      </c>
      <c r="B198" s="38">
        <v>47</v>
      </c>
      <c r="C198" s="38">
        <v>8.9166775300000001E-2</v>
      </c>
      <c r="D198" s="38">
        <v>5.6485168600000003E-2</v>
      </c>
      <c r="E198" s="38">
        <v>66.242899999999992</v>
      </c>
      <c r="F198" s="38">
        <v>116.067153</v>
      </c>
      <c r="G198" s="38">
        <v>56.563122</v>
      </c>
      <c r="H198" s="14">
        <v>6.6416274559932213E-3</v>
      </c>
      <c r="I198" s="58">
        <v>0.13600470100000001</v>
      </c>
      <c r="J198" s="58">
        <v>0.115826041</v>
      </c>
      <c r="K198" s="39">
        <v>83.929400000000001</v>
      </c>
      <c r="L198" s="39">
        <v>129.43625</v>
      </c>
      <c r="M198" s="39">
        <v>63.630390999999996</v>
      </c>
      <c r="N198" s="15">
        <v>1.6279359215486706</v>
      </c>
      <c r="O198" s="13">
        <f t="shared" si="8"/>
        <v>391.27467056618985</v>
      </c>
      <c r="P198" s="13">
        <f t="shared" si="9"/>
        <v>958.03672359477082</v>
      </c>
    </row>
    <row r="199" spans="1:16" x14ac:dyDescent="0.3">
      <c r="A199" s="38">
        <v>2</v>
      </c>
      <c r="B199" s="38">
        <v>48</v>
      </c>
      <c r="C199" s="38">
        <v>0.106857613</v>
      </c>
      <c r="D199" s="38">
        <v>8.4122955799999996E-2</v>
      </c>
      <c r="E199" s="38">
        <v>55.512799999999999</v>
      </c>
      <c r="F199" s="38">
        <v>109.68665900000001</v>
      </c>
      <c r="G199" s="38">
        <v>52.065111999999999</v>
      </c>
      <c r="H199" s="14">
        <v>1.9678114636298725</v>
      </c>
      <c r="I199" s="58">
        <v>0.254166275</v>
      </c>
      <c r="J199" s="58">
        <v>0.23540201799999999</v>
      </c>
      <c r="K199" s="39">
        <v>74.190399999999997</v>
      </c>
      <c r="L199" s="39">
        <v>122.900352</v>
      </c>
      <c r="M199" s="39">
        <v>65.393608</v>
      </c>
      <c r="N199" s="15">
        <v>44.36886447513487</v>
      </c>
      <c r="O199" s="13">
        <f t="shared" si="8"/>
        <v>329.3000032473517</v>
      </c>
      <c r="P199" s="13">
        <f t="shared" si="9"/>
        <v>1398.9859382729476</v>
      </c>
    </row>
    <row r="200" spans="1:16" x14ac:dyDescent="0.3">
      <c r="A200" s="38">
        <v>2</v>
      </c>
      <c r="B200" s="38">
        <v>49</v>
      </c>
      <c r="C200" s="38">
        <v>9.7954072099999998E-2</v>
      </c>
      <c r="D200" s="38">
        <v>7.1461878699999995E-2</v>
      </c>
      <c r="E200" s="38">
        <v>54.2395</v>
      </c>
      <c r="F200" s="38">
        <v>109.506495</v>
      </c>
      <c r="G200" s="38">
        <v>52.790281999999998</v>
      </c>
      <c r="H200" s="14">
        <v>4.8217534188481216E-2</v>
      </c>
      <c r="I200" s="58">
        <v>0.15910312500000001</v>
      </c>
      <c r="J200" s="58">
        <v>0.13785642400000001</v>
      </c>
      <c r="K200" s="39">
        <v>73.0762</v>
      </c>
      <c r="L200" s="39">
        <v>119.891671</v>
      </c>
      <c r="M200" s="39">
        <v>61.286299</v>
      </c>
      <c r="N200" s="15">
        <v>1.3827210632879783</v>
      </c>
      <c r="O200" s="13">
        <f t="shared" si="8"/>
        <v>288.17337294260278</v>
      </c>
      <c r="P200" s="13">
        <f t="shared" si="9"/>
        <v>849.63153103399918</v>
      </c>
    </row>
    <row r="201" spans="1:16" x14ac:dyDescent="0.3">
      <c r="A201" s="38">
        <v>2</v>
      </c>
      <c r="B201" s="38">
        <v>50</v>
      </c>
      <c r="C201" s="38">
        <v>8.9023642200000003E-2</v>
      </c>
      <c r="D201" s="38">
        <v>4.7419723099999998E-2</v>
      </c>
      <c r="E201" s="38">
        <v>54.296700000000001</v>
      </c>
      <c r="F201" s="38">
        <v>113.809516</v>
      </c>
      <c r="G201" s="38">
        <v>56.842995000000002</v>
      </c>
      <c r="H201" s="14">
        <v>0.19954067227732047</v>
      </c>
      <c r="I201" s="58">
        <v>0.12515775900000001</v>
      </c>
      <c r="J201" s="58">
        <v>0.101176143</v>
      </c>
      <c r="K201" s="39">
        <v>71.079799999999992</v>
      </c>
      <c r="L201" s="39">
        <v>120.49907999999999</v>
      </c>
      <c r="M201" s="39">
        <v>60.940012000000003</v>
      </c>
      <c r="N201" s="15">
        <v>1.2555931775833684</v>
      </c>
      <c r="O201" s="13">
        <f t="shared" si="8"/>
        <v>262.45341546685381</v>
      </c>
      <c r="P201" s="13">
        <f t="shared" si="9"/>
        <v>632.33929779049981</v>
      </c>
    </row>
    <row r="202" spans="1:16" x14ac:dyDescent="0.3">
      <c r="A202" s="38">
        <v>2</v>
      </c>
      <c r="B202" s="38">
        <v>51</v>
      </c>
      <c r="C202" s="38">
        <v>0.113045312</v>
      </c>
      <c r="D202" s="38">
        <v>9.3115612900000005E-2</v>
      </c>
      <c r="E202" s="38">
        <v>67.742399999999989</v>
      </c>
      <c r="F202" s="38">
        <v>121.74368000000001</v>
      </c>
      <c r="G202" s="38">
        <v>63.238337000000008</v>
      </c>
      <c r="H202" s="14">
        <v>0.65624850268919688</v>
      </c>
      <c r="I202" s="58">
        <v>0.15646643900000001</v>
      </c>
      <c r="J202" s="58">
        <v>0.13567121300000001</v>
      </c>
      <c r="K202" s="39">
        <v>83.738699999999994</v>
      </c>
      <c r="L202" s="39">
        <v>134.267021</v>
      </c>
      <c r="M202" s="39">
        <v>72.513072999999991</v>
      </c>
      <c r="N202" s="15">
        <v>1.9707132815270947</v>
      </c>
      <c r="O202" s="13">
        <f t="shared" si="8"/>
        <v>518.76863987919944</v>
      </c>
      <c r="P202" s="13">
        <f t="shared" si="9"/>
        <v>1097.1692504252198</v>
      </c>
    </row>
    <row r="203" spans="1:16" x14ac:dyDescent="0.3">
      <c r="A203" s="38">
        <v>2</v>
      </c>
      <c r="B203" s="38">
        <v>52</v>
      </c>
      <c r="C203" s="38">
        <v>0.106266789</v>
      </c>
      <c r="D203" s="38">
        <v>8.5812114199999998E-2</v>
      </c>
      <c r="E203" s="38">
        <v>71.325700000000012</v>
      </c>
      <c r="F203" s="38">
        <v>122.352583</v>
      </c>
      <c r="G203" s="38">
        <v>63.470232000000003</v>
      </c>
      <c r="H203" s="14">
        <v>10.083265135072168</v>
      </c>
      <c r="I203" s="58">
        <v>0.14961975799999999</v>
      </c>
      <c r="J203" s="58">
        <v>0.12739735799999999</v>
      </c>
      <c r="K203" s="39">
        <v>87.557399999999987</v>
      </c>
      <c r="L203" s="39">
        <v>136.823263</v>
      </c>
      <c r="M203" s="39">
        <v>74.961827</v>
      </c>
      <c r="N203" s="15">
        <v>78.231826707492388</v>
      </c>
      <c r="O203" s="13">
        <f t="shared" si="8"/>
        <v>540.61693141322462</v>
      </c>
      <c r="P203" s="13">
        <f t="shared" si="9"/>
        <v>1147.0296956178033</v>
      </c>
    </row>
    <row r="204" spans="1:16" x14ac:dyDescent="0.3">
      <c r="A204" s="38">
        <v>2</v>
      </c>
      <c r="B204" s="38">
        <v>53</v>
      </c>
      <c r="C204" s="38">
        <v>9.8808102300000006E-2</v>
      </c>
      <c r="D204" s="38">
        <v>7.60084018E-2</v>
      </c>
      <c r="E204" s="38">
        <v>62.510100000000001</v>
      </c>
      <c r="F204" s="38">
        <v>116.876194</v>
      </c>
      <c r="G204" s="38">
        <v>58.410125000000001</v>
      </c>
      <c r="H204" s="14">
        <v>4.7525803281102265E-2</v>
      </c>
      <c r="I204" s="58">
        <v>0.146725982</v>
      </c>
      <c r="J204" s="58">
        <v>0.12789255399999999</v>
      </c>
      <c r="K204" s="39">
        <v>80.794299999999993</v>
      </c>
      <c r="L204" s="39">
        <v>127.61573000000001</v>
      </c>
      <c r="M204" s="39">
        <v>65.977747000000008</v>
      </c>
      <c r="N204" s="15">
        <v>1.2783346130923912</v>
      </c>
      <c r="O204" s="13">
        <f t="shared" si="8"/>
        <v>386.09390491794335</v>
      </c>
      <c r="P204" s="13">
        <f t="shared" si="9"/>
        <v>957.78596765506722</v>
      </c>
    </row>
    <row r="205" spans="1:16" x14ac:dyDescent="0.3">
      <c r="A205" s="38">
        <v>2</v>
      </c>
      <c r="B205" s="38">
        <v>54</v>
      </c>
      <c r="C205" s="38">
        <v>0.107527807</v>
      </c>
      <c r="D205" s="38">
        <v>8.6846217500000003E-2</v>
      </c>
      <c r="E205" s="38">
        <v>67.875399999999999</v>
      </c>
      <c r="F205" s="38">
        <v>122.10882100000001</v>
      </c>
      <c r="G205" s="38">
        <v>60.435338999999999</v>
      </c>
      <c r="H205" s="14">
        <v>0.38286652648631586</v>
      </c>
      <c r="I205" s="58">
        <v>0.15622061500000001</v>
      </c>
      <c r="J205" s="58">
        <v>0.14163128999999999</v>
      </c>
      <c r="K205" s="39">
        <v>86.632000000000005</v>
      </c>
      <c r="L205" s="39">
        <v>133.87667400000001</v>
      </c>
      <c r="M205" s="39">
        <v>68.227806000000001</v>
      </c>
      <c r="N205" s="15">
        <v>6.4643548411695022</v>
      </c>
      <c r="O205" s="13">
        <f t="shared" si="8"/>
        <v>495.38812574810896</v>
      </c>
      <c r="P205" s="13">
        <f t="shared" si="9"/>
        <v>1172.451872535886</v>
      </c>
    </row>
    <row r="206" spans="1:16" x14ac:dyDescent="0.3">
      <c r="A206" s="38">
        <v>2</v>
      </c>
      <c r="B206" s="38">
        <v>55</v>
      </c>
      <c r="C206" s="38">
        <v>0.13211603499999999</v>
      </c>
      <c r="D206" s="38">
        <v>0.119382508</v>
      </c>
      <c r="E206" s="38">
        <v>71.324299999999994</v>
      </c>
      <c r="F206" s="38">
        <v>122.115419</v>
      </c>
      <c r="G206" s="38">
        <v>64.595809000000003</v>
      </c>
      <c r="H206" s="14">
        <v>0.90582838148946088</v>
      </c>
      <c r="I206" s="58">
        <v>0.20869085200000001</v>
      </c>
      <c r="J206" s="58">
        <v>0.198645815</v>
      </c>
      <c r="K206" s="39">
        <v>93.869399999999999</v>
      </c>
      <c r="L206" s="39">
        <v>139.684211</v>
      </c>
      <c r="M206" s="39">
        <v>78.811757999999998</v>
      </c>
      <c r="N206" s="15">
        <v>31.323080466301278</v>
      </c>
      <c r="O206" s="13">
        <f t="shared" si="8"/>
        <v>672.09484982450863</v>
      </c>
      <c r="P206" s="13">
        <f t="shared" si="9"/>
        <v>1838.8719830273149</v>
      </c>
    </row>
    <row r="207" spans="1:16" x14ac:dyDescent="0.3">
      <c r="A207" s="38">
        <v>2</v>
      </c>
      <c r="B207" s="38">
        <v>56</v>
      </c>
      <c r="C207" s="38">
        <v>0.116034023</v>
      </c>
      <c r="D207" s="38">
        <v>9.7299106400000002E-2</v>
      </c>
      <c r="E207" s="38">
        <v>69.041799999999995</v>
      </c>
      <c r="F207" s="38">
        <v>119.00630199999999</v>
      </c>
      <c r="G207" s="38">
        <v>58.430874000000003</v>
      </c>
      <c r="H207" s="14">
        <v>2.3079009151621572</v>
      </c>
      <c r="I207" s="58">
        <v>0.159363016</v>
      </c>
      <c r="J207" s="58">
        <v>0.143214434</v>
      </c>
      <c r="K207" s="39">
        <v>85.075699999999998</v>
      </c>
      <c r="L207" s="39">
        <v>131.620878</v>
      </c>
      <c r="M207" s="39">
        <v>68.102846999999997</v>
      </c>
      <c r="N207" s="15">
        <v>24.549469136075896</v>
      </c>
      <c r="O207" s="13">
        <f t="shared" si="8"/>
        <v>553.10751690055952</v>
      </c>
      <c r="P207" s="13">
        <f t="shared" si="9"/>
        <v>1153.4495464810736</v>
      </c>
    </row>
  </sheetData>
  <mergeCells count="5">
    <mergeCell ref="A3:B3"/>
    <mergeCell ref="C1:H1"/>
    <mergeCell ref="I1:N1"/>
    <mergeCell ref="A2:B2"/>
    <mergeCell ref="L2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8095-84BE-424E-ADF7-3EA43F4F47A1}">
  <dimension ref="A1:AD207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6" sqref="T26"/>
    </sheetView>
  </sheetViews>
  <sheetFormatPr defaultRowHeight="14.4" x14ac:dyDescent="0.3"/>
  <cols>
    <col min="1" max="1" width="7.109375" style="11" customWidth="1"/>
    <col min="2" max="2" width="12" style="11" bestFit="1" customWidth="1"/>
    <col min="3" max="3" width="8" style="11" bestFit="1" customWidth="1"/>
    <col min="4" max="4" width="9.77734375" style="11" bestFit="1" customWidth="1"/>
    <col min="5" max="5" width="9" style="11" bestFit="1" customWidth="1"/>
    <col min="6" max="6" width="10" style="11" bestFit="1" customWidth="1"/>
    <col min="7" max="8" width="9" style="11" bestFit="1" customWidth="1"/>
    <col min="9" max="9" width="8" style="16" customWidth="1"/>
    <col min="10" max="10" width="9.77734375" style="16" bestFit="1" customWidth="1"/>
    <col min="11" max="11" width="9" style="16" bestFit="1" customWidth="1"/>
    <col min="12" max="12" width="10" style="16" bestFit="1" customWidth="1"/>
    <col min="13" max="13" width="9" style="16" bestFit="1" customWidth="1"/>
    <col min="14" max="14" width="11" style="16" bestFit="1" customWidth="1"/>
    <col min="15" max="21" width="8.88671875" style="13"/>
    <col min="22" max="22" width="12.44140625" style="13" bestFit="1" customWidth="1"/>
    <col min="23" max="23" width="8.88671875" style="13"/>
    <col min="24" max="24" width="12.44140625" style="13" bestFit="1" customWidth="1"/>
    <col min="25" max="30" width="8.88671875" style="13"/>
    <col min="31" max="31" width="12.44140625" style="13" bestFit="1" customWidth="1"/>
    <col min="32" max="16384" width="8.88671875" style="13"/>
  </cols>
  <sheetData>
    <row r="1" spans="1:30" ht="15" thickBot="1" x14ac:dyDescent="0.35">
      <c r="A1" s="143" t="s">
        <v>0</v>
      </c>
      <c r="B1" s="144" t="s">
        <v>1</v>
      </c>
      <c r="C1" s="205" t="s">
        <v>3</v>
      </c>
      <c r="D1" s="206"/>
      <c r="E1" s="206"/>
      <c r="F1" s="206"/>
      <c r="G1" s="206"/>
      <c r="H1" s="207"/>
      <c r="I1" s="208" t="s">
        <v>4</v>
      </c>
      <c r="J1" s="209"/>
      <c r="K1" s="209"/>
      <c r="L1" s="209"/>
      <c r="M1" s="209"/>
      <c r="N1" s="210"/>
    </row>
    <row r="2" spans="1:30" s="151" customFormat="1" ht="43.2" x14ac:dyDescent="0.3">
      <c r="A2" s="211" t="s">
        <v>13</v>
      </c>
      <c r="B2" s="212"/>
      <c r="C2" s="145"/>
      <c r="D2" s="154"/>
      <c r="E2" s="154" t="s">
        <v>14</v>
      </c>
      <c r="F2" s="155" t="s">
        <v>15</v>
      </c>
      <c r="G2" s="155" t="s">
        <v>16</v>
      </c>
      <c r="H2" s="156"/>
      <c r="I2" s="157"/>
      <c r="J2" s="157"/>
      <c r="K2" s="157" t="s">
        <v>9</v>
      </c>
      <c r="L2" s="213" t="s">
        <v>10</v>
      </c>
      <c r="M2" s="213"/>
      <c r="N2" s="158"/>
    </row>
    <row r="3" spans="1:30" s="151" customFormat="1" ht="28.8" x14ac:dyDescent="0.3">
      <c r="A3" s="203" t="s">
        <v>12</v>
      </c>
      <c r="B3" s="204"/>
      <c r="C3" s="153" t="s">
        <v>7</v>
      </c>
      <c r="D3" s="100" t="s">
        <v>8</v>
      </c>
      <c r="E3" s="100" t="s">
        <v>22</v>
      </c>
      <c r="F3" s="100" t="s">
        <v>23</v>
      </c>
      <c r="G3" s="100" t="s">
        <v>23</v>
      </c>
      <c r="H3" s="100" t="s">
        <v>30</v>
      </c>
      <c r="I3" s="101" t="s">
        <v>7</v>
      </c>
      <c r="J3" s="101" t="s">
        <v>8</v>
      </c>
      <c r="K3" s="101" t="s">
        <v>22</v>
      </c>
      <c r="L3" s="101" t="s">
        <v>23</v>
      </c>
      <c r="M3" s="101" t="s">
        <v>23</v>
      </c>
      <c r="N3" s="102" t="s">
        <v>30</v>
      </c>
    </row>
    <row r="4" spans="1:30" x14ac:dyDescent="0.3">
      <c r="A4" s="105">
        <v>4</v>
      </c>
      <c r="B4" s="105">
        <v>1</v>
      </c>
      <c r="C4" s="161">
        <v>0.11194057</v>
      </c>
      <c r="D4" s="161">
        <v>8.0143660300000003E-2</v>
      </c>
      <c r="E4" s="161">
        <v>64.447484900000006</v>
      </c>
      <c r="F4" s="161">
        <v>102.204931</v>
      </c>
      <c r="G4" s="161">
        <v>45.233076999999994</v>
      </c>
      <c r="H4" s="162">
        <v>0.14159621680071591</v>
      </c>
      <c r="I4" s="163">
        <v>0.20514067999999999</v>
      </c>
      <c r="J4" s="163">
        <v>0.190299839</v>
      </c>
      <c r="K4" s="163">
        <v>75.653590500000007</v>
      </c>
      <c r="L4" s="163">
        <v>116.151786</v>
      </c>
      <c r="M4" s="163">
        <v>59.064791999999997</v>
      </c>
      <c r="N4" s="164">
        <v>16.520377089721123</v>
      </c>
      <c r="O4" s="13">
        <f>C4*E4*E4</f>
        <v>464.94272949684216</v>
      </c>
      <c r="P4" s="13">
        <f>I4*K4*K4</f>
        <v>1174.1156570485364</v>
      </c>
      <c r="R4" s="13">
        <f>D4*F4*F4</f>
        <v>837.16848730322522</v>
      </c>
      <c r="S4" s="13">
        <f>J4*L4*L4</f>
        <v>2567.3803034161383</v>
      </c>
    </row>
    <row r="5" spans="1:30" x14ac:dyDescent="0.3">
      <c r="A5" s="105">
        <v>4</v>
      </c>
      <c r="B5" s="105">
        <v>2</v>
      </c>
      <c r="C5" s="161">
        <v>0.10871177899999999</v>
      </c>
      <c r="D5" s="161">
        <v>7.8721448799999996E-2</v>
      </c>
      <c r="E5" s="161">
        <v>66.114932299999992</v>
      </c>
      <c r="F5" s="161">
        <v>100.91889800000001</v>
      </c>
      <c r="G5" s="161">
        <v>43.463585999999999</v>
      </c>
      <c r="H5" s="162">
        <v>3.7787214148377213E-2</v>
      </c>
      <c r="I5" s="163">
        <v>0.15412110100000001</v>
      </c>
      <c r="J5" s="163">
        <v>0.13859343499999999</v>
      </c>
      <c r="K5" s="163">
        <v>79.022437299999993</v>
      </c>
      <c r="L5" s="163">
        <v>111.62024</v>
      </c>
      <c r="M5" s="163">
        <v>52.934446000000001</v>
      </c>
      <c r="N5" s="164">
        <v>3.9452434348256467</v>
      </c>
      <c r="O5" s="13">
        <f t="shared" ref="O5:O68" si="0">C5*E5*E5</f>
        <v>475.19921865830241</v>
      </c>
      <c r="P5" s="13">
        <f t="shared" ref="P5:P68" si="1">I5*K5*K5</f>
        <v>962.41624262851622</v>
      </c>
      <c r="R5" s="13">
        <f t="shared" ref="R5:R68" si="2">D5*F5*F5</f>
        <v>801.74835467984121</v>
      </c>
      <c r="S5" s="13">
        <f t="shared" ref="S5:S68" si="3">J5*L5*L5</f>
        <v>1726.7464138564196</v>
      </c>
    </row>
    <row r="6" spans="1:30" x14ac:dyDescent="0.3">
      <c r="A6" s="105">
        <v>4</v>
      </c>
      <c r="B6" s="105">
        <v>3</v>
      </c>
      <c r="C6" s="161">
        <v>0.10042820099999999</v>
      </c>
      <c r="D6" s="161">
        <v>6.68101683E-2</v>
      </c>
      <c r="E6" s="161">
        <v>63.320964600000003</v>
      </c>
      <c r="F6" s="161">
        <v>101.553569</v>
      </c>
      <c r="G6" s="161">
        <v>44.003405000000001</v>
      </c>
      <c r="H6" s="162">
        <v>1.8131035660300148E-2</v>
      </c>
      <c r="I6" s="163">
        <v>0.13798880599999999</v>
      </c>
      <c r="J6" s="163">
        <v>0.120114259</v>
      </c>
      <c r="K6" s="163">
        <v>75.004406300000014</v>
      </c>
      <c r="L6" s="163">
        <v>109.85181900000001</v>
      </c>
      <c r="M6" s="163">
        <v>51.085724999999996</v>
      </c>
      <c r="N6" s="164">
        <v>1.4183509192062</v>
      </c>
      <c r="O6" s="13">
        <f t="shared" si="0"/>
        <v>402.67134677667173</v>
      </c>
      <c r="P6" s="13">
        <f t="shared" si="1"/>
        <v>776.27823944050078</v>
      </c>
      <c r="R6" s="13">
        <f t="shared" si="2"/>
        <v>689.02177573250628</v>
      </c>
      <c r="S6" s="13">
        <f t="shared" si="3"/>
        <v>1449.4694680990726</v>
      </c>
    </row>
    <row r="7" spans="1:30" x14ac:dyDescent="0.3">
      <c r="A7" s="105">
        <v>4</v>
      </c>
      <c r="B7" s="105">
        <v>4</v>
      </c>
      <c r="C7" s="161">
        <v>0.13972595300000001</v>
      </c>
      <c r="D7" s="161">
        <v>0.12264841</v>
      </c>
      <c r="E7" s="161">
        <v>72.931162999999998</v>
      </c>
      <c r="F7" s="161">
        <v>102.40966899999999</v>
      </c>
      <c r="G7" s="161">
        <v>44.064575000000005</v>
      </c>
      <c r="H7" s="162">
        <v>0.27200789746539794</v>
      </c>
      <c r="I7" s="163">
        <v>0.162415057</v>
      </c>
      <c r="J7" s="163">
        <v>0.15098141100000001</v>
      </c>
      <c r="K7" s="163">
        <v>85.757046899999992</v>
      </c>
      <c r="L7" s="163">
        <v>111.00158</v>
      </c>
      <c r="M7" s="163">
        <v>49.690764999999999</v>
      </c>
      <c r="N7" s="164">
        <v>1.1952435057197017</v>
      </c>
      <c r="O7" s="13">
        <f t="shared" si="0"/>
        <v>743.1959915806865</v>
      </c>
      <c r="P7" s="13">
        <f t="shared" si="1"/>
        <v>1194.4443587644762</v>
      </c>
      <c r="R7" s="13">
        <f t="shared" si="2"/>
        <v>1286.30467286309</v>
      </c>
      <c r="S7" s="13">
        <f t="shared" si="3"/>
        <v>1860.2949235476324</v>
      </c>
    </row>
    <row r="8" spans="1:30" x14ac:dyDescent="0.3">
      <c r="A8" s="105">
        <v>4</v>
      </c>
      <c r="B8" s="105">
        <v>5</v>
      </c>
      <c r="C8" s="161">
        <v>9.1022364800000005E-2</v>
      </c>
      <c r="D8" s="161">
        <v>5.1764402500000001E-2</v>
      </c>
      <c r="E8" s="161">
        <v>70.436194499999999</v>
      </c>
      <c r="F8" s="161">
        <v>104.304965</v>
      </c>
      <c r="G8" s="161">
        <v>47.286605999999999</v>
      </c>
      <c r="H8" s="162">
        <v>0.29530759684370927</v>
      </c>
      <c r="I8" s="163">
        <v>0.103098683</v>
      </c>
      <c r="J8" s="163">
        <v>7.7972836800000001E-2</v>
      </c>
      <c r="K8" s="163">
        <v>78.407145999999997</v>
      </c>
      <c r="L8" s="163">
        <v>113.57228699999999</v>
      </c>
      <c r="M8" s="163">
        <v>53.134769999999996</v>
      </c>
      <c r="N8" s="164">
        <v>0.12289947202828815</v>
      </c>
      <c r="O8" s="13">
        <f t="shared" si="0"/>
        <v>451.58538963504515</v>
      </c>
      <c r="P8" s="13">
        <f t="shared" si="1"/>
        <v>633.81776757723776</v>
      </c>
      <c r="R8" s="13">
        <f t="shared" si="2"/>
        <v>563.17214856818578</v>
      </c>
      <c r="S8" s="13">
        <f t="shared" si="3"/>
        <v>1005.7454522038737</v>
      </c>
    </row>
    <row r="9" spans="1:30" x14ac:dyDescent="0.3">
      <c r="A9" s="105">
        <v>4</v>
      </c>
      <c r="B9" s="105">
        <v>6</v>
      </c>
      <c r="C9" s="161">
        <v>0.133405626</v>
      </c>
      <c r="D9" s="161">
        <v>0.11173628300000001</v>
      </c>
      <c r="E9" s="161">
        <v>72.623990500000005</v>
      </c>
      <c r="F9" s="161">
        <v>104.29813799999999</v>
      </c>
      <c r="G9" s="161">
        <v>45.719199000000003</v>
      </c>
      <c r="H9" s="162">
        <v>0.14290112084953999</v>
      </c>
      <c r="I9" s="163">
        <v>0.14544913200000001</v>
      </c>
      <c r="J9" s="163">
        <v>0.127987564</v>
      </c>
      <c r="K9" s="163">
        <v>80.367229899999998</v>
      </c>
      <c r="L9" s="163">
        <v>112.49547799999999</v>
      </c>
      <c r="M9" s="163">
        <v>51.621164</v>
      </c>
      <c r="N9" s="164">
        <v>0.72143218026449141</v>
      </c>
      <c r="O9" s="13">
        <f t="shared" si="0"/>
        <v>703.61382198234401</v>
      </c>
      <c r="P9" s="13">
        <f t="shared" si="1"/>
        <v>939.4401829817856</v>
      </c>
      <c r="R9" s="13">
        <f t="shared" si="2"/>
        <v>1215.4786377928283</v>
      </c>
      <c r="S9" s="13">
        <f t="shared" si="3"/>
        <v>1619.7123885451595</v>
      </c>
    </row>
    <row r="10" spans="1:30" x14ac:dyDescent="0.3">
      <c r="A10" s="105">
        <v>4</v>
      </c>
      <c r="B10" s="105">
        <v>7</v>
      </c>
      <c r="C10" s="161">
        <v>0.14052975200000001</v>
      </c>
      <c r="D10" s="161">
        <v>0.122391731</v>
      </c>
      <c r="E10" s="161">
        <v>73.986269499999992</v>
      </c>
      <c r="F10" s="161">
        <v>105.045312</v>
      </c>
      <c r="G10" s="161">
        <v>46.742141000000004</v>
      </c>
      <c r="H10" s="162">
        <v>0.2589595784415783</v>
      </c>
      <c r="I10" s="163">
        <v>0.15747259599999999</v>
      </c>
      <c r="J10" s="163">
        <v>0.14676456199999999</v>
      </c>
      <c r="K10" s="163">
        <v>82.825571299999993</v>
      </c>
      <c r="L10" s="163">
        <v>114.28519800000001</v>
      </c>
      <c r="M10" s="163">
        <v>52.300815</v>
      </c>
      <c r="N10" s="164">
        <v>1.1489338394749575</v>
      </c>
      <c r="O10" s="13">
        <f t="shared" si="0"/>
        <v>769.25537596914478</v>
      </c>
      <c r="P10" s="13">
        <f t="shared" si="1"/>
        <v>1080.2738601320357</v>
      </c>
      <c r="R10" s="13">
        <f t="shared" si="2"/>
        <v>1350.5337065310941</v>
      </c>
      <c r="S10" s="13">
        <f t="shared" si="3"/>
        <v>1916.9075720512978</v>
      </c>
    </row>
    <row r="11" spans="1:30" x14ac:dyDescent="0.3">
      <c r="A11" s="105">
        <v>4</v>
      </c>
      <c r="B11" s="105">
        <v>8</v>
      </c>
      <c r="C11" s="161">
        <v>0.132473484</v>
      </c>
      <c r="D11" s="161">
        <v>0.113302082</v>
      </c>
      <c r="E11" s="161">
        <v>71.047976600000013</v>
      </c>
      <c r="F11" s="161">
        <v>102.71032</v>
      </c>
      <c r="G11" s="161">
        <v>45.289131000000005</v>
      </c>
      <c r="H11" s="162">
        <v>0.17044760059842165</v>
      </c>
      <c r="I11" s="163">
        <v>0.15822172200000001</v>
      </c>
      <c r="J11" s="163">
        <v>0.145337299</v>
      </c>
      <c r="K11" s="163">
        <v>80.738536999999994</v>
      </c>
      <c r="L11" s="163">
        <v>112.951678</v>
      </c>
      <c r="M11" s="163">
        <v>52.510798999999999</v>
      </c>
      <c r="N11" s="164">
        <v>1.7476555535903602</v>
      </c>
      <c r="O11" s="13">
        <f t="shared" si="0"/>
        <v>668.70163684944282</v>
      </c>
      <c r="P11" s="13">
        <f t="shared" si="1"/>
        <v>1031.4017361097328</v>
      </c>
      <c r="R11" s="13">
        <f t="shared" si="2"/>
        <v>1195.2700981203973</v>
      </c>
      <c r="S11" s="13">
        <f t="shared" si="3"/>
        <v>1854.2251147903978</v>
      </c>
    </row>
    <row r="12" spans="1:30" x14ac:dyDescent="0.3">
      <c r="A12" s="105">
        <v>4</v>
      </c>
      <c r="B12" s="105">
        <v>9</v>
      </c>
      <c r="C12" s="161">
        <v>0.12441281999999999</v>
      </c>
      <c r="D12" s="161">
        <v>0.10172455</v>
      </c>
      <c r="E12" s="161">
        <v>73.080740899999995</v>
      </c>
      <c r="F12" s="161">
        <v>102.018081</v>
      </c>
      <c r="G12" s="161">
        <v>44.473262999999996</v>
      </c>
      <c r="H12" s="162">
        <v>6.1540593823502854E-2</v>
      </c>
      <c r="I12" s="163">
        <v>0.170367718</v>
      </c>
      <c r="J12" s="163">
        <v>0.15604078800000001</v>
      </c>
      <c r="K12" s="163">
        <v>81.298738700000001</v>
      </c>
      <c r="L12" s="163">
        <v>113.483051</v>
      </c>
      <c r="M12" s="163">
        <v>55.628574</v>
      </c>
      <c r="N12" s="164">
        <v>0.58569978269028189</v>
      </c>
      <c r="O12" s="13">
        <f t="shared" si="0"/>
        <v>664.46332848525287</v>
      </c>
      <c r="P12" s="13">
        <f t="shared" si="1"/>
        <v>1126.0428619895331</v>
      </c>
      <c r="R12" s="13">
        <f t="shared" si="2"/>
        <v>1058.7174649001145</v>
      </c>
      <c r="S12" s="13">
        <f t="shared" si="3"/>
        <v>2009.5561311219299</v>
      </c>
      <c r="AD12"/>
    </row>
    <row r="13" spans="1:30" x14ac:dyDescent="0.3">
      <c r="A13" s="105">
        <v>4</v>
      </c>
      <c r="B13" s="105">
        <v>10</v>
      </c>
      <c r="C13" s="161">
        <v>0.15168736899999999</v>
      </c>
      <c r="D13" s="161">
        <v>0.137141868</v>
      </c>
      <c r="E13" s="161">
        <v>76.165080100000011</v>
      </c>
      <c r="F13" s="161">
        <v>104.75151000000001</v>
      </c>
      <c r="G13" s="161">
        <v>47.191198</v>
      </c>
      <c r="H13" s="162">
        <v>1.1212159703781197</v>
      </c>
      <c r="I13" s="163">
        <v>0.18554557899999999</v>
      </c>
      <c r="J13" s="163">
        <v>0.17681495799999999</v>
      </c>
      <c r="K13" s="163">
        <v>88.307850099999996</v>
      </c>
      <c r="L13" s="163">
        <v>114.67215899999999</v>
      </c>
      <c r="M13" s="163">
        <v>53.786459999999998</v>
      </c>
      <c r="N13" s="164">
        <v>4.7364465067475585</v>
      </c>
      <c r="O13" s="13">
        <f t="shared" si="0"/>
        <v>879.95654308172175</v>
      </c>
      <c r="P13" s="13">
        <f t="shared" si="1"/>
        <v>1446.9357078517421</v>
      </c>
      <c r="R13" s="13">
        <f t="shared" si="2"/>
        <v>1504.8411024536799</v>
      </c>
      <c r="S13" s="13">
        <f t="shared" si="3"/>
        <v>2325.0643692638978</v>
      </c>
    </row>
    <row r="14" spans="1:30" x14ac:dyDescent="0.3">
      <c r="A14" s="105">
        <v>4</v>
      </c>
      <c r="B14" s="105">
        <v>11</v>
      </c>
      <c r="C14" s="161">
        <v>0.13737307500000001</v>
      </c>
      <c r="D14" s="161">
        <v>0.11879187099999999</v>
      </c>
      <c r="E14" s="165">
        <v>74.460799999999992</v>
      </c>
      <c r="F14" s="165">
        <v>104.32681100000001</v>
      </c>
      <c r="G14" s="165">
        <v>46.315986000000002</v>
      </c>
      <c r="H14" s="162">
        <v>0.23966998130558881</v>
      </c>
      <c r="I14" s="163">
        <v>0.157621399</v>
      </c>
      <c r="J14" s="163">
        <v>0.143050015</v>
      </c>
      <c r="K14" s="163">
        <v>83.709800000000001</v>
      </c>
      <c r="L14" s="163">
        <v>114.08341900000001</v>
      </c>
      <c r="M14" s="163">
        <v>53.729171000000001</v>
      </c>
      <c r="N14" s="164">
        <v>1.160732443628306</v>
      </c>
      <c r="O14" s="13">
        <f t="shared" si="0"/>
        <v>761.65275195525192</v>
      </c>
      <c r="P14" s="13">
        <f t="shared" si="1"/>
        <v>1104.5052549557568</v>
      </c>
      <c r="R14" s="13">
        <f t="shared" si="2"/>
        <v>1292.9406423047328</v>
      </c>
      <c r="S14" s="13">
        <f t="shared" si="3"/>
        <v>1861.7997347242613</v>
      </c>
    </row>
    <row r="15" spans="1:30" x14ac:dyDescent="0.3">
      <c r="A15" s="105">
        <v>4</v>
      </c>
      <c r="B15" s="105">
        <v>12</v>
      </c>
      <c r="C15" s="161">
        <v>0.14690460299999999</v>
      </c>
      <c r="D15" s="161">
        <v>0.12942694099999999</v>
      </c>
      <c r="E15" s="165">
        <v>74.769900000000007</v>
      </c>
      <c r="F15" s="165">
        <v>103.207757</v>
      </c>
      <c r="G15" s="165">
        <v>45.103684999999999</v>
      </c>
      <c r="H15" s="162">
        <v>0.25757604237048232</v>
      </c>
      <c r="I15" s="163">
        <v>0.167707831</v>
      </c>
      <c r="J15" s="163">
        <v>0.15786133699999999</v>
      </c>
      <c r="K15" s="163">
        <v>83.956400000000002</v>
      </c>
      <c r="L15" s="163">
        <v>112.181107</v>
      </c>
      <c r="M15" s="163">
        <v>50.914695000000002</v>
      </c>
      <c r="N15" s="164">
        <v>1.3203267192570574</v>
      </c>
      <c r="O15" s="13">
        <f t="shared" si="0"/>
        <v>821.27575751503468</v>
      </c>
      <c r="P15" s="13">
        <f t="shared" si="1"/>
        <v>1182.1183480213697</v>
      </c>
      <c r="R15" s="13">
        <f t="shared" si="2"/>
        <v>1378.6352102344626</v>
      </c>
      <c r="S15" s="13">
        <f t="shared" si="3"/>
        <v>1986.6219028075229</v>
      </c>
    </row>
    <row r="16" spans="1:30" x14ac:dyDescent="0.3">
      <c r="A16" s="105">
        <v>4</v>
      </c>
      <c r="B16" s="105">
        <v>13</v>
      </c>
      <c r="C16" s="161">
        <v>0.131514192</v>
      </c>
      <c r="D16" s="161">
        <v>0.10983102</v>
      </c>
      <c r="E16" s="165">
        <v>55.009799999999998</v>
      </c>
      <c r="F16" s="165">
        <v>101.46901199999999</v>
      </c>
      <c r="G16" s="165">
        <v>44.182304999999999</v>
      </c>
      <c r="H16" s="162">
        <v>0.10208516078337955</v>
      </c>
      <c r="I16" s="163">
        <v>0.153090015</v>
      </c>
      <c r="J16" s="163">
        <v>0.139434114</v>
      </c>
      <c r="K16" s="163">
        <v>80.350000000000009</v>
      </c>
      <c r="L16" s="163">
        <v>110.29892700000001</v>
      </c>
      <c r="M16" s="163">
        <v>50.428280999999998</v>
      </c>
      <c r="N16" s="164">
        <v>0.76448253704166436</v>
      </c>
      <c r="O16" s="13">
        <f t="shared" si="0"/>
        <v>397.97221572959899</v>
      </c>
      <c r="P16" s="13">
        <f t="shared" si="1"/>
        <v>988.36789036683763</v>
      </c>
      <c r="R16" s="13">
        <f t="shared" si="2"/>
        <v>1130.8158322004163</v>
      </c>
      <c r="S16" s="13">
        <f t="shared" si="3"/>
        <v>1696.3349755701611</v>
      </c>
    </row>
    <row r="17" spans="1:19" x14ac:dyDescent="0.3">
      <c r="A17" s="105">
        <v>4</v>
      </c>
      <c r="B17" s="105">
        <v>14</v>
      </c>
      <c r="C17" s="161">
        <v>0.13587132099999999</v>
      </c>
      <c r="D17" s="161">
        <v>0.11900168699999999</v>
      </c>
      <c r="E17" s="165">
        <v>72.528999999999996</v>
      </c>
      <c r="F17" s="165">
        <v>102.992502</v>
      </c>
      <c r="G17" s="165">
        <v>45.183636999999997</v>
      </c>
      <c r="H17" s="162">
        <v>0.26727033579764436</v>
      </c>
      <c r="I17" s="163">
        <v>0.15179869500000001</v>
      </c>
      <c r="J17" s="163">
        <v>0.13955681</v>
      </c>
      <c r="K17" s="163">
        <v>80.300399999999996</v>
      </c>
      <c r="L17" s="163">
        <v>111.572006</v>
      </c>
      <c r="M17" s="163">
        <v>50.961318999999996</v>
      </c>
      <c r="N17" s="164">
        <v>0.98942656805560458</v>
      </c>
      <c r="O17" s="13">
        <f t="shared" si="0"/>
        <v>714.7450841788359</v>
      </c>
      <c r="P17" s="13">
        <f t="shared" si="1"/>
        <v>978.82139881500461</v>
      </c>
      <c r="R17" s="13">
        <f t="shared" si="2"/>
        <v>1262.3050954955554</v>
      </c>
      <c r="S17" s="13">
        <f t="shared" si="3"/>
        <v>1737.2467855739571</v>
      </c>
    </row>
    <row r="18" spans="1:19" x14ac:dyDescent="0.3">
      <c r="A18" s="105">
        <v>4</v>
      </c>
      <c r="B18" s="105">
        <v>15</v>
      </c>
      <c r="C18" s="161">
        <v>0.13496227599999999</v>
      </c>
      <c r="D18" s="161">
        <v>0.121873677</v>
      </c>
      <c r="E18" s="165">
        <v>77.06689999999999</v>
      </c>
      <c r="F18" s="165">
        <v>106.25769200000001</v>
      </c>
      <c r="G18" s="165">
        <v>48.007888000000001</v>
      </c>
      <c r="H18" s="162">
        <v>0.76173871785275615</v>
      </c>
      <c r="I18" s="163">
        <v>0.157931656</v>
      </c>
      <c r="J18" s="163">
        <v>0.14741671100000001</v>
      </c>
      <c r="K18" s="163">
        <v>89.137699999999995</v>
      </c>
      <c r="L18" s="163">
        <v>115.18821999999999</v>
      </c>
      <c r="M18" s="163">
        <v>53.432814</v>
      </c>
      <c r="N18" s="164">
        <v>2.4969258894197774</v>
      </c>
      <c r="O18" s="13">
        <f t="shared" si="0"/>
        <v>801.58240078722952</v>
      </c>
      <c r="P18" s="13">
        <f t="shared" si="1"/>
        <v>1254.8506414114831</v>
      </c>
      <c r="R18" s="13">
        <f t="shared" si="2"/>
        <v>1376.0387725874361</v>
      </c>
      <c r="S18" s="13">
        <f t="shared" si="3"/>
        <v>1955.9729833418951</v>
      </c>
    </row>
    <row r="19" spans="1:19" x14ac:dyDescent="0.3">
      <c r="A19" s="105">
        <v>4</v>
      </c>
      <c r="B19" s="105">
        <v>16</v>
      </c>
      <c r="C19" s="161">
        <v>0.129873931</v>
      </c>
      <c r="D19" s="161">
        <v>0.10830815100000001</v>
      </c>
      <c r="E19" s="165">
        <v>73.209299999999999</v>
      </c>
      <c r="F19" s="165">
        <v>105.266842</v>
      </c>
      <c r="G19" s="165">
        <v>46.878627000000002</v>
      </c>
      <c r="H19" s="162">
        <v>0.1756258660329254</v>
      </c>
      <c r="I19" s="163">
        <v>0.13506437800000001</v>
      </c>
      <c r="J19" s="163">
        <v>0.112396576</v>
      </c>
      <c r="K19" s="163">
        <v>78.647099999999995</v>
      </c>
      <c r="L19" s="163">
        <v>113.72577100000001</v>
      </c>
      <c r="M19" s="163">
        <v>52.907280999999998</v>
      </c>
      <c r="N19" s="164">
        <v>0.48185035801135029</v>
      </c>
      <c r="O19" s="13">
        <f t="shared" si="0"/>
        <v>696.07252922877149</v>
      </c>
      <c r="P19" s="13">
        <f t="shared" si="1"/>
        <v>835.42265719948409</v>
      </c>
      <c r="R19" s="13">
        <f t="shared" si="2"/>
        <v>1200.1743211814248</v>
      </c>
      <c r="S19" s="13">
        <f t="shared" si="3"/>
        <v>1453.686846746207</v>
      </c>
    </row>
    <row r="20" spans="1:19" x14ac:dyDescent="0.3">
      <c r="A20" s="105">
        <v>4</v>
      </c>
      <c r="B20" s="105">
        <v>17</v>
      </c>
      <c r="C20" s="161">
        <v>0.151094019</v>
      </c>
      <c r="D20" s="161">
        <v>0.13553398799999999</v>
      </c>
      <c r="E20" s="165">
        <v>75.036699999999996</v>
      </c>
      <c r="F20" s="165">
        <v>104.731453</v>
      </c>
      <c r="G20" s="165">
        <v>46.986510000000003</v>
      </c>
      <c r="H20" s="162">
        <v>0.52476711037720769</v>
      </c>
      <c r="I20" s="163">
        <v>0.16722095000000001</v>
      </c>
      <c r="J20" s="163">
        <v>0.15697509100000001</v>
      </c>
      <c r="K20" s="163">
        <v>84.122299999999996</v>
      </c>
      <c r="L20" s="163">
        <v>113.223088</v>
      </c>
      <c r="M20" s="163">
        <v>52.269999999999996</v>
      </c>
      <c r="N20" s="164">
        <v>1.6715411531622621</v>
      </c>
      <c r="O20" s="13">
        <f t="shared" si="0"/>
        <v>850.7358329566182</v>
      </c>
      <c r="P20" s="13">
        <f t="shared" si="1"/>
        <v>1183.3493128993232</v>
      </c>
      <c r="R20" s="13">
        <f t="shared" si="2"/>
        <v>1486.6285704373465</v>
      </c>
      <c r="S20" s="13">
        <f t="shared" si="3"/>
        <v>2012.3371019123024</v>
      </c>
    </row>
    <row r="21" spans="1:19" x14ac:dyDescent="0.3">
      <c r="A21" s="105">
        <v>4</v>
      </c>
      <c r="B21" s="105">
        <v>18</v>
      </c>
      <c r="C21" s="161">
        <v>0.13206771</v>
      </c>
      <c r="D21" s="161">
        <v>0.111232214</v>
      </c>
      <c r="E21" s="165">
        <v>71.761300000000006</v>
      </c>
      <c r="F21" s="165">
        <v>102.899029</v>
      </c>
      <c r="G21" s="165">
        <v>45.436306999999999</v>
      </c>
      <c r="H21" s="162">
        <v>0.1536005324094302</v>
      </c>
      <c r="I21" s="163">
        <v>0.14966015499999999</v>
      </c>
      <c r="J21" s="163">
        <v>0.13678984299999999</v>
      </c>
      <c r="K21" s="163">
        <v>80.784499999999994</v>
      </c>
      <c r="L21" s="163">
        <v>112.53879000000001</v>
      </c>
      <c r="M21" s="163">
        <v>51.270455999999996</v>
      </c>
      <c r="N21" s="164">
        <v>0.80140566078254927</v>
      </c>
      <c r="O21" s="13">
        <f t="shared" si="0"/>
        <v>680.10699657075156</v>
      </c>
      <c r="P21" s="13">
        <f t="shared" si="1"/>
        <v>976.7024415388081</v>
      </c>
      <c r="R21" s="13">
        <f t="shared" si="2"/>
        <v>1177.7500594110727</v>
      </c>
      <c r="S21" s="13">
        <f t="shared" si="3"/>
        <v>1732.4405238437594</v>
      </c>
    </row>
    <row r="22" spans="1:19" x14ac:dyDescent="0.3">
      <c r="A22" s="105">
        <v>4</v>
      </c>
      <c r="B22" s="105">
        <v>19</v>
      </c>
      <c r="C22" s="161">
        <v>0.13834063699999999</v>
      </c>
      <c r="D22" s="161">
        <v>0.121340752</v>
      </c>
      <c r="E22" s="165">
        <v>73.296599999999998</v>
      </c>
      <c r="F22" s="165">
        <v>103.711337</v>
      </c>
      <c r="G22" s="165">
        <v>45.500633999999998</v>
      </c>
      <c r="H22" s="162">
        <v>0.40277703920193303</v>
      </c>
      <c r="I22" s="163">
        <v>0.16864934600000001</v>
      </c>
      <c r="J22" s="163">
        <v>0.158815026</v>
      </c>
      <c r="K22" s="163">
        <v>84.125299999999996</v>
      </c>
      <c r="L22" s="163">
        <v>112.71431</v>
      </c>
      <c r="M22" s="163">
        <v>53.174852000000001</v>
      </c>
      <c r="N22" s="164">
        <v>1.7498691334279541</v>
      </c>
      <c r="O22" s="13">
        <f t="shared" si="0"/>
        <v>743.22007222304137</v>
      </c>
      <c r="P22" s="13">
        <f t="shared" si="1"/>
        <v>1193.5425693789489</v>
      </c>
      <c r="R22" s="13">
        <f t="shared" si="2"/>
        <v>1305.1461547283768</v>
      </c>
      <c r="S22" s="13">
        <f t="shared" si="3"/>
        <v>2017.667987842234</v>
      </c>
    </row>
    <row r="23" spans="1:19" x14ac:dyDescent="0.3">
      <c r="A23" s="105">
        <v>4</v>
      </c>
      <c r="B23" s="105">
        <v>20</v>
      </c>
      <c r="C23" s="161">
        <v>0.160215527</v>
      </c>
      <c r="D23" s="161">
        <v>0.14991942</v>
      </c>
      <c r="E23" s="165">
        <v>79.078800000000001</v>
      </c>
      <c r="F23" s="165">
        <v>106.50798399999999</v>
      </c>
      <c r="G23" s="165">
        <v>48.218464000000004</v>
      </c>
      <c r="H23" s="162">
        <v>1.4690423733636349</v>
      </c>
      <c r="I23" s="163">
        <v>0.199846834</v>
      </c>
      <c r="J23" s="163">
        <v>0.19435444499999999</v>
      </c>
      <c r="K23" s="163">
        <v>93.730900000000005</v>
      </c>
      <c r="L23" s="163">
        <v>117.13193700000001</v>
      </c>
      <c r="M23" s="163">
        <v>55.170366000000001</v>
      </c>
      <c r="N23" s="164">
        <v>6.3405907245810491</v>
      </c>
      <c r="O23" s="13">
        <f t="shared" si="0"/>
        <v>1001.9008462530628</v>
      </c>
      <c r="P23" s="13">
        <f t="shared" si="1"/>
        <v>1755.7506858849863</v>
      </c>
      <c r="R23" s="13">
        <f t="shared" si="2"/>
        <v>1700.6785028177983</v>
      </c>
      <c r="S23" s="13">
        <f t="shared" si="3"/>
        <v>2666.5217357290499</v>
      </c>
    </row>
    <row r="24" spans="1:19" x14ac:dyDescent="0.3">
      <c r="A24" s="105">
        <v>4</v>
      </c>
      <c r="B24" s="105">
        <v>21</v>
      </c>
      <c r="C24" s="161">
        <v>0.14361162499999999</v>
      </c>
      <c r="D24" s="161">
        <v>0.12913428199999999</v>
      </c>
      <c r="E24" s="165">
        <v>77.204599999999999</v>
      </c>
      <c r="F24" s="165">
        <v>106.97123499999999</v>
      </c>
      <c r="G24" s="165">
        <v>48.305610000000001</v>
      </c>
      <c r="H24" s="162">
        <v>0.92013362142838673</v>
      </c>
      <c r="I24" s="163">
        <v>0.18515163700000001</v>
      </c>
      <c r="J24" s="163">
        <v>0.17872105499999999</v>
      </c>
      <c r="K24" s="163">
        <v>92.720100000000002</v>
      </c>
      <c r="L24" s="163">
        <v>114.479648</v>
      </c>
      <c r="M24" s="163">
        <v>52.888024000000001</v>
      </c>
      <c r="N24" s="164">
        <v>4.0099723187290337</v>
      </c>
      <c r="O24" s="13">
        <f t="shared" si="0"/>
        <v>856.00430889936183</v>
      </c>
      <c r="P24" s="13">
        <f t="shared" si="1"/>
        <v>1591.751760500189</v>
      </c>
      <c r="R24" s="13">
        <f t="shared" si="2"/>
        <v>1477.6635882759119</v>
      </c>
      <c r="S24" s="13">
        <f t="shared" si="3"/>
        <v>2342.2448365620071</v>
      </c>
    </row>
    <row r="25" spans="1:19" x14ac:dyDescent="0.3">
      <c r="A25" s="105">
        <v>4</v>
      </c>
      <c r="B25" s="105">
        <v>22</v>
      </c>
      <c r="C25" s="161">
        <v>0.134048373</v>
      </c>
      <c r="D25" s="161">
        <v>0.11207880100000001</v>
      </c>
      <c r="E25" s="165">
        <v>72.662500000000009</v>
      </c>
      <c r="F25" s="165">
        <v>105.026619</v>
      </c>
      <c r="G25" s="165">
        <v>45.627072999999996</v>
      </c>
      <c r="H25" s="162">
        <v>0.18962185912231996</v>
      </c>
      <c r="I25" s="163">
        <v>0.15473890300000001</v>
      </c>
      <c r="J25" s="163">
        <v>0.14205656899999999</v>
      </c>
      <c r="K25" s="163">
        <v>83.96629999999999</v>
      </c>
      <c r="L25" s="163">
        <v>113.012343</v>
      </c>
      <c r="M25" s="163">
        <v>51.329901999999997</v>
      </c>
      <c r="N25" s="164">
        <v>1.0364905476014852</v>
      </c>
      <c r="O25" s="13">
        <f t="shared" si="0"/>
        <v>707.75381508491216</v>
      </c>
      <c r="P25" s="13">
        <f t="shared" si="1"/>
        <v>1090.9618055301999</v>
      </c>
      <c r="R25" s="13">
        <f t="shared" si="2"/>
        <v>1236.2953798176081</v>
      </c>
      <c r="S25" s="13">
        <f t="shared" si="3"/>
        <v>1814.3166205595123</v>
      </c>
    </row>
    <row r="26" spans="1:19" x14ac:dyDescent="0.3">
      <c r="A26" s="105">
        <v>4</v>
      </c>
      <c r="B26" s="105">
        <v>23</v>
      </c>
      <c r="C26" s="161">
        <v>0.13492496300000001</v>
      </c>
      <c r="D26" s="161">
        <v>0.114571571</v>
      </c>
      <c r="E26" s="165">
        <v>73.952199999999991</v>
      </c>
      <c r="F26" s="165">
        <v>104.908569</v>
      </c>
      <c r="G26" s="165">
        <v>46.356407000000004</v>
      </c>
      <c r="H26" s="162">
        <v>0.20644963686261739</v>
      </c>
      <c r="I26" s="163">
        <v>0.15569458899999999</v>
      </c>
      <c r="J26" s="163">
        <v>0.14434313800000001</v>
      </c>
      <c r="K26" s="163">
        <v>83.692000000000007</v>
      </c>
      <c r="L26" s="163">
        <v>113.68599</v>
      </c>
      <c r="M26" s="163">
        <v>51.401125999999998</v>
      </c>
      <c r="N26" s="164">
        <v>0.97001851196140354</v>
      </c>
      <c r="O26" s="13">
        <f t="shared" si="0"/>
        <v>737.89489251170505</v>
      </c>
      <c r="P26" s="13">
        <f t="shared" si="1"/>
        <v>1090.539528982275</v>
      </c>
      <c r="R26" s="13">
        <f t="shared" si="2"/>
        <v>1260.9526954559842</v>
      </c>
      <c r="S26" s="13">
        <f t="shared" si="3"/>
        <v>1865.5635109724733</v>
      </c>
    </row>
    <row r="27" spans="1:19" x14ac:dyDescent="0.3">
      <c r="A27" s="105">
        <v>4</v>
      </c>
      <c r="B27" s="105">
        <v>24</v>
      </c>
      <c r="C27" s="161">
        <v>0.125559166</v>
      </c>
      <c r="D27" s="161">
        <v>0.10085021700000001</v>
      </c>
      <c r="E27" s="165">
        <v>70.676100000000005</v>
      </c>
      <c r="F27" s="165">
        <v>102.93434599999999</v>
      </c>
      <c r="G27" s="165">
        <v>45.006018000000005</v>
      </c>
      <c r="H27" s="162">
        <v>0.15352855725887551</v>
      </c>
      <c r="I27" s="163">
        <v>0.14364044400000001</v>
      </c>
      <c r="J27" s="163">
        <v>0.12977476399999999</v>
      </c>
      <c r="K27" s="163">
        <v>79.865900000000011</v>
      </c>
      <c r="L27" s="163">
        <v>111.136349</v>
      </c>
      <c r="M27" s="163">
        <v>50.063209000000001</v>
      </c>
      <c r="N27" s="164">
        <v>0.67764601217375897</v>
      </c>
      <c r="O27" s="13">
        <f t="shared" si="0"/>
        <v>627.18198520086094</v>
      </c>
      <c r="P27" s="13">
        <f t="shared" si="1"/>
        <v>916.21947529234899</v>
      </c>
      <c r="R27" s="13">
        <f t="shared" si="2"/>
        <v>1068.5564155123222</v>
      </c>
      <c r="S27" s="13">
        <f t="shared" si="3"/>
        <v>1602.8854942569533</v>
      </c>
    </row>
    <row r="28" spans="1:19" x14ac:dyDescent="0.3">
      <c r="A28" s="105">
        <v>4</v>
      </c>
      <c r="B28" s="105">
        <v>25</v>
      </c>
      <c r="C28" s="161">
        <v>0.10504932</v>
      </c>
      <c r="D28" s="161">
        <v>6.7372515800000005E-2</v>
      </c>
      <c r="E28" s="165">
        <v>65.715800000000002</v>
      </c>
      <c r="F28" s="165">
        <v>99.575237999999999</v>
      </c>
      <c r="G28" s="165">
        <v>42.340630999999995</v>
      </c>
      <c r="H28" s="162">
        <v>3.9621981347067951E-2</v>
      </c>
      <c r="I28" s="163">
        <v>0.114669144</v>
      </c>
      <c r="J28" s="163">
        <v>9.3131192000000002E-2</v>
      </c>
      <c r="K28" s="163">
        <v>71.92949999999999</v>
      </c>
      <c r="L28" s="163">
        <v>108.19382399999999</v>
      </c>
      <c r="M28" s="163">
        <v>48.026733</v>
      </c>
      <c r="N28" s="164">
        <v>0.16933005850986652</v>
      </c>
      <c r="O28" s="13">
        <f t="shared" si="0"/>
        <v>453.66246050555071</v>
      </c>
      <c r="P28" s="13">
        <f t="shared" si="1"/>
        <v>593.28129128042485</v>
      </c>
      <c r="R28" s="13">
        <f t="shared" si="2"/>
        <v>668.01385662377481</v>
      </c>
      <c r="S28" s="13">
        <f t="shared" si="3"/>
        <v>1090.184751210857</v>
      </c>
    </row>
    <row r="29" spans="1:19" x14ac:dyDescent="0.3">
      <c r="A29" s="105">
        <v>4</v>
      </c>
      <c r="B29" s="105">
        <v>26</v>
      </c>
      <c r="C29" s="161">
        <v>0.100928105</v>
      </c>
      <c r="D29" s="161">
        <v>7.2656758099999996E-2</v>
      </c>
      <c r="E29" s="165">
        <v>66.067399999999992</v>
      </c>
      <c r="F29" s="165">
        <v>101.582691</v>
      </c>
      <c r="G29" s="165">
        <v>44.956097</v>
      </c>
      <c r="H29" s="162">
        <v>0.21493497570921971</v>
      </c>
      <c r="I29" s="163">
        <v>0.109165475</v>
      </c>
      <c r="J29" s="163">
        <v>8.4457285699999995E-2</v>
      </c>
      <c r="K29" s="163">
        <v>71.037199999999999</v>
      </c>
      <c r="L29" s="163">
        <v>110.385527</v>
      </c>
      <c r="M29" s="163">
        <v>50.559717999999997</v>
      </c>
      <c r="N29" s="164">
        <v>0.84007177856790627</v>
      </c>
      <c r="O29" s="13">
        <f t="shared" si="0"/>
        <v>440.54122103672216</v>
      </c>
      <c r="P29" s="13">
        <f t="shared" si="1"/>
        <v>550.87996624769085</v>
      </c>
      <c r="R29" s="13">
        <f t="shared" si="2"/>
        <v>749.74821912497464</v>
      </c>
      <c r="S29" s="13">
        <f t="shared" si="3"/>
        <v>1029.1090340230448</v>
      </c>
    </row>
    <row r="30" spans="1:19" x14ac:dyDescent="0.3">
      <c r="A30" s="105">
        <v>4</v>
      </c>
      <c r="B30" s="105">
        <v>27</v>
      </c>
      <c r="C30" s="161">
        <v>0.137802124</v>
      </c>
      <c r="D30" s="161">
        <v>0.120174155</v>
      </c>
      <c r="E30" s="165">
        <v>72.298500000000004</v>
      </c>
      <c r="F30" s="165">
        <v>101.080037</v>
      </c>
      <c r="G30" s="165">
        <v>43.428477999999998</v>
      </c>
      <c r="H30" s="162">
        <v>0.18429111150745536</v>
      </c>
      <c r="I30" s="163">
        <v>0.15671236799999999</v>
      </c>
      <c r="J30" s="163">
        <v>0.14688453100000001</v>
      </c>
      <c r="K30" s="163">
        <v>81.822199999999995</v>
      </c>
      <c r="L30" s="163">
        <v>108.613202</v>
      </c>
      <c r="M30" s="163">
        <v>48.878329000000001</v>
      </c>
      <c r="N30" s="164">
        <v>0.74457330096309005</v>
      </c>
      <c r="O30" s="13">
        <f t="shared" si="0"/>
        <v>720.30177579331928</v>
      </c>
      <c r="P30" s="13">
        <f t="shared" si="1"/>
        <v>1049.1693092740297</v>
      </c>
      <c r="R30" s="13">
        <f t="shared" si="2"/>
        <v>1227.8402375076221</v>
      </c>
      <c r="S30" s="13">
        <f t="shared" si="3"/>
        <v>1732.7714964660754</v>
      </c>
    </row>
    <row r="31" spans="1:19" x14ac:dyDescent="0.3">
      <c r="A31" s="105">
        <v>4</v>
      </c>
      <c r="B31" s="105">
        <v>28</v>
      </c>
      <c r="C31" s="161">
        <v>0.142307088</v>
      </c>
      <c r="D31" s="161">
        <v>0.12562653400000001</v>
      </c>
      <c r="E31" s="165">
        <v>73.034700000000001</v>
      </c>
      <c r="F31" s="165">
        <v>102.169087</v>
      </c>
      <c r="G31" s="165">
        <v>45.039954000000002</v>
      </c>
      <c r="H31" s="162">
        <v>0.30599177435486463</v>
      </c>
      <c r="I31" s="163">
        <v>0.16417905699999999</v>
      </c>
      <c r="J31" s="163">
        <v>0.15521964399999999</v>
      </c>
      <c r="K31" s="163">
        <v>83.293700000000001</v>
      </c>
      <c r="L31" s="163">
        <v>110.813211</v>
      </c>
      <c r="M31" s="163">
        <v>50.224809</v>
      </c>
      <c r="N31" s="164">
        <v>1.2806012993110509</v>
      </c>
      <c r="O31" s="13">
        <f t="shared" si="0"/>
        <v>759.07559947176719</v>
      </c>
      <c r="P31" s="13">
        <f t="shared" si="1"/>
        <v>1139.0481042883507</v>
      </c>
      <c r="R31" s="13">
        <f t="shared" si="2"/>
        <v>1311.3553814564721</v>
      </c>
      <c r="S31" s="13">
        <f t="shared" si="3"/>
        <v>1906.0301318551867</v>
      </c>
    </row>
    <row r="32" spans="1:19" x14ac:dyDescent="0.3">
      <c r="A32" s="105">
        <v>4</v>
      </c>
      <c r="B32" s="105">
        <v>29</v>
      </c>
      <c r="C32" s="161">
        <v>0.14597734800000001</v>
      </c>
      <c r="D32" s="161">
        <v>0.128114015</v>
      </c>
      <c r="E32" s="165">
        <v>74.116</v>
      </c>
      <c r="F32" s="165">
        <v>103.671403</v>
      </c>
      <c r="G32" s="165">
        <v>45.558159000000003</v>
      </c>
      <c r="H32" s="162">
        <v>0.40474090175430294</v>
      </c>
      <c r="I32" s="163">
        <v>0.20251567700000001</v>
      </c>
      <c r="J32" s="163">
        <v>0.193383947</v>
      </c>
      <c r="K32" s="163">
        <v>85.163799999999995</v>
      </c>
      <c r="L32" s="163">
        <v>113.904568</v>
      </c>
      <c r="M32" s="163">
        <v>54.005389999999998</v>
      </c>
      <c r="N32" s="164">
        <v>1.8875784353113811</v>
      </c>
      <c r="O32" s="13">
        <f t="shared" si="0"/>
        <v>801.88006102965869</v>
      </c>
      <c r="P32" s="13">
        <f t="shared" si="1"/>
        <v>1468.8204514514628</v>
      </c>
      <c r="R32" s="13">
        <f t="shared" si="2"/>
        <v>1376.9386602321119</v>
      </c>
      <c r="S32" s="13">
        <f t="shared" si="3"/>
        <v>2509.0117925739023</v>
      </c>
    </row>
    <row r="33" spans="1:19" x14ac:dyDescent="0.3">
      <c r="A33" s="105">
        <v>4</v>
      </c>
      <c r="B33" s="105">
        <v>30</v>
      </c>
      <c r="C33" s="161">
        <v>0.127062231</v>
      </c>
      <c r="D33" s="161">
        <v>9.9583827E-2</v>
      </c>
      <c r="E33" s="165">
        <v>68.305000000000007</v>
      </c>
      <c r="F33" s="165">
        <v>100.227924</v>
      </c>
      <c r="G33" s="165">
        <v>42.710273000000001</v>
      </c>
      <c r="H33" s="162">
        <v>0.13130864703090064</v>
      </c>
      <c r="I33" s="163">
        <v>0.156137317</v>
      </c>
      <c r="J33" s="163">
        <v>0.14258636499999999</v>
      </c>
      <c r="K33" s="163">
        <v>79.801999999999992</v>
      </c>
      <c r="L33" s="163">
        <v>108.717096</v>
      </c>
      <c r="M33" s="163">
        <v>49.624973000000004</v>
      </c>
      <c r="N33" s="164">
        <v>0.84249601871681412</v>
      </c>
      <c r="O33" s="13">
        <f t="shared" si="0"/>
        <v>592.81811744991887</v>
      </c>
      <c r="P33" s="13">
        <f t="shared" si="1"/>
        <v>994.33851980481552</v>
      </c>
      <c r="R33" s="13">
        <f t="shared" si="2"/>
        <v>1000.3829521520905</v>
      </c>
      <c r="S33" s="13">
        <f t="shared" si="3"/>
        <v>1685.2862752632643</v>
      </c>
    </row>
    <row r="34" spans="1:19" x14ac:dyDescent="0.3">
      <c r="A34" s="105">
        <v>4</v>
      </c>
      <c r="B34" s="105">
        <v>31</v>
      </c>
      <c r="C34" s="161">
        <v>0.123622395</v>
      </c>
      <c r="D34" s="161">
        <v>9.7970545300000003E-2</v>
      </c>
      <c r="E34" s="165">
        <v>67.553699999999992</v>
      </c>
      <c r="F34" s="165">
        <v>98.214287999999996</v>
      </c>
      <c r="G34" s="165">
        <v>41.719758000000006</v>
      </c>
      <c r="H34" s="162">
        <v>6.0698296941265641E-2</v>
      </c>
      <c r="I34" s="163">
        <v>0.146431908</v>
      </c>
      <c r="J34" s="163">
        <v>0.134198442</v>
      </c>
      <c r="K34" s="163">
        <v>78.067300000000003</v>
      </c>
      <c r="L34" s="163">
        <v>106.62183999999999</v>
      </c>
      <c r="M34" s="163">
        <v>46.859333000000007</v>
      </c>
      <c r="N34" s="164">
        <v>0.55666341791488949</v>
      </c>
      <c r="O34" s="13">
        <f t="shared" si="0"/>
        <v>564.1510942599665</v>
      </c>
      <c r="P34" s="13">
        <f t="shared" si="1"/>
        <v>892.42975082028704</v>
      </c>
      <c r="R34" s="13">
        <f t="shared" si="2"/>
        <v>945.02842259806414</v>
      </c>
      <c r="S34" s="13">
        <f t="shared" si="3"/>
        <v>1525.5969781793476</v>
      </c>
    </row>
    <row r="35" spans="1:19" x14ac:dyDescent="0.3">
      <c r="A35" s="105">
        <v>4</v>
      </c>
      <c r="B35" s="105">
        <v>32</v>
      </c>
      <c r="C35" s="161">
        <v>0.12656061399999999</v>
      </c>
      <c r="D35" s="161">
        <v>0.101616763</v>
      </c>
      <c r="E35" s="165">
        <v>70.312700000000007</v>
      </c>
      <c r="F35" s="165">
        <v>102.882233</v>
      </c>
      <c r="G35" s="165">
        <v>45.037134999999999</v>
      </c>
      <c r="H35" s="162">
        <v>0.1184001652110272</v>
      </c>
      <c r="I35" s="163">
        <v>0.15044318100000001</v>
      </c>
      <c r="J35" s="163">
        <v>0.137607321</v>
      </c>
      <c r="K35" s="163">
        <v>81.651600000000002</v>
      </c>
      <c r="L35" s="163">
        <v>110.858397</v>
      </c>
      <c r="M35" s="163">
        <v>50.034219</v>
      </c>
      <c r="N35" s="164">
        <v>0.66921091284960121</v>
      </c>
      <c r="O35" s="13">
        <f t="shared" si="0"/>
        <v>625.69995441979222</v>
      </c>
      <c r="P35" s="13">
        <f t="shared" si="1"/>
        <v>1003.0022479237388</v>
      </c>
      <c r="R35" s="13">
        <f t="shared" si="2"/>
        <v>1075.5884251230086</v>
      </c>
      <c r="S35" s="13">
        <f t="shared" si="3"/>
        <v>1691.1367559581836</v>
      </c>
    </row>
    <row r="36" spans="1:19" x14ac:dyDescent="0.3">
      <c r="A36" s="105">
        <v>4</v>
      </c>
      <c r="B36" s="105">
        <v>33</v>
      </c>
      <c r="C36" s="161">
        <v>0.11390676299999999</v>
      </c>
      <c r="D36" s="161">
        <v>8.0627784100000002E-2</v>
      </c>
      <c r="E36" s="165">
        <v>68.605899999999991</v>
      </c>
      <c r="F36" s="165">
        <v>102.414462</v>
      </c>
      <c r="G36" s="165">
        <v>44.443000000000005</v>
      </c>
      <c r="H36" s="162">
        <v>1.7423472293696889E-2</v>
      </c>
      <c r="I36" s="163">
        <v>0.12972129900000001</v>
      </c>
      <c r="J36" s="163">
        <v>0.11051673400000001</v>
      </c>
      <c r="K36" s="163">
        <v>77.433400000000006</v>
      </c>
      <c r="L36" s="163">
        <v>110.152175</v>
      </c>
      <c r="M36" s="163">
        <v>49.888920000000006</v>
      </c>
      <c r="N36" s="164">
        <v>0.26734112530666887</v>
      </c>
      <c r="O36" s="13">
        <f t="shared" si="0"/>
        <v>536.13287961908748</v>
      </c>
      <c r="P36" s="13">
        <f t="shared" si="1"/>
        <v>777.80001453577825</v>
      </c>
      <c r="R36" s="13">
        <f t="shared" si="2"/>
        <v>845.68241505766866</v>
      </c>
      <c r="S36" s="13">
        <f t="shared" si="3"/>
        <v>1340.9549751407162</v>
      </c>
    </row>
    <row r="37" spans="1:19" x14ac:dyDescent="0.3">
      <c r="A37" s="105">
        <v>4</v>
      </c>
      <c r="B37" s="105">
        <v>34</v>
      </c>
      <c r="C37" s="161">
        <v>0.110422544</v>
      </c>
      <c r="D37" s="161">
        <v>6.92761764E-2</v>
      </c>
      <c r="E37" s="165">
        <v>60.928100000000001</v>
      </c>
      <c r="F37" s="165">
        <v>95.110205000000008</v>
      </c>
      <c r="G37" s="165">
        <v>39.961161000000004</v>
      </c>
      <c r="H37" s="162">
        <v>1.3089292133236018E-2</v>
      </c>
      <c r="I37" s="163">
        <v>0.125447541</v>
      </c>
      <c r="J37" s="163">
        <v>0.10040578999999999</v>
      </c>
      <c r="K37" s="163">
        <v>66.506699999999995</v>
      </c>
      <c r="L37" s="163">
        <v>104.78125100000001</v>
      </c>
      <c r="M37" s="163">
        <v>48.858173999999998</v>
      </c>
      <c r="N37" s="164">
        <v>0.81921405026410443</v>
      </c>
      <c r="O37" s="13">
        <f t="shared" si="0"/>
        <v>409.91425259402848</v>
      </c>
      <c r="P37" s="13">
        <f t="shared" si="1"/>
        <v>554.8721801223752</v>
      </c>
      <c r="R37" s="13">
        <f t="shared" si="2"/>
        <v>626.66890377283221</v>
      </c>
      <c r="S37" s="13">
        <f t="shared" si="3"/>
        <v>1102.3662693870992</v>
      </c>
    </row>
    <row r="38" spans="1:19" x14ac:dyDescent="0.3">
      <c r="A38" s="105">
        <v>4</v>
      </c>
      <c r="B38" s="105">
        <v>35</v>
      </c>
      <c r="C38" s="161">
        <v>0.11733456</v>
      </c>
      <c r="D38" s="161">
        <v>8.2147784500000001E-2</v>
      </c>
      <c r="E38" s="165">
        <v>62.667500000000004</v>
      </c>
      <c r="F38" s="165">
        <v>96.496320999999995</v>
      </c>
      <c r="G38" s="165">
        <v>41.036722999999995</v>
      </c>
      <c r="H38" s="162">
        <v>1.9481129310604813E-2</v>
      </c>
      <c r="I38" s="163">
        <v>0.13796624499999999</v>
      </c>
      <c r="J38" s="163">
        <v>0.117343083</v>
      </c>
      <c r="K38" s="163">
        <v>69.476399999999998</v>
      </c>
      <c r="L38" s="163">
        <v>105.93588199999999</v>
      </c>
      <c r="M38" s="163">
        <v>49.168753000000002</v>
      </c>
      <c r="N38" s="164">
        <v>0.27194191611925955</v>
      </c>
      <c r="O38" s="13">
        <f t="shared" si="0"/>
        <v>460.79810931774909</v>
      </c>
      <c r="P38" s="13">
        <f t="shared" si="1"/>
        <v>665.95894728283179</v>
      </c>
      <c r="R38" s="13">
        <f t="shared" si="2"/>
        <v>764.92237853405766</v>
      </c>
      <c r="S38" s="13">
        <f t="shared" si="3"/>
        <v>1316.8723165945432</v>
      </c>
    </row>
    <row r="39" spans="1:19" x14ac:dyDescent="0.3">
      <c r="A39" s="105">
        <v>4</v>
      </c>
      <c r="B39" s="105">
        <v>36</v>
      </c>
      <c r="C39" s="161">
        <v>9.7729265699999998E-2</v>
      </c>
      <c r="D39" s="161">
        <v>3.7742573799999998E-2</v>
      </c>
      <c r="E39" s="165">
        <v>58.857300000000002</v>
      </c>
      <c r="F39" s="165">
        <v>98.543177999999997</v>
      </c>
      <c r="G39" s="165">
        <v>41.637281000000002</v>
      </c>
      <c r="H39" s="166">
        <v>8.4594148440411503E-4</v>
      </c>
      <c r="I39" s="163">
        <v>9.6801146899999996E-2</v>
      </c>
      <c r="J39" s="163">
        <v>6.5067306199999994E-2</v>
      </c>
      <c r="K39" s="163">
        <v>61.165999999999997</v>
      </c>
      <c r="L39" s="163">
        <v>105.61123000000001</v>
      </c>
      <c r="M39" s="163">
        <v>46.882801000000001</v>
      </c>
      <c r="N39" s="164">
        <v>0.1362556336708885</v>
      </c>
      <c r="O39" s="13">
        <f t="shared" si="0"/>
        <v>338.55193997766293</v>
      </c>
      <c r="P39" s="13">
        <f t="shared" si="1"/>
        <v>362.16015189432272</v>
      </c>
      <c r="R39" s="13">
        <f t="shared" si="2"/>
        <v>366.50899783978076</v>
      </c>
      <c r="S39" s="13">
        <f t="shared" si="3"/>
        <v>725.74328894748851</v>
      </c>
    </row>
    <row r="40" spans="1:19" x14ac:dyDescent="0.3">
      <c r="A40" s="105">
        <v>4</v>
      </c>
      <c r="B40" s="105">
        <v>37</v>
      </c>
      <c r="C40" s="161">
        <v>8.5195153999999995E-2</v>
      </c>
      <c r="D40" s="161">
        <v>3.4659638999999999E-2</v>
      </c>
      <c r="E40" s="165">
        <v>57.077799999999996</v>
      </c>
      <c r="F40" s="165">
        <v>99.004682000000003</v>
      </c>
      <c r="G40" s="165">
        <v>42.833709999999996</v>
      </c>
      <c r="H40" s="162">
        <v>7.9150768669987263E-4</v>
      </c>
      <c r="I40" s="163">
        <v>8.5606597399999998E-2</v>
      </c>
      <c r="J40" s="163">
        <v>5.7134855499999998E-2</v>
      </c>
      <c r="K40" s="163">
        <v>59.907899999999998</v>
      </c>
      <c r="L40" s="163">
        <v>107.49762699999999</v>
      </c>
      <c r="M40" s="163">
        <v>48.238975000000003</v>
      </c>
      <c r="N40" s="164">
        <v>4.4044653753545056E-2</v>
      </c>
      <c r="O40" s="13">
        <f t="shared" si="0"/>
        <v>277.5551838784927</v>
      </c>
      <c r="P40" s="13">
        <f t="shared" si="1"/>
        <v>307.23835267579301</v>
      </c>
      <c r="R40" s="13">
        <f t="shared" si="2"/>
        <v>339.73125333187824</v>
      </c>
      <c r="S40" s="13">
        <f t="shared" si="3"/>
        <v>660.2355242760068</v>
      </c>
    </row>
    <row r="41" spans="1:19" x14ac:dyDescent="0.3">
      <c r="A41" s="105">
        <v>1</v>
      </c>
      <c r="B41" s="105">
        <v>1</v>
      </c>
      <c r="C41" s="161">
        <v>0.12770999999999999</v>
      </c>
      <c r="D41" s="161">
        <v>0.107642</v>
      </c>
      <c r="E41" s="161">
        <v>66.374398799999994</v>
      </c>
      <c r="F41" s="161">
        <v>100.14639699999999</v>
      </c>
      <c r="G41" s="161">
        <v>38.900624000000001</v>
      </c>
      <c r="H41" s="162">
        <v>0.16419028067735159</v>
      </c>
      <c r="I41" s="163">
        <v>0.16242899999999999</v>
      </c>
      <c r="J41" s="163">
        <v>0.15083299999999999</v>
      </c>
      <c r="K41" s="163">
        <v>75.863346499999992</v>
      </c>
      <c r="L41" s="163">
        <v>106.70806900000001</v>
      </c>
      <c r="M41" s="163">
        <v>42.909381000000003</v>
      </c>
      <c r="N41" s="164">
        <v>0.86471296039118284</v>
      </c>
      <c r="O41" s="13">
        <f t="shared" si="0"/>
        <v>562.63417181920647</v>
      </c>
      <c r="P41" s="13">
        <f t="shared" si="1"/>
        <v>934.81907054280259</v>
      </c>
      <c r="R41" s="13">
        <f t="shared" si="2"/>
        <v>1079.5740001669285</v>
      </c>
      <c r="S41" s="13">
        <f t="shared" si="3"/>
        <v>1717.4768462437419</v>
      </c>
    </row>
    <row r="42" spans="1:19" x14ac:dyDescent="0.3">
      <c r="A42" s="105">
        <v>1</v>
      </c>
      <c r="B42" s="105">
        <v>2</v>
      </c>
      <c r="C42" s="161">
        <v>0.124892</v>
      </c>
      <c r="D42" s="161">
        <v>0.10236000000000001</v>
      </c>
      <c r="E42" s="161">
        <v>65.679743900000005</v>
      </c>
      <c r="F42" s="161">
        <v>96.662762000000001</v>
      </c>
      <c r="G42" s="161">
        <v>40.68347</v>
      </c>
      <c r="H42" s="162">
        <v>7.9514538380730609E-2</v>
      </c>
      <c r="I42" s="163">
        <v>0.15893599999999999</v>
      </c>
      <c r="J42" s="163">
        <v>0.14659800000000001</v>
      </c>
      <c r="K42" s="163">
        <v>75.122796000000008</v>
      </c>
      <c r="L42" s="163">
        <v>101.475837</v>
      </c>
      <c r="M42" s="163">
        <v>43.936954</v>
      </c>
      <c r="N42" s="164">
        <v>0.81387637029110826</v>
      </c>
      <c r="O42" s="13">
        <f t="shared" si="0"/>
        <v>538.76270134025128</v>
      </c>
      <c r="P42" s="13">
        <f t="shared" si="1"/>
        <v>896.94490233171416</v>
      </c>
      <c r="R42" s="13">
        <f t="shared" si="2"/>
        <v>956.42006310249042</v>
      </c>
      <c r="S42" s="13">
        <f t="shared" si="3"/>
        <v>1509.5702548541037</v>
      </c>
    </row>
    <row r="43" spans="1:19" x14ac:dyDescent="0.3">
      <c r="A43" s="105">
        <v>1</v>
      </c>
      <c r="B43" s="105">
        <v>3</v>
      </c>
      <c r="C43" s="161">
        <v>0.12285699999999999</v>
      </c>
      <c r="D43" s="161">
        <v>9.8412200000000005E-2</v>
      </c>
      <c r="E43" s="161">
        <v>65.897628699999999</v>
      </c>
      <c r="F43" s="161">
        <v>96.622520000000009</v>
      </c>
      <c r="G43" s="161">
        <v>41.303491000000001</v>
      </c>
      <c r="H43" s="162">
        <v>7.9143975115010562E-2</v>
      </c>
      <c r="I43" s="163">
        <v>0.15615200000000001</v>
      </c>
      <c r="J43" s="163">
        <v>0.14388999999999999</v>
      </c>
      <c r="K43" s="163">
        <v>74.445702099999991</v>
      </c>
      <c r="L43" s="163">
        <v>102.424325</v>
      </c>
      <c r="M43" s="163">
        <v>44.857049000000004</v>
      </c>
      <c r="N43" s="164">
        <v>0.55791727888089648</v>
      </c>
      <c r="O43" s="13">
        <f t="shared" si="0"/>
        <v>533.50621146085234</v>
      </c>
      <c r="P43" s="13">
        <f t="shared" si="1"/>
        <v>865.41976825055974</v>
      </c>
      <c r="R43" s="13">
        <f t="shared" si="2"/>
        <v>918.76757703992757</v>
      </c>
      <c r="S43" s="13">
        <f t="shared" si="3"/>
        <v>1509.5129169869222</v>
      </c>
    </row>
    <row r="44" spans="1:19" x14ac:dyDescent="0.3">
      <c r="A44" s="105">
        <v>1</v>
      </c>
      <c r="B44" s="105">
        <v>4</v>
      </c>
      <c r="C44" s="161">
        <v>0.13539000000000001</v>
      </c>
      <c r="D44" s="161">
        <v>0.11687</v>
      </c>
      <c r="E44" s="161">
        <v>67.809544500000001</v>
      </c>
      <c r="F44" s="161">
        <v>98.165897999999999</v>
      </c>
      <c r="G44" s="161">
        <v>42.677182999999999</v>
      </c>
      <c r="H44" s="162">
        <v>0.14839896442408873</v>
      </c>
      <c r="I44" s="163">
        <v>0.170179</v>
      </c>
      <c r="J44" s="163">
        <v>0.16031100000000001</v>
      </c>
      <c r="K44" s="163">
        <v>77.054329199999998</v>
      </c>
      <c r="L44" s="163">
        <v>103.44789299999999</v>
      </c>
      <c r="M44" s="163">
        <v>45.773873999999999</v>
      </c>
      <c r="N44" s="164">
        <v>0.94413680881427708</v>
      </c>
      <c r="O44" s="13">
        <f t="shared" si="0"/>
        <v>622.54140630202585</v>
      </c>
      <c r="P44" s="13">
        <f t="shared" si="1"/>
        <v>1010.41562940561</v>
      </c>
      <c r="R44" s="13">
        <f t="shared" si="2"/>
        <v>1126.2228423682102</v>
      </c>
      <c r="S44" s="13">
        <f t="shared" si="3"/>
        <v>1715.562806684381</v>
      </c>
    </row>
    <row r="45" spans="1:19" x14ac:dyDescent="0.3">
      <c r="A45" s="105">
        <v>1</v>
      </c>
      <c r="B45" s="105">
        <v>5</v>
      </c>
      <c r="C45" s="161">
        <v>0.162109</v>
      </c>
      <c r="D45" s="161">
        <v>0.15209600000000001</v>
      </c>
      <c r="E45" s="161">
        <v>73.998004199999997</v>
      </c>
      <c r="F45" s="161">
        <v>99.947958</v>
      </c>
      <c r="G45" s="161">
        <v>43.475368000000003</v>
      </c>
      <c r="H45" s="162">
        <v>0.79564345694489313</v>
      </c>
      <c r="I45" s="163">
        <v>0.196938</v>
      </c>
      <c r="J45" s="163">
        <v>0.190687</v>
      </c>
      <c r="K45" s="163">
        <v>82.996897400000009</v>
      </c>
      <c r="L45" s="163">
        <v>105.33804400000001</v>
      </c>
      <c r="M45" s="163">
        <v>46.936516999999995</v>
      </c>
      <c r="N45" s="164">
        <v>2.7174953250663276</v>
      </c>
      <c r="O45" s="13">
        <f t="shared" si="0"/>
        <v>887.66100114866981</v>
      </c>
      <c r="P45" s="13">
        <f t="shared" si="1"/>
        <v>1356.6044546025098</v>
      </c>
      <c r="R45" s="13">
        <f t="shared" si="2"/>
        <v>1519.3773359258078</v>
      </c>
      <c r="S45" s="13">
        <f t="shared" si="3"/>
        <v>2115.8826907256716</v>
      </c>
    </row>
    <row r="46" spans="1:19" x14ac:dyDescent="0.3">
      <c r="A46" s="105">
        <v>1</v>
      </c>
      <c r="B46" s="105">
        <v>6</v>
      </c>
      <c r="C46" s="161">
        <v>0.16767399999999999</v>
      </c>
      <c r="D46" s="161">
        <v>0.15849099999999999</v>
      </c>
      <c r="E46" s="161">
        <v>74.009150300000002</v>
      </c>
      <c r="F46" s="161">
        <v>99.017289999999988</v>
      </c>
      <c r="G46" s="161">
        <v>43.228464000000002</v>
      </c>
      <c r="H46" s="162">
        <v>0.92556053460085908</v>
      </c>
      <c r="I46" s="163">
        <v>0.19647600000000001</v>
      </c>
      <c r="J46" s="163">
        <v>0.190722</v>
      </c>
      <c r="K46" s="163">
        <v>81.999741499999999</v>
      </c>
      <c r="L46" s="163">
        <v>103.456698</v>
      </c>
      <c r="M46" s="163">
        <v>46.482507999999996</v>
      </c>
      <c r="N46" s="164">
        <v>2.5931336819448192</v>
      </c>
      <c r="O46" s="13">
        <f t="shared" si="0"/>
        <v>918.40990961453258</v>
      </c>
      <c r="P46" s="13">
        <f t="shared" si="1"/>
        <v>1321.0962946095851</v>
      </c>
      <c r="R46" s="13">
        <f t="shared" si="2"/>
        <v>1553.9129196391689</v>
      </c>
      <c r="S46" s="13">
        <f t="shared" si="3"/>
        <v>2041.3525627986965</v>
      </c>
    </row>
    <row r="47" spans="1:19" x14ac:dyDescent="0.3">
      <c r="A47" s="105">
        <v>1</v>
      </c>
      <c r="B47" s="105">
        <v>7</v>
      </c>
      <c r="C47" s="161">
        <v>0.131547</v>
      </c>
      <c r="D47" s="161">
        <v>0.113889</v>
      </c>
      <c r="E47" s="161">
        <v>69.415219100000002</v>
      </c>
      <c r="F47" s="161">
        <v>100.83004600000001</v>
      </c>
      <c r="G47" s="161">
        <v>43.647931999999997</v>
      </c>
      <c r="H47" s="162">
        <v>0.19998117115417477</v>
      </c>
      <c r="I47" s="163">
        <v>0.16387399999999999</v>
      </c>
      <c r="J47" s="163">
        <v>0.15339900000000001</v>
      </c>
      <c r="K47" s="163">
        <v>78.852087299999994</v>
      </c>
      <c r="L47" s="163">
        <v>105.671245</v>
      </c>
      <c r="M47" s="163">
        <v>46.807749000000001</v>
      </c>
      <c r="N47" s="164">
        <v>1.2687738855784427</v>
      </c>
      <c r="O47" s="13">
        <f t="shared" si="0"/>
        <v>633.8556207293891</v>
      </c>
      <c r="P47" s="13">
        <f t="shared" si="1"/>
        <v>1018.9114500263411</v>
      </c>
      <c r="R47" s="13">
        <f t="shared" si="2"/>
        <v>1157.8750886077053</v>
      </c>
      <c r="S47" s="13">
        <f t="shared" si="3"/>
        <v>1712.9164374329741</v>
      </c>
    </row>
    <row r="48" spans="1:19" x14ac:dyDescent="0.3">
      <c r="A48" s="105">
        <v>1</v>
      </c>
      <c r="B48" s="105">
        <v>8</v>
      </c>
      <c r="C48" s="161">
        <v>0.145035</v>
      </c>
      <c r="D48" s="161">
        <v>0.12908700000000001</v>
      </c>
      <c r="E48" s="161">
        <v>70.863000999999997</v>
      </c>
      <c r="F48" s="161">
        <v>99.988941999999994</v>
      </c>
      <c r="G48" s="161">
        <v>43.592246000000003</v>
      </c>
      <c r="H48" s="162">
        <v>0.31569265635711197</v>
      </c>
      <c r="I48" s="163">
        <v>0.180844</v>
      </c>
      <c r="J48" s="163">
        <v>0.17255899999999999</v>
      </c>
      <c r="K48" s="163">
        <v>80.045595800000001</v>
      </c>
      <c r="L48" s="163">
        <v>105.434387</v>
      </c>
      <c r="M48" s="163">
        <v>47.162249000000003</v>
      </c>
      <c r="N48" s="164">
        <v>1.4927608026923325</v>
      </c>
      <c r="O48" s="13">
        <f t="shared" si="0"/>
        <v>728.30266682714546</v>
      </c>
      <c r="P48" s="13">
        <f t="shared" si="1"/>
        <v>1158.7212922673446</v>
      </c>
      <c r="R48" s="13">
        <f t="shared" si="2"/>
        <v>1290.5845269754761</v>
      </c>
      <c r="S48" s="13">
        <f t="shared" si="3"/>
        <v>1918.2365866441071</v>
      </c>
    </row>
    <row r="49" spans="1:25" x14ac:dyDescent="0.3">
      <c r="A49" s="105">
        <v>1</v>
      </c>
      <c r="B49" s="105">
        <v>9</v>
      </c>
      <c r="C49" s="161">
        <v>0.156663</v>
      </c>
      <c r="D49" s="161">
        <v>0.14500099999999999</v>
      </c>
      <c r="E49" s="161">
        <v>73.978938200000002</v>
      </c>
      <c r="F49" s="161">
        <v>101.508295</v>
      </c>
      <c r="G49" s="161">
        <v>44.903191</v>
      </c>
      <c r="H49" s="162">
        <v>0.73016692751155055</v>
      </c>
      <c r="I49" s="163">
        <v>0.192604</v>
      </c>
      <c r="J49" s="163">
        <v>0.18579899999999999</v>
      </c>
      <c r="K49" s="163">
        <v>83.633795399999997</v>
      </c>
      <c r="L49" s="163">
        <v>106.65279099999999</v>
      </c>
      <c r="M49" s="163">
        <v>48.549652999999999</v>
      </c>
      <c r="N49" s="164">
        <v>2.7639201236333362</v>
      </c>
      <c r="O49" s="13">
        <f t="shared" si="0"/>
        <v>857.39831598915271</v>
      </c>
      <c r="P49" s="13">
        <f t="shared" si="1"/>
        <v>1347.1901982244769</v>
      </c>
      <c r="R49" s="13">
        <f t="shared" si="2"/>
        <v>1494.0807272359725</v>
      </c>
      <c r="S49" s="13">
        <f t="shared" si="3"/>
        <v>2113.4297776412341</v>
      </c>
    </row>
    <row r="50" spans="1:25" x14ac:dyDescent="0.3">
      <c r="A50" s="105">
        <v>1</v>
      </c>
      <c r="B50" s="105">
        <v>10</v>
      </c>
      <c r="C50" s="161">
        <v>0.15482299999999999</v>
      </c>
      <c r="D50" s="161">
        <v>0.14346600000000001</v>
      </c>
      <c r="E50" s="161">
        <v>72.435021399999997</v>
      </c>
      <c r="F50" s="161">
        <v>98.379797000000011</v>
      </c>
      <c r="G50" s="161">
        <v>42.412582999999998</v>
      </c>
      <c r="H50" s="162">
        <v>0.60927358795109676</v>
      </c>
      <c r="I50" s="163">
        <v>0.19292300000000001</v>
      </c>
      <c r="J50" s="163">
        <v>0.18576400000000001</v>
      </c>
      <c r="K50" s="163">
        <v>81.563554699999997</v>
      </c>
      <c r="L50" s="163">
        <v>104.70696100000001</v>
      </c>
      <c r="M50" s="163">
        <v>46.682774000000002</v>
      </c>
      <c r="N50" s="164">
        <v>2.6650697474269696</v>
      </c>
      <c r="O50" s="13">
        <f t="shared" si="0"/>
        <v>812.33032108729719</v>
      </c>
      <c r="P50" s="13">
        <f t="shared" si="1"/>
        <v>1283.4421456368211</v>
      </c>
      <c r="R50" s="13">
        <f t="shared" si="2"/>
        <v>1388.54779781717</v>
      </c>
      <c r="S50" s="13">
        <f t="shared" si="3"/>
        <v>2036.6324715722094</v>
      </c>
    </row>
    <row r="51" spans="1:25" x14ac:dyDescent="0.3">
      <c r="A51" s="105">
        <v>1</v>
      </c>
      <c r="B51" s="105">
        <v>11</v>
      </c>
      <c r="C51" s="161">
        <v>0.16713500000000001</v>
      </c>
      <c r="D51" s="161">
        <v>0.15614500000000001</v>
      </c>
      <c r="E51" s="161">
        <v>73.7681836</v>
      </c>
      <c r="F51" s="161">
        <v>99.717850999999996</v>
      </c>
      <c r="G51" s="161">
        <v>43.795850999999999</v>
      </c>
      <c r="H51" s="162">
        <v>1.10106032435122</v>
      </c>
      <c r="I51" s="163">
        <v>0.20311599999999999</v>
      </c>
      <c r="J51" s="163">
        <v>0.195795</v>
      </c>
      <c r="K51" s="163">
        <v>82.7900767</v>
      </c>
      <c r="L51" s="163">
        <v>105.54091099999999</v>
      </c>
      <c r="M51" s="163">
        <v>47.438992999999996</v>
      </c>
      <c r="N51" s="164">
        <v>3.8042188754337189</v>
      </c>
      <c r="O51" s="13">
        <f t="shared" si="0"/>
        <v>909.50603580750453</v>
      </c>
      <c r="P51" s="13">
        <f t="shared" si="1"/>
        <v>1392.1970372271512</v>
      </c>
      <c r="R51" s="13">
        <f t="shared" si="2"/>
        <v>1552.6511992792477</v>
      </c>
      <c r="S51" s="13">
        <f t="shared" si="3"/>
        <v>2180.9377721647284</v>
      </c>
    </row>
    <row r="52" spans="1:25" ht="12.6" customHeight="1" x14ac:dyDescent="0.45">
      <c r="A52" s="105">
        <v>1</v>
      </c>
      <c r="B52" s="105">
        <v>12</v>
      </c>
      <c r="C52" s="161">
        <v>0.163657</v>
      </c>
      <c r="D52" s="161">
        <v>0.15390599999999999</v>
      </c>
      <c r="E52" s="161">
        <v>73.420919499999997</v>
      </c>
      <c r="F52" s="161">
        <v>98.348485999999994</v>
      </c>
      <c r="G52" s="161">
        <v>42.948886999999999</v>
      </c>
      <c r="H52" s="162">
        <v>1.0136994625409239</v>
      </c>
      <c r="I52" s="163">
        <v>0.19037599999999999</v>
      </c>
      <c r="J52" s="163">
        <v>0.18332699999999999</v>
      </c>
      <c r="K52" s="163">
        <v>81.529952600000001</v>
      </c>
      <c r="L52" s="163">
        <v>103.86718999999999</v>
      </c>
      <c r="M52" s="163">
        <v>46.210329999999999</v>
      </c>
      <c r="N52" s="164">
        <v>2.5003154352647585</v>
      </c>
      <c r="O52" s="13">
        <f t="shared" si="0"/>
        <v>882.21456633984133</v>
      </c>
      <c r="P52" s="13">
        <f t="shared" si="1"/>
        <v>1265.4546245543472</v>
      </c>
      <c r="R52" s="13">
        <f t="shared" si="2"/>
        <v>1488.6441956461397</v>
      </c>
      <c r="S52" s="13">
        <f t="shared" si="3"/>
        <v>1977.8037525676141</v>
      </c>
      <c r="Y52" s="177"/>
    </row>
    <row r="53" spans="1:25" x14ac:dyDescent="0.3">
      <c r="A53" s="105">
        <v>1</v>
      </c>
      <c r="B53" s="105">
        <v>13</v>
      </c>
      <c r="C53" s="161">
        <v>0.11984400000000001</v>
      </c>
      <c r="D53" s="161">
        <v>0.100553</v>
      </c>
      <c r="E53" s="165">
        <v>67.898154300000002</v>
      </c>
      <c r="F53" s="165">
        <v>99.442498000000001</v>
      </c>
      <c r="G53" s="165">
        <v>42.802498999999997</v>
      </c>
      <c r="H53" s="162">
        <v>0.20166481802534511</v>
      </c>
      <c r="I53" s="163">
        <v>0.15088599999999999</v>
      </c>
      <c r="J53" s="163">
        <v>0.13828299999999999</v>
      </c>
      <c r="K53" s="163">
        <v>76.052136699999991</v>
      </c>
      <c r="L53" s="163">
        <v>104.666541</v>
      </c>
      <c r="M53" s="163">
        <v>46.598379000000001</v>
      </c>
      <c r="N53" s="164">
        <v>0.89911273367077249</v>
      </c>
      <c r="O53" s="13">
        <f t="shared" si="0"/>
        <v>552.49993802184702</v>
      </c>
      <c r="P53" s="13">
        <f t="shared" si="1"/>
        <v>872.71368425734192</v>
      </c>
      <c r="R53" s="13">
        <f t="shared" si="2"/>
        <v>994.34955300388981</v>
      </c>
      <c r="S53" s="13">
        <f t="shared" si="3"/>
        <v>1514.9019920766336</v>
      </c>
    </row>
    <row r="54" spans="1:25" x14ac:dyDescent="0.3">
      <c r="A54" s="105">
        <v>1</v>
      </c>
      <c r="B54" s="105">
        <v>14</v>
      </c>
      <c r="C54" s="161">
        <v>9.6176200000000003E-2</v>
      </c>
      <c r="D54" s="161">
        <v>4.47824E-2</v>
      </c>
      <c r="E54" s="165">
        <v>61.313606800000002</v>
      </c>
      <c r="F54" s="165">
        <v>99.807457999999997</v>
      </c>
      <c r="G54" s="165">
        <v>43.899147999999997</v>
      </c>
      <c r="H54" s="162">
        <v>1.0823549488044181E-2</v>
      </c>
      <c r="I54" s="163">
        <v>0.12485300000000001</v>
      </c>
      <c r="J54" s="163">
        <v>0.100755</v>
      </c>
      <c r="K54" s="163">
        <v>69.638252299999991</v>
      </c>
      <c r="L54" s="163">
        <v>102.048676</v>
      </c>
      <c r="M54" s="163">
        <v>44.485331000000002</v>
      </c>
      <c r="N54" s="164">
        <v>0.13149396499196914</v>
      </c>
      <c r="O54" s="13">
        <f t="shared" si="0"/>
        <v>361.56080331354963</v>
      </c>
      <c r="P54" s="13">
        <f t="shared" si="1"/>
        <v>605.47289845584714</v>
      </c>
      <c r="R54" s="13">
        <f t="shared" si="2"/>
        <v>446.10116161986036</v>
      </c>
      <c r="S54" s="13">
        <f t="shared" si="3"/>
        <v>1049.2557462016791</v>
      </c>
    </row>
    <row r="55" spans="1:25" x14ac:dyDescent="0.3">
      <c r="A55" s="105">
        <v>1</v>
      </c>
      <c r="B55" s="105">
        <v>15</v>
      </c>
      <c r="C55" s="161">
        <v>9.9482799999999996E-2</v>
      </c>
      <c r="D55" s="161">
        <v>5.6533399999999998E-2</v>
      </c>
      <c r="E55" s="165">
        <v>60.672312999999995</v>
      </c>
      <c r="F55" s="165">
        <v>97.127780000000001</v>
      </c>
      <c r="G55" s="165">
        <v>42.100218000000005</v>
      </c>
      <c r="H55" s="162">
        <v>2.0707801557420173E-3</v>
      </c>
      <c r="I55" s="163">
        <v>0.123529</v>
      </c>
      <c r="J55" s="163">
        <v>9.8764500000000005E-2</v>
      </c>
      <c r="K55" s="163">
        <v>68.312533200000004</v>
      </c>
      <c r="L55" s="163">
        <v>100.672613</v>
      </c>
      <c r="M55" s="163">
        <v>44.059750000000001</v>
      </c>
      <c r="N55" s="164">
        <v>8.2615380363105673E-2</v>
      </c>
      <c r="O55" s="13">
        <f t="shared" si="0"/>
        <v>366.20907626609778</v>
      </c>
      <c r="P55" s="13">
        <f t="shared" si="1"/>
        <v>576.46070220040997</v>
      </c>
      <c r="R55" s="13">
        <f t="shared" si="2"/>
        <v>533.32510820528864</v>
      </c>
      <c r="S55" s="13">
        <f t="shared" si="3"/>
        <v>1000.9757392020867</v>
      </c>
    </row>
    <row r="56" spans="1:25" x14ac:dyDescent="0.3">
      <c r="A56" s="105">
        <v>1</v>
      </c>
      <c r="B56" s="105">
        <v>16</v>
      </c>
      <c r="C56" s="161">
        <v>0.127583</v>
      </c>
      <c r="D56" s="161">
        <v>0.108269</v>
      </c>
      <c r="E56" s="165">
        <v>67.381821600000009</v>
      </c>
      <c r="F56" s="165">
        <v>100.372741</v>
      </c>
      <c r="G56" s="165">
        <v>44.247002999999999</v>
      </c>
      <c r="H56" s="162">
        <v>0.27281439009331737</v>
      </c>
      <c r="I56" s="163">
        <v>0.16025600000000001</v>
      </c>
      <c r="J56" s="163">
        <v>0.14779400000000001</v>
      </c>
      <c r="K56" s="163">
        <v>75.900517400000012</v>
      </c>
      <c r="L56" s="163">
        <v>104.99999699999999</v>
      </c>
      <c r="M56" s="163">
        <v>47.377425000000002</v>
      </c>
      <c r="N56" s="164">
        <v>1.3736293166462987</v>
      </c>
      <c r="O56" s="13">
        <f t="shared" si="0"/>
        <v>579.26635569233122</v>
      </c>
      <c r="P56" s="13">
        <f t="shared" si="1"/>
        <v>923.21695412067925</v>
      </c>
      <c r="R56" s="13">
        <f t="shared" si="2"/>
        <v>1090.7763015116775</v>
      </c>
      <c r="S56" s="13">
        <f t="shared" si="3"/>
        <v>1629.4287568897812</v>
      </c>
    </row>
    <row r="57" spans="1:25" x14ac:dyDescent="0.3">
      <c r="A57" s="105">
        <v>1</v>
      </c>
      <c r="B57" s="105">
        <v>17</v>
      </c>
      <c r="C57" s="161">
        <v>0.14094200000000001</v>
      </c>
      <c r="D57" s="161">
        <v>0.12252200000000001</v>
      </c>
      <c r="E57" s="165">
        <v>69.999016799999993</v>
      </c>
      <c r="F57" s="165">
        <v>99.933042999999998</v>
      </c>
      <c r="G57" s="165">
        <v>43.568311999999999</v>
      </c>
      <c r="H57" s="162">
        <v>0.53797756750520753</v>
      </c>
      <c r="I57" s="163">
        <v>0.17041200000000001</v>
      </c>
      <c r="J57" s="163">
        <v>0.160135</v>
      </c>
      <c r="K57" s="163">
        <v>77.791884500000009</v>
      </c>
      <c r="L57" s="163">
        <v>103.91069999999999</v>
      </c>
      <c r="M57" s="163">
        <v>46.474077999999999</v>
      </c>
      <c r="N57" s="164">
        <v>1.7066908317603668</v>
      </c>
      <c r="O57" s="13">
        <f t="shared" si="0"/>
        <v>690.59639975183006</v>
      </c>
      <c r="P57" s="13">
        <f t="shared" si="1"/>
        <v>1031.2613898355814</v>
      </c>
      <c r="R57" s="13">
        <f t="shared" si="2"/>
        <v>1223.5798081847129</v>
      </c>
      <c r="S57" s="13">
        <f t="shared" si="3"/>
        <v>1729.0470254509557</v>
      </c>
    </row>
    <row r="58" spans="1:25" x14ac:dyDescent="0.3">
      <c r="A58" s="105">
        <v>1</v>
      </c>
      <c r="B58" s="105">
        <v>18</v>
      </c>
      <c r="C58" s="161">
        <v>0.152251</v>
      </c>
      <c r="D58" s="161">
        <v>0.13669300000000001</v>
      </c>
      <c r="E58" s="165">
        <v>72.243899099999993</v>
      </c>
      <c r="F58" s="165">
        <v>99.646497999999994</v>
      </c>
      <c r="G58" s="165">
        <v>43.281750000000002</v>
      </c>
      <c r="H58" s="162">
        <v>0.6718519449074436</v>
      </c>
      <c r="I58" s="163">
        <v>0.17993400000000001</v>
      </c>
      <c r="J58" s="163">
        <v>0.17024300000000001</v>
      </c>
      <c r="K58" s="163">
        <v>80.513887100000005</v>
      </c>
      <c r="L58" s="163">
        <v>103.969492</v>
      </c>
      <c r="M58" s="163">
        <v>46.457946</v>
      </c>
      <c r="N58" s="164">
        <v>1.9234951230845267</v>
      </c>
      <c r="O58" s="13">
        <f t="shared" si="0"/>
        <v>794.62551991023884</v>
      </c>
      <c r="P58" s="13">
        <f t="shared" si="1"/>
        <v>1166.4196387942259</v>
      </c>
      <c r="R58" s="13">
        <f t="shared" si="2"/>
        <v>1357.2828318809236</v>
      </c>
      <c r="S58" s="13">
        <f t="shared" si="3"/>
        <v>1840.2681415752884</v>
      </c>
    </row>
    <row r="59" spans="1:25" x14ac:dyDescent="0.3">
      <c r="A59" s="105">
        <v>1</v>
      </c>
      <c r="B59" s="105">
        <v>19</v>
      </c>
      <c r="C59" s="161">
        <v>0.14168800000000001</v>
      </c>
      <c r="D59" s="161">
        <v>0.12653600000000001</v>
      </c>
      <c r="E59" s="165">
        <v>71.683526000000001</v>
      </c>
      <c r="F59" s="165">
        <v>101.84500300000001</v>
      </c>
      <c r="G59" s="165">
        <v>44.549396999999999</v>
      </c>
      <c r="H59" s="162">
        <v>0.17612239234679386</v>
      </c>
      <c r="I59" s="163">
        <v>0.17693400000000001</v>
      </c>
      <c r="J59" s="163">
        <v>0.16722500000000001</v>
      </c>
      <c r="K59" s="163">
        <v>80.906614700000006</v>
      </c>
      <c r="L59" s="163">
        <v>106.684489</v>
      </c>
      <c r="M59" s="163">
        <v>48.283133999999997</v>
      </c>
      <c r="N59" s="164">
        <v>1.1817313740687423</v>
      </c>
      <c r="O59" s="13">
        <f t="shared" si="0"/>
        <v>728.06774106582463</v>
      </c>
      <c r="P59" s="13">
        <f t="shared" si="1"/>
        <v>1158.1887853919775</v>
      </c>
      <c r="R59" s="13">
        <f t="shared" si="2"/>
        <v>1312.4825930297548</v>
      </c>
      <c r="S59" s="13">
        <f t="shared" si="3"/>
        <v>1903.2847478063852</v>
      </c>
    </row>
    <row r="60" spans="1:25" x14ac:dyDescent="0.3">
      <c r="A60" s="105">
        <v>1</v>
      </c>
      <c r="B60" s="105">
        <v>20</v>
      </c>
      <c r="C60" s="161">
        <v>0.13109399999999999</v>
      </c>
      <c r="D60" s="161">
        <v>0.111819</v>
      </c>
      <c r="E60" s="165">
        <v>68.562656599999997</v>
      </c>
      <c r="F60" s="165">
        <v>101.23745000000001</v>
      </c>
      <c r="G60" s="165">
        <v>44.253003</v>
      </c>
      <c r="H60" s="162">
        <v>0.36711465538782018</v>
      </c>
      <c r="I60" s="163">
        <v>0.16272</v>
      </c>
      <c r="J60" s="163">
        <v>0.15079200000000001</v>
      </c>
      <c r="K60" s="163">
        <v>76.619990200000004</v>
      </c>
      <c r="L60" s="163">
        <v>105.64592400000001</v>
      </c>
      <c r="M60" s="163">
        <v>47.617255999999998</v>
      </c>
      <c r="N60" s="164">
        <v>1.3533970193994445</v>
      </c>
      <c r="O60" s="13">
        <f t="shared" si="0"/>
        <v>616.25164104721216</v>
      </c>
      <c r="P60" s="13">
        <f t="shared" si="1"/>
        <v>955.26775800293035</v>
      </c>
      <c r="R60" s="13">
        <f t="shared" si="2"/>
        <v>1146.0353107881472</v>
      </c>
      <c r="S60" s="13">
        <f t="shared" si="3"/>
        <v>1682.9987491882553</v>
      </c>
    </row>
    <row r="61" spans="1:25" x14ac:dyDescent="0.3">
      <c r="A61" s="105">
        <v>1</v>
      </c>
      <c r="B61" s="105">
        <v>21</v>
      </c>
      <c r="C61" s="161">
        <v>0.12805</v>
      </c>
      <c r="D61" s="161">
        <v>0.108128</v>
      </c>
      <c r="E61" s="165">
        <v>69.076709399999999</v>
      </c>
      <c r="F61" s="165">
        <v>100.265777</v>
      </c>
      <c r="G61" s="165">
        <v>43.424129000000001</v>
      </c>
      <c r="H61" s="162">
        <v>0.37835312696403478</v>
      </c>
      <c r="I61" s="163">
        <v>0.15834899999999999</v>
      </c>
      <c r="J61" s="163">
        <v>0.14604300000000001</v>
      </c>
      <c r="K61" s="163">
        <v>79.6977878</v>
      </c>
      <c r="L61" s="163">
        <v>104.48145000000001</v>
      </c>
      <c r="M61" s="163">
        <v>46.538751000000005</v>
      </c>
      <c r="N61" s="164">
        <v>1.4237013633497329</v>
      </c>
      <c r="O61" s="13">
        <f t="shared" si="0"/>
        <v>611.00232762517874</v>
      </c>
      <c r="P61" s="13">
        <f t="shared" si="1"/>
        <v>1005.7912624194795</v>
      </c>
      <c r="R61" s="13">
        <f t="shared" si="2"/>
        <v>1087.0352249734717</v>
      </c>
      <c r="S61" s="13">
        <f t="shared" si="3"/>
        <v>1594.2599195949117</v>
      </c>
    </row>
    <row r="62" spans="1:25" x14ac:dyDescent="0.3">
      <c r="A62" s="105">
        <v>1</v>
      </c>
      <c r="B62" s="105">
        <v>22</v>
      </c>
      <c r="C62" s="161">
        <v>0.137486</v>
      </c>
      <c r="D62" s="161">
        <v>0.123158</v>
      </c>
      <c r="E62" s="165">
        <v>70.682302100000001</v>
      </c>
      <c r="F62" s="165">
        <v>99.835564000000005</v>
      </c>
      <c r="G62" s="165">
        <v>42.880586000000001</v>
      </c>
      <c r="H62" s="162">
        <v>0.31646399611859055</v>
      </c>
      <c r="I62" s="163">
        <v>0.171596</v>
      </c>
      <c r="J62" s="163">
        <v>0.16278799999999999</v>
      </c>
      <c r="K62" s="163">
        <v>79.124115399999994</v>
      </c>
      <c r="L62" s="163">
        <v>104.94425699999999</v>
      </c>
      <c r="M62" s="163">
        <v>46.650500000000001</v>
      </c>
      <c r="N62" s="164">
        <v>1.6489002646947752</v>
      </c>
      <c r="O62" s="13">
        <f t="shared" si="0"/>
        <v>686.8783828167816</v>
      </c>
      <c r="P62" s="13">
        <f t="shared" si="1"/>
        <v>1074.2983169495085</v>
      </c>
      <c r="R62" s="13">
        <f t="shared" si="2"/>
        <v>1227.5330083159593</v>
      </c>
      <c r="S62" s="13">
        <f t="shared" si="3"/>
        <v>1792.8326046165898</v>
      </c>
    </row>
    <row r="63" spans="1:25" x14ac:dyDescent="0.3">
      <c r="A63" s="105">
        <v>1</v>
      </c>
      <c r="B63" s="105">
        <v>23</v>
      </c>
      <c r="C63" s="105">
        <v>0.13802400000000001</v>
      </c>
      <c r="D63" s="105">
        <v>0.12127400000000001</v>
      </c>
      <c r="E63" s="165">
        <v>70.779271399999999</v>
      </c>
      <c r="F63" s="165">
        <v>100.2702</v>
      </c>
      <c r="G63" s="165">
        <v>43.650499000000003</v>
      </c>
      <c r="H63" s="162">
        <v>0.38650849208324917</v>
      </c>
      <c r="I63" s="167">
        <v>0.17652200000000001</v>
      </c>
      <c r="J63" s="167">
        <v>0.16784099999999999</v>
      </c>
      <c r="K63" s="163">
        <v>80.776386000000002</v>
      </c>
      <c r="L63" s="163">
        <v>105.189025</v>
      </c>
      <c r="M63" s="163">
        <v>47.143999000000001</v>
      </c>
      <c r="N63" s="164">
        <v>1.8787954304441405</v>
      </c>
      <c r="O63" s="13">
        <f t="shared" si="0"/>
        <v>691.45955879448832</v>
      </c>
      <c r="P63" s="13">
        <f t="shared" si="1"/>
        <v>1151.7750766062809</v>
      </c>
      <c r="R63" s="13">
        <f t="shared" si="2"/>
        <v>1219.3025009370431</v>
      </c>
      <c r="S63" s="13">
        <f t="shared" si="3"/>
        <v>1857.1155124898132</v>
      </c>
    </row>
    <row r="64" spans="1:25" x14ac:dyDescent="0.3">
      <c r="A64" s="105">
        <v>1</v>
      </c>
      <c r="B64" s="105">
        <v>24</v>
      </c>
      <c r="C64" s="105">
        <v>0.12764500000000001</v>
      </c>
      <c r="D64" s="105">
        <v>0.10534499999999999</v>
      </c>
      <c r="E64" s="165">
        <v>66.94420430000001</v>
      </c>
      <c r="F64" s="165">
        <v>100.0621</v>
      </c>
      <c r="G64" s="165">
        <v>43.574097999999999</v>
      </c>
      <c r="H64" s="162">
        <v>0.3578266174262219</v>
      </c>
      <c r="I64" s="167">
        <v>0.166412</v>
      </c>
      <c r="J64" s="167">
        <v>0.15382599999999999</v>
      </c>
      <c r="K64" s="163">
        <v>77.725492399999993</v>
      </c>
      <c r="L64" s="163">
        <v>105.30086800000001</v>
      </c>
      <c r="M64" s="163">
        <v>47.162165000000002</v>
      </c>
      <c r="N64" s="164">
        <v>1.7578167374928786</v>
      </c>
      <c r="O64" s="13">
        <f t="shared" si="0"/>
        <v>572.04444873437512</v>
      </c>
      <c r="P64" s="13">
        <f t="shared" si="1"/>
        <v>1005.3368559180826</v>
      </c>
      <c r="R64" s="13">
        <f t="shared" si="2"/>
        <v>1054.7587911535115</v>
      </c>
      <c r="S64" s="13">
        <f t="shared" si="3"/>
        <v>1705.6646519717572</v>
      </c>
    </row>
    <row r="65" spans="1:19" x14ac:dyDescent="0.3">
      <c r="A65" s="105">
        <v>1</v>
      </c>
      <c r="B65" s="105">
        <v>25</v>
      </c>
      <c r="C65" s="105">
        <v>0.124253</v>
      </c>
      <c r="D65" s="105">
        <v>0.102062</v>
      </c>
      <c r="E65" s="165">
        <v>67.694731099999998</v>
      </c>
      <c r="F65" s="165">
        <v>100.639121</v>
      </c>
      <c r="G65" s="165">
        <v>43.898624999999996</v>
      </c>
      <c r="H65" s="162">
        <v>0.24413270172710316</v>
      </c>
      <c r="I65" s="167">
        <v>0.15728</v>
      </c>
      <c r="J65" s="167">
        <v>0.14544000000000001</v>
      </c>
      <c r="K65" s="163">
        <v>76.153717900000004</v>
      </c>
      <c r="L65" s="163">
        <v>105.05678999999999</v>
      </c>
      <c r="M65" s="163">
        <v>47.185353999999997</v>
      </c>
      <c r="N65" s="164">
        <v>0.89140828811451744</v>
      </c>
      <c r="O65" s="13">
        <f t="shared" si="0"/>
        <v>569.39889260349355</v>
      </c>
      <c r="P65" s="13">
        <f t="shared" si="1"/>
        <v>912.12786259886468</v>
      </c>
      <c r="R65" s="13">
        <f t="shared" si="2"/>
        <v>1033.7076833424599</v>
      </c>
      <c r="S65" s="13">
        <f t="shared" si="3"/>
        <v>1605.2109719551404</v>
      </c>
    </row>
    <row r="66" spans="1:19" x14ac:dyDescent="0.3">
      <c r="A66" s="105">
        <v>1</v>
      </c>
      <c r="B66" s="105">
        <v>26</v>
      </c>
      <c r="C66" s="105">
        <v>0.14075099999999999</v>
      </c>
      <c r="D66" s="105">
        <v>0.123722</v>
      </c>
      <c r="E66" s="165">
        <v>70.178471500000001</v>
      </c>
      <c r="F66" s="165">
        <v>100.289796</v>
      </c>
      <c r="G66" s="165">
        <v>44.084875000000004</v>
      </c>
      <c r="H66" s="162">
        <v>0.42229218181517619</v>
      </c>
      <c r="I66" s="167">
        <v>0.180261</v>
      </c>
      <c r="J66" s="167">
        <v>0.170654</v>
      </c>
      <c r="K66" s="163">
        <v>79.559147400000001</v>
      </c>
      <c r="L66" s="163">
        <v>106.557689</v>
      </c>
      <c r="M66" s="163">
        <v>48.190950000000001</v>
      </c>
      <c r="N66" s="164">
        <v>2.1854294758254915</v>
      </c>
      <c r="O66" s="13">
        <f t="shared" si="0"/>
        <v>693.20118910510303</v>
      </c>
      <c r="P66" s="13">
        <f t="shared" si="1"/>
        <v>1140.9904690237258</v>
      </c>
      <c r="R66" s="13">
        <f t="shared" si="2"/>
        <v>1244.4012185289616</v>
      </c>
      <c r="S66" s="13">
        <f t="shared" si="3"/>
        <v>1937.697854323126</v>
      </c>
    </row>
    <row r="67" spans="1:19" x14ac:dyDescent="0.3">
      <c r="A67" s="105">
        <v>1</v>
      </c>
      <c r="B67" s="105">
        <v>27</v>
      </c>
      <c r="C67" s="105">
        <v>0.16542399999999999</v>
      </c>
      <c r="D67" s="105">
        <v>0.155165</v>
      </c>
      <c r="E67" s="165">
        <v>74.651233900000008</v>
      </c>
      <c r="F67" s="165">
        <v>101.192339</v>
      </c>
      <c r="G67" s="165">
        <v>44.532282000000002</v>
      </c>
      <c r="H67" s="162">
        <v>1.0466829449647155</v>
      </c>
      <c r="I67" s="167">
        <v>0.20321500000000001</v>
      </c>
      <c r="J67" s="167">
        <v>0.19670699999999999</v>
      </c>
      <c r="K67" s="163">
        <v>83.998352299999993</v>
      </c>
      <c r="L67" s="163">
        <v>107.00898000000001</v>
      </c>
      <c r="M67" s="163">
        <v>48.529501000000003</v>
      </c>
      <c r="N67" s="164">
        <v>4.2387015649755693</v>
      </c>
      <c r="O67" s="13">
        <f t="shared" si="0"/>
        <v>921.87597931122821</v>
      </c>
      <c r="P67" s="13">
        <f t="shared" si="1"/>
        <v>1433.8287878759872</v>
      </c>
      <c r="R67" s="13">
        <f t="shared" si="2"/>
        <v>1588.8724499680209</v>
      </c>
      <c r="S67" s="13">
        <f t="shared" si="3"/>
        <v>2252.4764746385713</v>
      </c>
    </row>
    <row r="68" spans="1:19" x14ac:dyDescent="0.3">
      <c r="A68" s="105">
        <v>1</v>
      </c>
      <c r="B68" s="105">
        <v>28</v>
      </c>
      <c r="C68" s="105">
        <v>0.16714200000000001</v>
      </c>
      <c r="D68" s="105">
        <v>0.15819900000000001</v>
      </c>
      <c r="E68" s="165">
        <v>74.584156299999989</v>
      </c>
      <c r="F68" s="165">
        <v>100.897696</v>
      </c>
      <c r="G68" s="165">
        <v>44.141858999999997</v>
      </c>
      <c r="H68" s="162">
        <v>1.0630030811392917</v>
      </c>
      <c r="I68" s="167">
        <v>0.198406</v>
      </c>
      <c r="J68" s="167">
        <v>0.19247800000000001</v>
      </c>
      <c r="K68" s="163">
        <v>82.987770399999988</v>
      </c>
      <c r="L68" s="163">
        <v>106.008467</v>
      </c>
      <c r="M68" s="163">
        <v>48.262384999999995</v>
      </c>
      <c r="N68" s="164">
        <v>3.582423211258472</v>
      </c>
      <c r="O68" s="13">
        <f t="shared" si="0"/>
        <v>929.77691103881193</v>
      </c>
      <c r="P68" s="13">
        <f t="shared" si="1"/>
        <v>1366.4161769552977</v>
      </c>
      <c r="R68" s="13">
        <f t="shared" si="2"/>
        <v>1610.5204078476931</v>
      </c>
      <c r="S68" s="13">
        <f t="shared" si="3"/>
        <v>2163.0283205786768</v>
      </c>
    </row>
    <row r="69" spans="1:19" x14ac:dyDescent="0.3">
      <c r="A69" s="105">
        <v>1</v>
      </c>
      <c r="B69" s="105">
        <v>29</v>
      </c>
      <c r="C69" s="105">
        <v>0.11613800000000001</v>
      </c>
      <c r="D69" s="105">
        <v>8.7809600000000002E-2</v>
      </c>
      <c r="E69" s="165">
        <v>65.375253600000008</v>
      </c>
      <c r="F69" s="165">
        <v>98.553238000000007</v>
      </c>
      <c r="G69" s="165">
        <v>42.082028000000001</v>
      </c>
      <c r="H69" s="162">
        <v>0.10981740896855127</v>
      </c>
      <c r="I69" s="167">
        <v>0.14793100000000001</v>
      </c>
      <c r="J69" s="167">
        <v>0.13231699999999999</v>
      </c>
      <c r="K69" s="163">
        <v>73.598675399999991</v>
      </c>
      <c r="L69" s="163">
        <v>102.922989</v>
      </c>
      <c r="M69" s="163">
        <v>2936.5788300000004</v>
      </c>
      <c r="N69" s="164">
        <v>0.78626408668733538</v>
      </c>
      <c r="O69" s="13">
        <f t="shared" ref="O69:O132" si="4">C69*E69*E69</f>
        <v>496.36496034075088</v>
      </c>
      <c r="P69" s="13">
        <f t="shared" ref="P69:P132" si="5">I69*K69*K69</f>
        <v>801.30746626749158</v>
      </c>
      <c r="R69" s="13">
        <f t="shared" ref="R69:R132" si="6">D69*F69*F69</f>
        <v>852.87187755190666</v>
      </c>
      <c r="S69" s="13">
        <f t="shared" ref="S69:S132" si="7">J69*L69*L69</f>
        <v>1401.6527256473321</v>
      </c>
    </row>
    <row r="70" spans="1:19" x14ac:dyDescent="0.3">
      <c r="A70" s="105">
        <v>1</v>
      </c>
      <c r="B70" s="105">
        <v>30</v>
      </c>
      <c r="C70" s="105">
        <v>0.111041</v>
      </c>
      <c r="D70" s="105">
        <v>8.3709699999999998E-2</v>
      </c>
      <c r="E70" s="165">
        <v>64.901165699999993</v>
      </c>
      <c r="F70" s="165">
        <v>98.572766000000001</v>
      </c>
      <c r="G70" s="165">
        <v>42.312119000000003</v>
      </c>
      <c r="H70" s="162">
        <v>4.6017035505791733E-2</v>
      </c>
      <c r="I70" s="167">
        <v>0.14160300000000001</v>
      </c>
      <c r="J70" s="167">
        <v>0.12396500000000001</v>
      </c>
      <c r="K70" s="163">
        <v>73.896773199999998</v>
      </c>
      <c r="L70" s="163">
        <v>103.380916</v>
      </c>
      <c r="M70" s="163">
        <v>45.240414999999999</v>
      </c>
      <c r="N70" s="164">
        <v>0.40127431680849523</v>
      </c>
      <c r="O70" s="13">
        <f t="shared" si="4"/>
        <v>467.72260393697093</v>
      </c>
      <c r="P70" s="13">
        <f t="shared" si="5"/>
        <v>773.25618765437696</v>
      </c>
      <c r="R70" s="13">
        <f t="shared" si="6"/>
        <v>813.37285040466611</v>
      </c>
      <c r="S70" s="13">
        <f t="shared" si="7"/>
        <v>1324.890043849128</v>
      </c>
    </row>
    <row r="71" spans="1:19" x14ac:dyDescent="0.3">
      <c r="A71" s="105">
        <v>1</v>
      </c>
      <c r="B71" s="105">
        <v>31</v>
      </c>
      <c r="C71" s="105">
        <v>0.110495</v>
      </c>
      <c r="D71" s="105">
        <v>7.9896099999999998E-2</v>
      </c>
      <c r="E71" s="165">
        <v>64.132452000000001</v>
      </c>
      <c r="F71" s="165">
        <v>97.125550000000004</v>
      </c>
      <c r="G71" s="165">
        <v>41.240229000000006</v>
      </c>
      <c r="H71" s="162">
        <v>7.2876055946641035E-3</v>
      </c>
      <c r="I71" s="167">
        <v>0.138654</v>
      </c>
      <c r="J71" s="167">
        <v>0.121466</v>
      </c>
      <c r="K71" s="163">
        <v>72.691030800000007</v>
      </c>
      <c r="L71" s="163">
        <v>102.06439400000001</v>
      </c>
      <c r="M71" s="163">
        <v>44.416170000000001</v>
      </c>
      <c r="N71" s="164">
        <v>0.23178575731508447</v>
      </c>
      <c r="O71" s="13">
        <f t="shared" si="4"/>
        <v>454.46277479132192</v>
      </c>
      <c r="P71" s="13">
        <f t="shared" si="5"/>
        <v>732.64578912681725</v>
      </c>
      <c r="R71" s="13">
        <f t="shared" si="6"/>
        <v>753.68966962531488</v>
      </c>
      <c r="S71" s="13">
        <f t="shared" si="7"/>
        <v>1265.3283907165815</v>
      </c>
    </row>
    <row r="72" spans="1:19" x14ac:dyDescent="0.3">
      <c r="A72" s="105">
        <v>1</v>
      </c>
      <c r="B72" s="105">
        <v>32</v>
      </c>
      <c r="C72" s="105">
        <v>0.141458</v>
      </c>
      <c r="D72" s="105">
        <v>0.12681500000000001</v>
      </c>
      <c r="E72" s="165">
        <v>70.593796699999999</v>
      </c>
      <c r="F72" s="165">
        <v>100.1237</v>
      </c>
      <c r="G72" s="165">
        <v>43.982790999999999</v>
      </c>
      <c r="H72" s="162">
        <v>0.35504459872111782</v>
      </c>
      <c r="I72" s="167">
        <v>0.17590900000000001</v>
      </c>
      <c r="J72" s="167">
        <v>0.16703599999999999</v>
      </c>
      <c r="K72" s="163">
        <v>79.693101299999995</v>
      </c>
      <c r="L72" s="163">
        <v>105.08835699999999</v>
      </c>
      <c r="M72" s="163">
        <v>47.190555000000003</v>
      </c>
      <c r="N72" s="164">
        <v>1.7212384233477525</v>
      </c>
      <c r="O72" s="13">
        <f t="shared" si="4"/>
        <v>704.95369841814579</v>
      </c>
      <c r="P72" s="13">
        <f t="shared" si="5"/>
        <v>1117.1963693609948</v>
      </c>
      <c r="R72" s="13">
        <f t="shared" si="6"/>
        <v>1271.2893435838175</v>
      </c>
      <c r="S72" s="13">
        <f t="shared" si="7"/>
        <v>1844.6725520121979</v>
      </c>
    </row>
    <row r="73" spans="1:19" x14ac:dyDescent="0.3">
      <c r="A73" s="105">
        <v>1</v>
      </c>
      <c r="B73" s="105">
        <v>33</v>
      </c>
      <c r="C73" s="105">
        <v>0.16403200000000001</v>
      </c>
      <c r="D73" s="105">
        <v>0.15359700000000001</v>
      </c>
      <c r="E73" s="165">
        <v>73.902815600000011</v>
      </c>
      <c r="F73" s="165">
        <v>100.103492</v>
      </c>
      <c r="G73" s="165">
        <v>43.834990999999995</v>
      </c>
      <c r="H73" s="162">
        <v>0.97276340859717769</v>
      </c>
      <c r="I73" s="167">
        <v>0.19692999999999999</v>
      </c>
      <c r="J73" s="167">
        <v>0.190552</v>
      </c>
      <c r="K73" s="163">
        <v>82.869507400000003</v>
      </c>
      <c r="L73" s="163">
        <v>105.25698799999999</v>
      </c>
      <c r="M73" s="163">
        <v>47.228068</v>
      </c>
      <c r="N73" s="164">
        <v>3.0657287589791653</v>
      </c>
      <c r="O73" s="13">
        <f t="shared" si="4"/>
        <v>895.88146122856267</v>
      </c>
      <c r="P73" s="13">
        <f t="shared" si="5"/>
        <v>1352.3882707056048</v>
      </c>
      <c r="R73" s="13">
        <f t="shared" si="6"/>
        <v>1539.1508572599166</v>
      </c>
      <c r="S73" s="13">
        <f t="shared" si="7"/>
        <v>2111.1319958427107</v>
      </c>
    </row>
    <row r="74" spans="1:19" x14ac:dyDescent="0.3">
      <c r="A74" s="105">
        <v>1</v>
      </c>
      <c r="B74" s="105">
        <v>34</v>
      </c>
      <c r="C74" s="105">
        <v>0.15768199999999999</v>
      </c>
      <c r="D74" s="105">
        <v>0.146427</v>
      </c>
      <c r="E74" s="165">
        <v>71.8708709</v>
      </c>
      <c r="F74" s="165">
        <v>97.601046999999994</v>
      </c>
      <c r="G74" s="165">
        <v>42.430616999999998</v>
      </c>
      <c r="H74" s="162">
        <v>0.61120727379162754</v>
      </c>
      <c r="I74" s="167">
        <v>0.186972</v>
      </c>
      <c r="J74" s="167">
        <v>0.18005299999999999</v>
      </c>
      <c r="K74" s="163">
        <v>80.490432699999999</v>
      </c>
      <c r="L74" s="163">
        <v>102.871855</v>
      </c>
      <c r="M74" s="163">
        <v>45.952356999999999</v>
      </c>
      <c r="N74" s="164">
        <v>2.0038280574761629</v>
      </c>
      <c r="O74" s="13">
        <f t="shared" si="4"/>
        <v>814.49408503737766</v>
      </c>
      <c r="P74" s="13">
        <f t="shared" si="5"/>
        <v>1211.3373205424393</v>
      </c>
      <c r="R74" s="13">
        <f t="shared" si="6"/>
        <v>1394.8583856107832</v>
      </c>
      <c r="S74" s="13">
        <f t="shared" si="7"/>
        <v>1905.4322179885946</v>
      </c>
    </row>
    <row r="75" spans="1:19" x14ac:dyDescent="0.3">
      <c r="A75" s="105">
        <v>1</v>
      </c>
      <c r="B75" s="105">
        <v>35</v>
      </c>
      <c r="C75" s="105">
        <v>0.128049</v>
      </c>
      <c r="D75" s="105">
        <v>0.10963199999999999</v>
      </c>
      <c r="E75" s="165">
        <v>69.890670499999999</v>
      </c>
      <c r="F75" s="165">
        <v>101.40529400000001</v>
      </c>
      <c r="G75" s="165">
        <v>44.512318</v>
      </c>
      <c r="H75" s="162">
        <v>0.28216121045606912</v>
      </c>
      <c r="I75" s="167">
        <v>0.15887200000000001</v>
      </c>
      <c r="J75" s="167">
        <v>0.14772299999999999</v>
      </c>
      <c r="K75" s="163">
        <v>78.753799200000003</v>
      </c>
      <c r="L75" s="163">
        <v>105.97240400000001</v>
      </c>
      <c r="M75" s="163">
        <v>47.429949000000001</v>
      </c>
      <c r="N75" s="164">
        <v>0.94866644653577337</v>
      </c>
      <c r="O75" s="13">
        <f t="shared" si="4"/>
        <v>625.48169592158899</v>
      </c>
      <c r="P75" s="13">
        <f t="shared" si="5"/>
        <v>985.34970466727407</v>
      </c>
      <c r="R75" s="13">
        <f t="shared" si="6"/>
        <v>1127.3495452512568</v>
      </c>
      <c r="S75" s="13">
        <f t="shared" si="7"/>
        <v>1658.9515089483618</v>
      </c>
    </row>
    <row r="76" spans="1:19" x14ac:dyDescent="0.3">
      <c r="A76" s="105">
        <v>1</v>
      </c>
      <c r="B76" s="105">
        <v>36</v>
      </c>
      <c r="C76" s="105">
        <v>9.5788200000000004E-2</v>
      </c>
      <c r="D76" s="105">
        <v>4.87041E-2</v>
      </c>
      <c r="E76" s="165">
        <v>61.714377299999995</v>
      </c>
      <c r="F76" s="165">
        <v>97.685929000000002</v>
      </c>
      <c r="G76" s="165">
        <v>41.640828999999997</v>
      </c>
      <c r="H76" s="162">
        <v>2.7121775353124477E-3</v>
      </c>
      <c r="I76" s="167">
        <v>0.12499200000000001</v>
      </c>
      <c r="J76" s="167">
        <v>9.9913399999999999E-2</v>
      </c>
      <c r="K76" s="163">
        <v>69.717854300000013</v>
      </c>
      <c r="L76" s="163">
        <v>101.91412199999999</v>
      </c>
      <c r="M76" s="163">
        <v>44.076270000000001</v>
      </c>
      <c r="N76" s="164">
        <v>0.13815668722067634</v>
      </c>
      <c r="O76" s="13">
        <f t="shared" si="4"/>
        <v>364.82510397794988</v>
      </c>
      <c r="P76" s="13">
        <f t="shared" si="5"/>
        <v>607.53351639083826</v>
      </c>
      <c r="R76" s="13">
        <f t="shared" si="6"/>
        <v>464.76085770465193</v>
      </c>
      <c r="S76" s="13">
        <f t="shared" si="7"/>
        <v>1037.7493564195097</v>
      </c>
    </row>
    <row r="77" spans="1:19" x14ac:dyDescent="0.3">
      <c r="A77" s="105">
        <v>1</v>
      </c>
      <c r="B77" s="105">
        <v>37</v>
      </c>
      <c r="C77" s="105">
        <v>0.1004</v>
      </c>
      <c r="D77" s="105">
        <v>5.7521099999999999E-2</v>
      </c>
      <c r="E77" s="165">
        <v>61.547540099999999</v>
      </c>
      <c r="F77" s="165">
        <v>98.943528000000001</v>
      </c>
      <c r="G77" s="165">
        <v>43.021051999999997</v>
      </c>
      <c r="H77" s="162">
        <v>1.5909358672016086E-3</v>
      </c>
      <c r="I77" s="167">
        <v>0.124805</v>
      </c>
      <c r="J77" s="167">
        <v>9.9862900000000004E-2</v>
      </c>
      <c r="K77" s="163">
        <v>68.890623700000006</v>
      </c>
      <c r="L77" s="163">
        <v>102.175271</v>
      </c>
      <c r="M77" s="163">
        <v>44.861713999999999</v>
      </c>
      <c r="N77" s="164">
        <v>4.9382600213399526E-2</v>
      </c>
      <c r="O77" s="13">
        <f t="shared" si="4"/>
        <v>380.32520911305528</v>
      </c>
      <c r="P77" s="13">
        <f t="shared" si="5"/>
        <v>592.3143002052891</v>
      </c>
      <c r="R77" s="13">
        <f t="shared" si="6"/>
        <v>563.1213148910582</v>
      </c>
      <c r="S77" s="13">
        <f t="shared" si="7"/>
        <v>1042.5473057312061</v>
      </c>
    </row>
    <row r="78" spans="1:19" x14ac:dyDescent="0.3">
      <c r="A78" s="105">
        <v>1</v>
      </c>
      <c r="B78" s="105">
        <v>38</v>
      </c>
      <c r="C78" s="105">
        <v>0.12411700000000001</v>
      </c>
      <c r="D78" s="105">
        <v>0.10710600000000001</v>
      </c>
      <c r="E78" s="165">
        <v>67.523755100000002</v>
      </c>
      <c r="F78" s="165">
        <v>101.30752699999999</v>
      </c>
      <c r="G78" s="165">
        <v>44.911988000000001</v>
      </c>
      <c r="H78" s="162">
        <v>0.26051960040929489</v>
      </c>
      <c r="I78" s="167">
        <v>0.154421</v>
      </c>
      <c r="J78" s="167">
        <v>0.142815</v>
      </c>
      <c r="K78" s="163">
        <v>75.640775300000001</v>
      </c>
      <c r="L78" s="163">
        <v>105.368075</v>
      </c>
      <c r="M78" s="163">
        <v>47.666094000000001</v>
      </c>
      <c r="N78" s="164">
        <v>0.981058856508227</v>
      </c>
      <c r="O78" s="13">
        <f t="shared" si="4"/>
        <v>565.90618687562039</v>
      </c>
      <c r="P78" s="13">
        <f t="shared" si="5"/>
        <v>883.52390356954561</v>
      </c>
      <c r="R78" s="13">
        <f t="shared" si="6"/>
        <v>1099.2519086664097</v>
      </c>
      <c r="S78" s="13">
        <f t="shared" si="7"/>
        <v>1585.5937159990015</v>
      </c>
    </row>
    <row r="79" spans="1:19" x14ac:dyDescent="0.3">
      <c r="A79" s="105">
        <v>1</v>
      </c>
      <c r="B79" s="105">
        <v>39</v>
      </c>
      <c r="C79" s="105">
        <v>0.139297</v>
      </c>
      <c r="D79" s="105">
        <v>0.124503</v>
      </c>
      <c r="E79" s="165">
        <v>70.318005999999997</v>
      </c>
      <c r="F79" s="165">
        <v>99.381536000000011</v>
      </c>
      <c r="G79" s="165">
        <v>43.105407</v>
      </c>
      <c r="H79" s="162">
        <v>0.31483626668985865</v>
      </c>
      <c r="I79" s="167">
        <v>0.168375</v>
      </c>
      <c r="J79" s="167">
        <v>0.15817300000000001</v>
      </c>
      <c r="K79" s="163">
        <v>78.312627999999989</v>
      </c>
      <c r="L79" s="163">
        <v>104.078863</v>
      </c>
      <c r="M79" s="163">
        <v>46.325149000000003</v>
      </c>
      <c r="N79" s="164">
        <v>1.4336942295528168</v>
      </c>
      <c r="O79" s="13">
        <f t="shared" si="4"/>
        <v>688.7710062508703</v>
      </c>
      <c r="P79" s="13">
        <f t="shared" si="5"/>
        <v>1032.6215997058521</v>
      </c>
      <c r="R79" s="13">
        <f t="shared" si="6"/>
        <v>1229.6774974351458</v>
      </c>
      <c r="S79" s="13">
        <f t="shared" si="7"/>
        <v>1713.3947431750407</v>
      </c>
    </row>
    <row r="80" spans="1:19" x14ac:dyDescent="0.3">
      <c r="A80" s="105">
        <v>1</v>
      </c>
      <c r="B80" s="105">
        <v>40</v>
      </c>
      <c r="C80" s="105">
        <v>0.15718199999999999</v>
      </c>
      <c r="D80" s="105">
        <v>0.14683599999999999</v>
      </c>
      <c r="E80" s="165">
        <v>73.853202199999998</v>
      </c>
      <c r="F80" s="165">
        <v>100.708118</v>
      </c>
      <c r="G80" s="165">
        <v>43.967918000000004</v>
      </c>
      <c r="H80" s="162">
        <v>0.54781720006498902</v>
      </c>
      <c r="I80" s="167">
        <v>0.19009300000000001</v>
      </c>
      <c r="J80" s="167">
        <v>0.18315000000000001</v>
      </c>
      <c r="K80" s="163">
        <v>82.342177599999999</v>
      </c>
      <c r="L80" s="163">
        <v>105.77359799999999</v>
      </c>
      <c r="M80" s="163">
        <v>48.055823999999994</v>
      </c>
      <c r="N80" s="164">
        <v>2.2775136427066038</v>
      </c>
      <c r="O80" s="13">
        <f t="shared" si="4"/>
        <v>857.31707138195657</v>
      </c>
      <c r="P80" s="13">
        <f t="shared" si="5"/>
        <v>1288.8750620445967</v>
      </c>
      <c r="R80" s="13">
        <f t="shared" si="6"/>
        <v>1489.2290710668819</v>
      </c>
      <c r="S80" s="13">
        <f t="shared" si="7"/>
        <v>2049.0920963024851</v>
      </c>
    </row>
    <row r="81" spans="1:19" x14ac:dyDescent="0.3">
      <c r="A81" s="105">
        <v>1</v>
      </c>
      <c r="B81" s="105">
        <v>41</v>
      </c>
      <c r="C81" s="105">
        <v>0.129996</v>
      </c>
      <c r="D81" s="105">
        <v>0.113758</v>
      </c>
      <c r="E81" s="165">
        <v>73.801279100000002</v>
      </c>
      <c r="F81" s="165">
        <v>104.995059</v>
      </c>
      <c r="G81" s="165">
        <v>46.810065999999999</v>
      </c>
      <c r="H81" s="162">
        <v>0.3412123457568999</v>
      </c>
      <c r="I81" s="167">
        <v>0.157225</v>
      </c>
      <c r="J81" s="167">
        <v>0.14763000000000001</v>
      </c>
      <c r="K81" s="163">
        <v>82.660727200000011</v>
      </c>
      <c r="L81" s="163">
        <v>109.551906</v>
      </c>
      <c r="M81" s="163">
        <v>50.114356000000001</v>
      </c>
      <c r="N81" s="164">
        <v>1.4096432546235629</v>
      </c>
      <c r="O81" s="13">
        <f t="shared" si="4"/>
        <v>708.0399570683054</v>
      </c>
      <c r="P81" s="13">
        <f t="shared" si="5"/>
        <v>1074.2863229933305</v>
      </c>
      <c r="R81" s="13">
        <f t="shared" si="6"/>
        <v>1254.0639163388487</v>
      </c>
      <c r="S81" s="13">
        <f t="shared" si="7"/>
        <v>1771.7991765784136</v>
      </c>
    </row>
    <row r="82" spans="1:19" x14ac:dyDescent="0.3">
      <c r="A82" s="105">
        <v>1</v>
      </c>
      <c r="B82" s="105">
        <v>42</v>
      </c>
      <c r="C82" s="105">
        <v>0.13700300000000001</v>
      </c>
      <c r="D82" s="105">
        <v>0.122443</v>
      </c>
      <c r="E82" s="165">
        <v>73.283083700000006</v>
      </c>
      <c r="F82" s="165">
        <v>103.36398199999999</v>
      </c>
      <c r="G82" s="165">
        <v>45.371383000000002</v>
      </c>
      <c r="H82" s="162">
        <v>0.51505640445942535</v>
      </c>
      <c r="I82" s="167">
        <v>0.172876</v>
      </c>
      <c r="J82" s="167">
        <v>0.164355</v>
      </c>
      <c r="K82" s="163">
        <v>83.913467800000006</v>
      </c>
      <c r="L82" s="163">
        <v>109.92157499999999</v>
      </c>
      <c r="M82" s="163">
        <v>50.617443000000002</v>
      </c>
      <c r="N82" s="164">
        <v>2.0094228375702996</v>
      </c>
      <c r="O82" s="13">
        <f t="shared" si="4"/>
        <v>735.76233008269503</v>
      </c>
      <c r="P82" s="13">
        <f t="shared" si="5"/>
        <v>1217.3011812426439</v>
      </c>
      <c r="R82" s="13">
        <f t="shared" si="6"/>
        <v>1308.1948204966304</v>
      </c>
      <c r="S82" s="13">
        <f t="shared" si="7"/>
        <v>1985.8608118697427</v>
      </c>
    </row>
    <row r="83" spans="1:19" x14ac:dyDescent="0.3">
      <c r="A83" s="105">
        <v>1</v>
      </c>
      <c r="B83" s="105">
        <v>43</v>
      </c>
      <c r="C83" s="105">
        <v>0.13258200000000001</v>
      </c>
      <c r="D83" s="105">
        <v>0.116952</v>
      </c>
      <c r="E83" s="165">
        <v>71.443803599999995</v>
      </c>
      <c r="F83" s="165">
        <v>101.573014</v>
      </c>
      <c r="G83" s="165">
        <v>44.307780999999999</v>
      </c>
      <c r="H83" s="162">
        <v>0.40522741906176435</v>
      </c>
      <c r="I83" s="167">
        <v>0.16484499999999999</v>
      </c>
      <c r="J83" s="167">
        <v>0.15495</v>
      </c>
      <c r="K83" s="163">
        <v>81.386618300000009</v>
      </c>
      <c r="L83" s="163">
        <v>107.869647</v>
      </c>
      <c r="M83" s="163">
        <v>48.684043000000003</v>
      </c>
      <c r="N83" s="164">
        <v>1.6934197682211642</v>
      </c>
      <c r="O83" s="13">
        <f t="shared" si="4"/>
        <v>676.72730795065934</v>
      </c>
      <c r="P83" s="13">
        <f t="shared" si="5"/>
        <v>1091.8972841671948</v>
      </c>
      <c r="R83" s="13">
        <f t="shared" si="6"/>
        <v>1206.6028095418649</v>
      </c>
      <c r="S83" s="13">
        <f t="shared" si="7"/>
        <v>1802.9766222680194</v>
      </c>
    </row>
    <row r="84" spans="1:19" x14ac:dyDescent="0.3">
      <c r="A84" s="105">
        <v>1</v>
      </c>
      <c r="B84" s="105">
        <v>44</v>
      </c>
      <c r="C84" s="105">
        <v>0.132466</v>
      </c>
      <c r="D84" s="105">
        <v>0.11837399999999999</v>
      </c>
      <c r="E84" s="165">
        <v>70.502139599999992</v>
      </c>
      <c r="F84" s="165">
        <v>100.13493299999999</v>
      </c>
      <c r="G84" s="165">
        <v>43.275556000000002</v>
      </c>
      <c r="H84" s="162">
        <v>0.3567741069306421</v>
      </c>
      <c r="I84" s="167">
        <v>0.183559</v>
      </c>
      <c r="J84" s="167">
        <v>0.175986</v>
      </c>
      <c r="K84" s="163">
        <v>81.061326000000008</v>
      </c>
      <c r="L84" s="163">
        <v>107.551919</v>
      </c>
      <c r="M84" s="163">
        <v>49.474865999999999</v>
      </c>
      <c r="N84" s="164">
        <v>8.0892691707275937</v>
      </c>
      <c r="O84" s="13">
        <f t="shared" si="4"/>
        <v>658.42909992617206</v>
      </c>
      <c r="P84" s="13">
        <f t="shared" si="5"/>
        <v>1206.1549134989637</v>
      </c>
      <c r="R84" s="13">
        <f t="shared" si="6"/>
        <v>1186.9366670136956</v>
      </c>
      <c r="S84" s="13">
        <f t="shared" si="7"/>
        <v>2035.7031455686026</v>
      </c>
    </row>
    <row r="85" spans="1:19" x14ac:dyDescent="0.3">
      <c r="A85" s="105">
        <v>1</v>
      </c>
      <c r="B85" s="105">
        <v>45</v>
      </c>
      <c r="C85" s="105">
        <v>0.120432</v>
      </c>
      <c r="D85" s="105">
        <v>9.73083E-2</v>
      </c>
      <c r="E85" s="165">
        <v>69.6850345</v>
      </c>
      <c r="F85" s="165">
        <v>103.515135</v>
      </c>
      <c r="G85" s="165">
        <v>45.720001000000003</v>
      </c>
      <c r="H85" s="162">
        <v>0.22666587880123718</v>
      </c>
      <c r="I85" s="167">
        <v>0.15399099999999999</v>
      </c>
      <c r="J85" s="167">
        <v>0.14147899999999999</v>
      </c>
      <c r="K85" s="163">
        <v>78.8167641</v>
      </c>
      <c r="L85" s="163">
        <v>107.900096</v>
      </c>
      <c r="M85" s="163">
        <v>49.983446999999998</v>
      </c>
      <c r="N85" s="164">
        <v>2.3549291889688622</v>
      </c>
      <c r="O85" s="13">
        <f t="shared" si="4"/>
        <v>584.81827773431382</v>
      </c>
      <c r="P85" s="13">
        <f t="shared" si="5"/>
        <v>956.60476595130876</v>
      </c>
      <c r="R85" s="13">
        <f t="shared" si="6"/>
        <v>1042.695720517183</v>
      </c>
      <c r="S85" s="13">
        <f t="shared" si="7"/>
        <v>1647.1594553834511</v>
      </c>
    </row>
    <row r="86" spans="1:19" x14ac:dyDescent="0.3">
      <c r="A86" s="105">
        <v>1</v>
      </c>
      <c r="B86" s="105">
        <v>46</v>
      </c>
      <c r="C86" s="105">
        <v>0.12446500000000001</v>
      </c>
      <c r="D86" s="105">
        <v>0.10271</v>
      </c>
      <c r="E86" s="165">
        <v>69.473423100000005</v>
      </c>
      <c r="F86" s="165">
        <v>102.699045</v>
      </c>
      <c r="G86" s="165">
        <v>44.847505000000005</v>
      </c>
      <c r="H86" s="162">
        <v>0.35645928455606712</v>
      </c>
      <c r="I86" s="167">
        <v>0.204761</v>
      </c>
      <c r="J86" s="167">
        <v>0.193241</v>
      </c>
      <c r="K86" s="163">
        <v>81.263683700000001</v>
      </c>
      <c r="L86" s="163">
        <v>113.830702</v>
      </c>
      <c r="M86" s="163">
        <v>58.861151999999997</v>
      </c>
      <c r="N86" s="164">
        <v>82.446798556695839</v>
      </c>
      <c r="O86" s="13">
        <f t="shared" si="4"/>
        <v>600.73735691723289</v>
      </c>
      <c r="P86" s="13">
        <f t="shared" si="5"/>
        <v>1352.1978842182475</v>
      </c>
      <c r="R86" s="13">
        <f t="shared" si="6"/>
        <v>1083.2920087082039</v>
      </c>
      <c r="S86" s="13">
        <f t="shared" si="7"/>
        <v>2503.9064828588644</v>
      </c>
    </row>
    <row r="87" spans="1:19" x14ac:dyDescent="0.3">
      <c r="A87" s="105">
        <v>1</v>
      </c>
      <c r="B87" s="105">
        <v>47</v>
      </c>
      <c r="C87" s="105">
        <v>0.115746</v>
      </c>
      <c r="D87" s="105">
        <v>9.4595600000000002E-2</v>
      </c>
      <c r="E87" s="165">
        <v>69.969944699999999</v>
      </c>
      <c r="F87" s="165">
        <v>103.03020000000001</v>
      </c>
      <c r="G87" s="165">
        <v>44.608283999999998</v>
      </c>
      <c r="H87" s="162">
        <v>0.21276598207286287</v>
      </c>
      <c r="I87" s="167">
        <v>0.15818399999999999</v>
      </c>
      <c r="J87" s="167">
        <v>0.14665400000000001</v>
      </c>
      <c r="K87" s="163">
        <v>79.458266499999993</v>
      </c>
      <c r="L87" s="163">
        <v>109.21439700000001</v>
      </c>
      <c r="M87" s="163">
        <v>50.881943999999997</v>
      </c>
      <c r="N87" s="164">
        <v>0.66004672728023805</v>
      </c>
      <c r="O87" s="13">
        <f t="shared" si="4"/>
        <v>566.66847525026719</v>
      </c>
      <c r="P87" s="13">
        <f t="shared" si="5"/>
        <v>998.71305156442736</v>
      </c>
      <c r="R87" s="13">
        <f t="shared" si="6"/>
        <v>1004.1533048216911</v>
      </c>
      <c r="S87" s="13">
        <f t="shared" si="7"/>
        <v>1749.2573098336431</v>
      </c>
    </row>
    <row r="88" spans="1:19" x14ac:dyDescent="0.3">
      <c r="A88" s="105">
        <v>1</v>
      </c>
      <c r="B88" s="105">
        <v>48</v>
      </c>
      <c r="C88" s="105">
        <v>0.130714</v>
      </c>
      <c r="D88" s="105">
        <v>0.11444500000000001</v>
      </c>
      <c r="E88" s="165">
        <v>73.04043320000001</v>
      </c>
      <c r="F88" s="165">
        <v>103.26356100000001</v>
      </c>
      <c r="G88" s="165">
        <v>45.087405999999994</v>
      </c>
      <c r="H88" s="162">
        <v>0.37024728300269089</v>
      </c>
      <c r="I88" s="167">
        <v>0.195133</v>
      </c>
      <c r="J88" s="167">
        <v>0.18684500000000001</v>
      </c>
      <c r="K88" s="163">
        <v>84.773696999999999</v>
      </c>
      <c r="L88" s="163">
        <v>113.04876499999999</v>
      </c>
      <c r="M88" s="163">
        <v>53.773294999999997</v>
      </c>
      <c r="N88" s="164">
        <v>8.75647106375175</v>
      </c>
      <c r="O88" s="13">
        <f t="shared" si="4"/>
        <v>697.34675675145536</v>
      </c>
      <c r="P88" s="13">
        <f t="shared" si="5"/>
        <v>1402.3388571948278</v>
      </c>
      <c r="R88" s="13">
        <f t="shared" si="6"/>
        <v>1220.3685820142109</v>
      </c>
      <c r="S88" s="13">
        <f t="shared" si="7"/>
        <v>2387.883447514173</v>
      </c>
    </row>
    <row r="89" spans="1:19" x14ac:dyDescent="0.3">
      <c r="A89" s="105">
        <v>1</v>
      </c>
      <c r="B89" s="105">
        <v>49</v>
      </c>
      <c r="C89" s="105">
        <v>0.16855716700000001</v>
      </c>
      <c r="D89" s="105">
        <v>0.15881258200000001</v>
      </c>
      <c r="E89" s="165">
        <v>74.912500000000009</v>
      </c>
      <c r="F89" s="165">
        <v>99.39474700000001</v>
      </c>
      <c r="G89" s="165">
        <v>43.532026000000002</v>
      </c>
      <c r="H89" s="162">
        <v>1.2877204602305423</v>
      </c>
      <c r="I89" s="167">
        <v>0.209001929</v>
      </c>
      <c r="J89" s="167">
        <v>0.20265463</v>
      </c>
      <c r="K89" s="163">
        <v>82.808000000000007</v>
      </c>
      <c r="L89" s="163">
        <v>105.543054</v>
      </c>
      <c r="M89" s="163">
        <v>48.405964000000004</v>
      </c>
      <c r="N89" s="164">
        <v>7.5473890524761762</v>
      </c>
      <c r="O89" s="13">
        <f t="shared" si="4"/>
        <v>945.92304207393511</v>
      </c>
      <c r="P89" s="13">
        <f t="shared" si="5"/>
        <v>1433.1606840470229</v>
      </c>
      <c r="R89" s="13">
        <f t="shared" si="6"/>
        <v>1568.9596396641389</v>
      </c>
      <c r="S89" s="13">
        <f t="shared" si="7"/>
        <v>2257.4380657124739</v>
      </c>
    </row>
    <row r="90" spans="1:19" x14ac:dyDescent="0.3">
      <c r="A90" s="105">
        <v>1</v>
      </c>
      <c r="B90" s="105">
        <v>50</v>
      </c>
      <c r="C90" s="105">
        <v>0.17416389299999999</v>
      </c>
      <c r="D90" s="105">
        <v>0.166162699</v>
      </c>
      <c r="E90" s="165">
        <v>77.5535</v>
      </c>
      <c r="F90" s="165">
        <v>101.45446800000001</v>
      </c>
      <c r="G90" s="165">
        <v>44.691420000000001</v>
      </c>
      <c r="H90" s="162">
        <v>1.6641089306813615</v>
      </c>
      <c r="I90" s="167">
        <v>0.210601598</v>
      </c>
      <c r="J90" s="167">
        <v>0.20549620699999999</v>
      </c>
      <c r="K90" s="163">
        <v>86.748500000000007</v>
      </c>
      <c r="L90" s="163">
        <v>107.284981</v>
      </c>
      <c r="M90" s="163">
        <v>48.613332</v>
      </c>
      <c r="N90" s="164">
        <v>5.1143923503967184</v>
      </c>
      <c r="O90" s="13">
        <f t="shared" si="4"/>
        <v>1047.5166349145552</v>
      </c>
      <c r="P90" s="13">
        <f t="shared" si="5"/>
        <v>1584.8406797568493</v>
      </c>
      <c r="R90" s="13">
        <f t="shared" si="6"/>
        <v>1710.3141690929074</v>
      </c>
      <c r="S90" s="13">
        <f t="shared" si="7"/>
        <v>2365.2751412643161</v>
      </c>
    </row>
    <row r="91" spans="1:19" x14ac:dyDescent="0.3">
      <c r="A91" s="105">
        <v>1</v>
      </c>
      <c r="B91" s="105">
        <v>51</v>
      </c>
      <c r="C91" s="105">
        <v>0.143286094</v>
      </c>
      <c r="D91" s="105">
        <v>0.128952071</v>
      </c>
      <c r="E91" s="165">
        <v>71.094300000000004</v>
      </c>
      <c r="F91" s="165">
        <v>98.899422000000001</v>
      </c>
      <c r="G91" s="165">
        <v>42.697477999999997</v>
      </c>
      <c r="H91" s="162">
        <v>0.47228683923505299</v>
      </c>
      <c r="I91" s="167">
        <v>0.17650859099999999</v>
      </c>
      <c r="J91" s="167">
        <v>0.16779308000000001</v>
      </c>
      <c r="K91" s="163">
        <v>79.760300000000001</v>
      </c>
      <c r="L91" s="163">
        <v>104.01700199999999</v>
      </c>
      <c r="M91" s="163">
        <v>46.129128999999999</v>
      </c>
      <c r="N91" s="164">
        <v>1.7104471755167561</v>
      </c>
      <c r="O91" s="13">
        <f t="shared" si="4"/>
        <v>724.2251607944745</v>
      </c>
      <c r="P91" s="13">
        <f t="shared" si="5"/>
        <v>1122.8956664114583</v>
      </c>
      <c r="R91" s="13">
        <f t="shared" si="6"/>
        <v>1261.2925435450368</v>
      </c>
      <c r="S91" s="13">
        <f t="shared" si="7"/>
        <v>1815.4433879164119</v>
      </c>
    </row>
    <row r="92" spans="1:19" x14ac:dyDescent="0.3">
      <c r="A92" s="105">
        <v>1</v>
      </c>
      <c r="B92" s="105">
        <v>52</v>
      </c>
      <c r="C92" s="105">
        <v>0.14107857600000001</v>
      </c>
      <c r="D92" s="105">
        <v>0.12571065100000001</v>
      </c>
      <c r="E92" s="165">
        <v>71.403800000000004</v>
      </c>
      <c r="F92" s="165">
        <v>99.296598000000003</v>
      </c>
      <c r="G92" s="165">
        <v>43.494123000000002</v>
      </c>
      <c r="H92" s="162">
        <v>0.45458468431455412</v>
      </c>
      <c r="I92" s="167">
        <v>0.17660670000000001</v>
      </c>
      <c r="J92" s="167">
        <v>0.168226033</v>
      </c>
      <c r="K92" s="163">
        <v>80.336699999999993</v>
      </c>
      <c r="L92" s="163">
        <v>105.491013</v>
      </c>
      <c r="M92" s="163">
        <v>47.403472000000001</v>
      </c>
      <c r="N92" s="164">
        <v>1.6557511898422794</v>
      </c>
      <c r="O92" s="13">
        <f t="shared" si="4"/>
        <v>719.28949422061544</v>
      </c>
      <c r="P92" s="13">
        <f t="shared" si="5"/>
        <v>1139.8170574947319</v>
      </c>
      <c r="R92" s="13">
        <f t="shared" si="6"/>
        <v>1239.4836837416635</v>
      </c>
      <c r="S92" s="13">
        <f t="shared" si="7"/>
        <v>1872.0788175925634</v>
      </c>
    </row>
    <row r="93" spans="1:19" x14ac:dyDescent="0.3">
      <c r="A93" s="105">
        <v>1</v>
      </c>
      <c r="B93" s="105">
        <v>53</v>
      </c>
      <c r="C93" s="105">
        <v>0.132060871</v>
      </c>
      <c r="D93" s="105">
        <v>0.112369515</v>
      </c>
      <c r="E93" s="165">
        <v>68.431300000000007</v>
      </c>
      <c r="F93" s="165">
        <v>97.387987999999993</v>
      </c>
      <c r="G93" s="165">
        <v>41.769944000000002</v>
      </c>
      <c r="H93" s="162">
        <v>0.24798691635700268</v>
      </c>
      <c r="I93" s="167">
        <v>0.17134149400000001</v>
      </c>
      <c r="J93" s="167">
        <v>0.16162495299999999</v>
      </c>
      <c r="K93" s="163">
        <v>78.554000000000002</v>
      </c>
      <c r="L93" s="163">
        <v>103.54720300000001</v>
      </c>
      <c r="M93" s="163">
        <v>45.402206999999997</v>
      </c>
      <c r="N93" s="164">
        <v>1.4603646363051259</v>
      </c>
      <c r="O93" s="13">
        <f t="shared" si="4"/>
        <v>618.42030152435746</v>
      </c>
      <c r="P93" s="13">
        <f t="shared" si="5"/>
        <v>1057.3022542194285</v>
      </c>
      <c r="R93" s="13">
        <f t="shared" si="6"/>
        <v>1065.7596986817464</v>
      </c>
      <c r="S93" s="13">
        <f t="shared" si="7"/>
        <v>1732.9465037044463</v>
      </c>
    </row>
    <row r="94" spans="1:19" x14ac:dyDescent="0.3">
      <c r="A94" s="105">
        <v>1</v>
      </c>
      <c r="B94" s="105">
        <v>54</v>
      </c>
      <c r="C94" s="105">
        <v>0.12842187299999999</v>
      </c>
      <c r="D94" s="105">
        <v>0.104449242</v>
      </c>
      <c r="E94" s="165">
        <v>65.672300000000007</v>
      </c>
      <c r="F94" s="165">
        <v>96.282300000000006</v>
      </c>
      <c r="G94" s="165">
        <v>40.869792000000004</v>
      </c>
      <c r="H94" s="162">
        <v>0.13120220657999782</v>
      </c>
      <c r="I94" s="167">
        <v>0.16138260099999999</v>
      </c>
      <c r="J94" s="167">
        <v>0.149199739</v>
      </c>
      <c r="K94" s="163">
        <v>74.761800000000008</v>
      </c>
      <c r="L94" s="163">
        <v>100.717268</v>
      </c>
      <c r="M94" s="163">
        <v>43.661622999999999</v>
      </c>
      <c r="N94" s="164">
        <v>0.7156892794749079</v>
      </c>
      <c r="O94" s="13">
        <f t="shared" si="4"/>
        <v>553.86440175768109</v>
      </c>
      <c r="P94" s="13">
        <f t="shared" si="5"/>
        <v>902.0200870174001</v>
      </c>
      <c r="R94" s="13">
        <f t="shared" si="6"/>
        <v>968.27385421092026</v>
      </c>
      <c r="S94" s="13">
        <f t="shared" si="7"/>
        <v>1513.4773889731994</v>
      </c>
    </row>
    <row r="95" spans="1:19" x14ac:dyDescent="0.3">
      <c r="A95" s="105">
        <v>1</v>
      </c>
      <c r="B95" s="105">
        <v>55</v>
      </c>
      <c r="C95" s="105">
        <v>0.15697704300000001</v>
      </c>
      <c r="D95" s="105">
        <v>0.14540927100000001</v>
      </c>
      <c r="E95" s="165">
        <v>75.882800000000003</v>
      </c>
      <c r="F95" s="165">
        <v>102.14830699999999</v>
      </c>
      <c r="G95" s="165">
        <v>44.878925000000002</v>
      </c>
      <c r="H95" s="162">
        <v>0.9579314329341565</v>
      </c>
      <c r="I95" s="167">
        <v>0.19884824800000001</v>
      </c>
      <c r="J95" s="167">
        <v>0.19190394899999999</v>
      </c>
      <c r="K95" s="163">
        <v>85.900700000000001</v>
      </c>
      <c r="L95" s="163">
        <v>108.721709</v>
      </c>
      <c r="M95" s="163">
        <v>49.891952000000003</v>
      </c>
      <c r="N95" s="164">
        <v>3.6533762852167238</v>
      </c>
      <c r="O95" s="13">
        <f t="shared" si="4"/>
        <v>903.90510474472728</v>
      </c>
      <c r="P95" s="13">
        <f t="shared" si="5"/>
        <v>1467.2873544126201</v>
      </c>
      <c r="R95" s="13">
        <f t="shared" si="6"/>
        <v>1517.240557157864</v>
      </c>
      <c r="S95" s="13">
        <f t="shared" si="7"/>
        <v>2268.3833593114236</v>
      </c>
    </row>
    <row r="96" spans="1:19" x14ac:dyDescent="0.3">
      <c r="A96" s="105">
        <v>1</v>
      </c>
      <c r="B96" s="105">
        <v>56</v>
      </c>
      <c r="C96" s="105">
        <v>0.13704980899999999</v>
      </c>
      <c r="D96" s="105">
        <v>0.12303159399999999</v>
      </c>
      <c r="E96" s="165">
        <v>74.818600000000004</v>
      </c>
      <c r="F96" s="165">
        <v>104.762467</v>
      </c>
      <c r="G96" s="165">
        <v>46.412581000000003</v>
      </c>
      <c r="H96" s="162">
        <v>0.44677251767055098</v>
      </c>
      <c r="I96" s="167">
        <v>0.168761775</v>
      </c>
      <c r="J96" s="167">
        <v>0.15982849900000001</v>
      </c>
      <c r="K96" s="163">
        <v>84.187700000000007</v>
      </c>
      <c r="L96" s="163">
        <v>110.2313</v>
      </c>
      <c r="M96" s="163">
        <v>50.569404999999996</v>
      </c>
      <c r="N96" s="164">
        <v>2.1115805276769049</v>
      </c>
      <c r="O96" s="13">
        <f t="shared" si="4"/>
        <v>767.18056007764301</v>
      </c>
      <c r="P96" s="13">
        <f t="shared" si="5"/>
        <v>1196.1106964031762</v>
      </c>
      <c r="R96" s="13">
        <f t="shared" si="6"/>
        <v>1350.2932121698068</v>
      </c>
      <c r="S96" s="13">
        <f t="shared" si="7"/>
        <v>1942.0664216752641</v>
      </c>
    </row>
    <row r="97" spans="1:19" x14ac:dyDescent="0.3">
      <c r="A97" s="105">
        <v>1</v>
      </c>
      <c r="B97" s="105">
        <v>57</v>
      </c>
      <c r="C97" s="105">
        <v>0.11136919300000001</v>
      </c>
      <c r="D97" s="105">
        <v>8.5786722600000004E-2</v>
      </c>
      <c r="E97" s="165">
        <v>68.627800000000008</v>
      </c>
      <c r="F97" s="165">
        <v>104.72614</v>
      </c>
      <c r="G97" s="165">
        <v>45.824032000000003</v>
      </c>
      <c r="H97" s="162">
        <v>8.6585207311598494E-2</v>
      </c>
      <c r="I97" s="167">
        <v>0.13571794300000001</v>
      </c>
      <c r="J97" s="167">
        <v>0.117872775</v>
      </c>
      <c r="K97" s="163">
        <v>76.629800000000003</v>
      </c>
      <c r="L97" s="163">
        <v>108.877893</v>
      </c>
      <c r="M97" s="163">
        <v>49.540485000000004</v>
      </c>
      <c r="N97" s="164">
        <v>0.43757747802275271</v>
      </c>
      <c r="O97" s="13">
        <f t="shared" si="4"/>
        <v>524.52383348202011</v>
      </c>
      <c r="P97" s="13">
        <f t="shared" si="5"/>
        <v>796.95289542029673</v>
      </c>
      <c r="R97" s="13">
        <f t="shared" si="6"/>
        <v>940.87140472035048</v>
      </c>
      <c r="S97" s="13">
        <f t="shared" si="7"/>
        <v>1397.3105034479054</v>
      </c>
    </row>
    <row r="98" spans="1:19" x14ac:dyDescent="0.3">
      <c r="A98" s="105">
        <v>1</v>
      </c>
      <c r="B98" s="105">
        <v>58</v>
      </c>
      <c r="C98" s="105">
        <v>8.8061161299999996E-2</v>
      </c>
      <c r="D98" s="105">
        <v>4.2917087700000002E-2</v>
      </c>
      <c r="E98" s="165">
        <v>64.054100000000005</v>
      </c>
      <c r="F98" s="165">
        <v>105.18781800000001</v>
      </c>
      <c r="G98" s="165">
        <v>45.853255000000004</v>
      </c>
      <c r="H98" s="162">
        <v>1.4340302089840343E-2</v>
      </c>
      <c r="I98" s="167">
        <v>0.116612114</v>
      </c>
      <c r="J98" s="167">
        <v>9.0974807699999993E-2</v>
      </c>
      <c r="K98" s="163">
        <v>72.355100000000007</v>
      </c>
      <c r="L98" s="163">
        <v>107.767737</v>
      </c>
      <c r="M98" s="163">
        <v>48.339880999999998</v>
      </c>
      <c r="N98" s="164">
        <v>0.6328225088390812</v>
      </c>
      <c r="O98" s="13">
        <f t="shared" si="4"/>
        <v>361.3085803528578</v>
      </c>
      <c r="P98" s="13">
        <f t="shared" si="5"/>
        <v>610.49479378041485</v>
      </c>
      <c r="R98" s="13">
        <f t="shared" si="6"/>
        <v>474.85513214987128</v>
      </c>
      <c r="S98" s="13">
        <f t="shared" si="7"/>
        <v>1056.5709670886417</v>
      </c>
    </row>
    <row r="99" spans="1:19" x14ac:dyDescent="0.3">
      <c r="A99" s="105">
        <v>1</v>
      </c>
      <c r="B99" s="105">
        <v>59</v>
      </c>
      <c r="C99" s="105">
        <v>0.104621597</v>
      </c>
      <c r="D99" s="105">
        <v>7.4192419600000004E-2</v>
      </c>
      <c r="E99" s="165">
        <v>66.761299999999991</v>
      </c>
      <c r="F99" s="165">
        <v>104.02919</v>
      </c>
      <c r="G99" s="165">
        <v>45.468917999999995</v>
      </c>
      <c r="H99" s="162">
        <v>6.2399524785432536E-2</v>
      </c>
      <c r="I99" s="167">
        <v>0.127974063</v>
      </c>
      <c r="J99" s="167">
        <v>0.100355372</v>
      </c>
      <c r="K99" s="163">
        <v>73.566900000000004</v>
      </c>
      <c r="L99" s="163">
        <v>107.771587</v>
      </c>
      <c r="M99" s="163">
        <v>47.787998999999999</v>
      </c>
      <c r="N99" s="164">
        <v>0.23688667056420129</v>
      </c>
      <c r="O99" s="13">
        <f t="shared" si="4"/>
        <v>466.30590455259841</v>
      </c>
      <c r="P99" s="13">
        <f t="shared" si="5"/>
        <v>692.60698993150709</v>
      </c>
      <c r="R99" s="13">
        <f t="shared" si="6"/>
        <v>802.91573436915348</v>
      </c>
      <c r="S99" s="13">
        <f t="shared" si="7"/>
        <v>1165.5990409362207</v>
      </c>
    </row>
    <row r="100" spans="1:19" x14ac:dyDescent="0.3">
      <c r="A100" s="168">
        <v>3</v>
      </c>
      <c r="B100" s="168">
        <v>1</v>
      </c>
      <c r="C100" s="169">
        <v>0.14460100000000001</v>
      </c>
      <c r="D100" s="169">
        <v>0.124366</v>
      </c>
      <c r="E100" s="169">
        <v>68.041540699999999</v>
      </c>
      <c r="F100" s="169">
        <v>109.371224</v>
      </c>
      <c r="G100" s="169">
        <v>50.412791999999996</v>
      </c>
      <c r="H100" s="170">
        <v>1.0678989147018869</v>
      </c>
      <c r="I100" s="171">
        <v>0.16266600000000001</v>
      </c>
      <c r="J100" s="171">
        <v>0.147315</v>
      </c>
      <c r="K100" s="171">
        <v>78.149363399999999</v>
      </c>
      <c r="L100" s="171">
        <v>106.912459</v>
      </c>
      <c r="M100" s="171">
        <v>48.371860000000005</v>
      </c>
      <c r="N100" s="172">
        <v>1.3754842161721661</v>
      </c>
      <c r="O100" s="13">
        <f t="shared" si="4"/>
        <v>669.45220196724358</v>
      </c>
      <c r="P100" s="13">
        <f t="shared" si="5"/>
        <v>993.45380308957567</v>
      </c>
      <c r="R100" s="13">
        <f t="shared" si="6"/>
        <v>1487.6741309259821</v>
      </c>
      <c r="S100" s="13">
        <f t="shared" si="7"/>
        <v>1683.8507980208915</v>
      </c>
    </row>
    <row r="101" spans="1:19" x14ac:dyDescent="0.3">
      <c r="A101" s="168">
        <v>3</v>
      </c>
      <c r="B101" s="168">
        <v>2</v>
      </c>
      <c r="C101" s="169">
        <v>0.14044799999999999</v>
      </c>
      <c r="D101" s="169">
        <v>0.115964</v>
      </c>
      <c r="E101" s="169">
        <v>65.611526399999988</v>
      </c>
      <c r="F101" s="169">
        <v>105.69727900000001</v>
      </c>
      <c r="G101" s="169">
        <v>48.238045999999997</v>
      </c>
      <c r="H101" s="170">
        <v>0.26263100768551567</v>
      </c>
      <c r="I101" s="171">
        <v>0.160498</v>
      </c>
      <c r="J101" s="171">
        <v>0.14757799999999999</v>
      </c>
      <c r="K101" s="171">
        <v>78.416906300000008</v>
      </c>
      <c r="L101" s="171">
        <v>104.811312</v>
      </c>
      <c r="M101" s="171">
        <v>46.143760999999998</v>
      </c>
      <c r="N101" s="172">
        <v>0.74005809852971927</v>
      </c>
      <c r="O101" s="13">
        <f t="shared" si="4"/>
        <v>604.61071834895426</v>
      </c>
      <c r="P101" s="13">
        <f t="shared" si="5"/>
        <v>986.93609816052117</v>
      </c>
      <c r="R101" s="13">
        <f t="shared" si="6"/>
        <v>1295.5399264760777</v>
      </c>
      <c r="S101" s="13">
        <f t="shared" si="7"/>
        <v>1621.2050027339046</v>
      </c>
    </row>
    <row r="102" spans="1:19" x14ac:dyDescent="0.3">
      <c r="A102" s="168">
        <v>3</v>
      </c>
      <c r="B102" s="168">
        <v>3</v>
      </c>
      <c r="C102" s="169">
        <v>0.18540499999999999</v>
      </c>
      <c r="D102" s="169">
        <v>0.173983</v>
      </c>
      <c r="E102" s="169">
        <v>74.0147829</v>
      </c>
      <c r="F102" s="169">
        <v>111.393457</v>
      </c>
      <c r="G102" s="169">
        <v>52.100175</v>
      </c>
      <c r="H102" s="170">
        <v>2.5315074880326738</v>
      </c>
      <c r="I102" s="171">
        <v>0.19181400000000001</v>
      </c>
      <c r="J102" s="171">
        <v>0.18429899999999999</v>
      </c>
      <c r="K102" s="171">
        <v>84.72151310000001</v>
      </c>
      <c r="L102" s="171">
        <v>109.35453100000001</v>
      </c>
      <c r="M102" s="171">
        <v>49.490859999999998</v>
      </c>
      <c r="N102" s="172">
        <v>2.8006397118115518</v>
      </c>
      <c r="O102" s="13">
        <f t="shared" si="4"/>
        <v>1015.6834624063467</v>
      </c>
      <c r="P102" s="13">
        <f t="shared" si="5"/>
        <v>1376.7900194656236</v>
      </c>
      <c r="R102" s="13">
        <f t="shared" si="6"/>
        <v>2158.8684491210265</v>
      </c>
      <c r="S102" s="13">
        <f t="shared" si="7"/>
        <v>2203.9236404639319</v>
      </c>
    </row>
    <row r="103" spans="1:19" x14ac:dyDescent="0.3">
      <c r="A103" s="168">
        <v>3</v>
      </c>
      <c r="B103" s="168">
        <v>4</v>
      </c>
      <c r="C103" s="169">
        <v>0.20131399999999999</v>
      </c>
      <c r="D103" s="169">
        <v>0.192661</v>
      </c>
      <c r="E103" s="169">
        <v>77.933080500000003</v>
      </c>
      <c r="F103" s="169">
        <v>113.77901</v>
      </c>
      <c r="G103" s="169">
        <v>54.114820000000002</v>
      </c>
      <c r="H103" s="170">
        <v>3.6830176754553632</v>
      </c>
      <c r="I103" s="171">
        <v>0.200045</v>
      </c>
      <c r="J103" s="171">
        <v>0.192607</v>
      </c>
      <c r="K103" s="171">
        <v>89.175514899999996</v>
      </c>
      <c r="L103" s="171">
        <v>112.95761399999999</v>
      </c>
      <c r="M103" s="171">
        <v>52.062709999999996</v>
      </c>
      <c r="N103" s="172">
        <v>3.7854112749281277</v>
      </c>
      <c r="O103" s="13">
        <f t="shared" si="4"/>
        <v>1222.6936717014885</v>
      </c>
      <c r="P103" s="13">
        <f t="shared" si="5"/>
        <v>1590.8123437966199</v>
      </c>
      <c r="R103" s="13">
        <f t="shared" si="6"/>
        <v>2494.1244017034387</v>
      </c>
      <c r="S103" s="13">
        <f t="shared" si="7"/>
        <v>2457.5541011242826</v>
      </c>
    </row>
    <row r="104" spans="1:19" x14ac:dyDescent="0.3">
      <c r="A104" s="168">
        <v>3</v>
      </c>
      <c r="B104" s="168">
        <v>5</v>
      </c>
      <c r="C104" s="169">
        <v>0.12812399999999999</v>
      </c>
      <c r="D104" s="169">
        <v>0.102704</v>
      </c>
      <c r="E104" s="169">
        <v>61.869062500000005</v>
      </c>
      <c r="F104" s="169">
        <v>101.40799</v>
      </c>
      <c r="G104" s="169">
        <v>45.914034999999998</v>
      </c>
      <c r="H104" s="170">
        <v>8.1756768835423127E-2</v>
      </c>
      <c r="I104" s="171">
        <v>0.165793</v>
      </c>
      <c r="J104" s="171">
        <v>0.154559</v>
      </c>
      <c r="K104" s="171">
        <v>81.889450600000004</v>
      </c>
      <c r="L104" s="171">
        <v>109.25468400000001</v>
      </c>
      <c r="M104" s="171">
        <v>49.546385000000001</v>
      </c>
      <c r="N104" s="172">
        <v>0.6007425604576242</v>
      </c>
      <c r="O104" s="13">
        <f t="shared" si="4"/>
        <v>490.43059934343398</v>
      </c>
      <c r="P104" s="13">
        <f t="shared" si="5"/>
        <v>1111.7883142498426</v>
      </c>
      <c r="R104" s="13">
        <f t="shared" si="6"/>
        <v>1056.1648450825217</v>
      </c>
      <c r="S104" s="13">
        <f t="shared" si="7"/>
        <v>1844.9067918552885</v>
      </c>
    </row>
    <row r="105" spans="1:19" x14ac:dyDescent="0.3">
      <c r="A105" s="168">
        <v>3</v>
      </c>
      <c r="B105" s="168">
        <v>6</v>
      </c>
      <c r="C105" s="169">
        <v>0.11088000000000001</v>
      </c>
      <c r="D105" s="169">
        <v>7.0149799999999998E-2</v>
      </c>
      <c r="E105" s="169">
        <v>60.344297399999995</v>
      </c>
      <c r="F105" s="169">
        <v>102.308162</v>
      </c>
      <c r="G105" s="169">
        <v>45.952855</v>
      </c>
      <c r="H105" s="170">
        <v>2.736196217834198E-2</v>
      </c>
      <c r="I105" s="171">
        <v>0.16184499999999999</v>
      </c>
      <c r="J105" s="171">
        <v>0.14468</v>
      </c>
      <c r="K105" s="171">
        <v>80.650784099999996</v>
      </c>
      <c r="L105" s="171">
        <v>111.046706</v>
      </c>
      <c r="M105" s="171">
        <v>51.968360999999994</v>
      </c>
      <c r="N105" s="172">
        <v>1.6885718392961582</v>
      </c>
      <c r="O105" s="13">
        <f t="shared" si="4"/>
        <v>403.76222727821681</v>
      </c>
      <c r="P105" s="13">
        <f t="shared" si="5"/>
        <v>1052.7287290117881</v>
      </c>
      <c r="R105" s="13">
        <f t="shared" si="6"/>
        <v>734.25515143704729</v>
      </c>
      <c r="S105" s="13">
        <f t="shared" si="7"/>
        <v>1784.1027437580092</v>
      </c>
    </row>
    <row r="106" spans="1:19" x14ac:dyDescent="0.3">
      <c r="A106" s="168">
        <v>3</v>
      </c>
      <c r="B106" s="168">
        <v>7</v>
      </c>
      <c r="C106" s="169">
        <v>9.4318700000000005E-2</v>
      </c>
      <c r="D106" s="169">
        <v>3.2393400000000003E-2</v>
      </c>
      <c r="E106" s="169">
        <v>51.673140400000001</v>
      </c>
      <c r="F106" s="169">
        <v>97.585944999999995</v>
      </c>
      <c r="G106" s="169">
        <v>42.908453000000002</v>
      </c>
      <c r="H106" s="170">
        <v>2.4149795365936651E-2</v>
      </c>
      <c r="I106" s="171">
        <v>0.13147900000000001</v>
      </c>
      <c r="J106" s="171">
        <v>0.10312300000000001</v>
      </c>
      <c r="K106" s="171">
        <v>66.45850089999999</v>
      </c>
      <c r="L106" s="171">
        <v>96.966807000000003</v>
      </c>
      <c r="M106" s="171">
        <v>40.591078000000003</v>
      </c>
      <c r="N106" s="172">
        <v>1.3275656792686722E-2</v>
      </c>
      <c r="O106" s="13">
        <f t="shared" si="4"/>
        <v>251.8416283999675</v>
      </c>
      <c r="P106" s="13">
        <f t="shared" si="5"/>
        <v>580.70755157742258</v>
      </c>
      <c r="R106" s="13">
        <f t="shared" si="6"/>
        <v>308.48288792402781</v>
      </c>
      <c r="S106" s="13">
        <f t="shared" si="7"/>
        <v>969.62036604100308</v>
      </c>
    </row>
    <row r="107" spans="1:19" x14ac:dyDescent="0.3">
      <c r="A107" s="168">
        <v>3</v>
      </c>
      <c r="B107" s="168">
        <v>8</v>
      </c>
      <c r="C107" s="169">
        <v>0.10785400000000001</v>
      </c>
      <c r="D107" s="169">
        <v>5.3955099999999999E-2</v>
      </c>
      <c r="E107" s="169">
        <v>53.3814505</v>
      </c>
      <c r="F107" s="169">
        <v>99.461608000000012</v>
      </c>
      <c r="G107" s="169">
        <v>44.222299999999997</v>
      </c>
      <c r="H107" s="170">
        <v>0.18309027312664622</v>
      </c>
      <c r="I107" s="171">
        <v>0.143174</v>
      </c>
      <c r="J107" s="171">
        <v>0.11927599999999999</v>
      </c>
      <c r="K107" s="171">
        <v>69.6315989</v>
      </c>
      <c r="L107" s="171">
        <v>98.803830999999988</v>
      </c>
      <c r="M107" s="171">
        <v>41.704180000000001</v>
      </c>
      <c r="N107" s="172">
        <v>0.27928210883859633</v>
      </c>
      <c r="O107" s="13">
        <f t="shared" si="4"/>
        <v>307.33852123667396</v>
      </c>
      <c r="P107" s="13">
        <f t="shared" si="5"/>
        <v>694.18766721235329</v>
      </c>
      <c r="R107" s="13">
        <f t="shared" si="6"/>
        <v>533.75684090624509</v>
      </c>
      <c r="S107" s="13">
        <f t="shared" si="7"/>
        <v>1164.3958117905067</v>
      </c>
    </row>
    <row r="108" spans="1:19" x14ac:dyDescent="0.3">
      <c r="A108" s="168">
        <v>3</v>
      </c>
      <c r="B108" s="168">
        <v>9</v>
      </c>
      <c r="C108" s="169">
        <v>0.154033</v>
      </c>
      <c r="D108" s="169">
        <v>0.13301099999999999</v>
      </c>
      <c r="E108" s="169">
        <v>63.761681299999999</v>
      </c>
      <c r="F108" s="169">
        <v>100.24785999999999</v>
      </c>
      <c r="G108" s="169">
        <v>44.950647000000004</v>
      </c>
      <c r="H108" s="170">
        <v>0.72883309238945859</v>
      </c>
      <c r="I108" s="171">
        <v>0.17880499999999999</v>
      </c>
      <c r="J108" s="171">
        <v>0.16801099999999999</v>
      </c>
      <c r="K108" s="171">
        <v>79.128898700000008</v>
      </c>
      <c r="L108" s="171">
        <v>102.747765</v>
      </c>
      <c r="M108" s="171">
        <v>44.854010000000002</v>
      </c>
      <c r="N108" s="172">
        <v>1.472604929676627</v>
      </c>
      <c r="O108" s="13">
        <f t="shared" si="4"/>
        <v>626.22917155529922</v>
      </c>
      <c r="P108" s="13">
        <f t="shared" si="5"/>
        <v>1119.5665174871529</v>
      </c>
      <c r="R108" s="13">
        <f t="shared" si="6"/>
        <v>1336.7117927668669</v>
      </c>
      <c r="S108" s="13">
        <f t="shared" si="7"/>
        <v>1773.7094678345352</v>
      </c>
    </row>
    <row r="109" spans="1:19" x14ac:dyDescent="0.3">
      <c r="A109" s="168">
        <v>3</v>
      </c>
      <c r="B109" s="168">
        <v>10</v>
      </c>
      <c r="C109" s="169">
        <v>0.115692</v>
      </c>
      <c r="D109" s="169">
        <v>8.0273399999999995E-2</v>
      </c>
      <c r="E109" s="169">
        <v>58.968655800000001</v>
      </c>
      <c r="F109" s="169">
        <v>98.435299999999998</v>
      </c>
      <c r="G109" s="169">
        <v>42.432372000000001</v>
      </c>
      <c r="H109" s="170">
        <v>9.2759358494124228E-2</v>
      </c>
      <c r="I109" s="171">
        <v>0.173232</v>
      </c>
      <c r="J109" s="171">
        <v>0.158746</v>
      </c>
      <c r="K109" s="171">
        <v>76.964296400000009</v>
      </c>
      <c r="L109" s="171">
        <v>104.94058100000001</v>
      </c>
      <c r="M109" s="171">
        <v>46.953144000000002</v>
      </c>
      <c r="N109" s="172">
        <v>2.5036117867056098</v>
      </c>
      <c r="O109" s="13">
        <f t="shared" si="4"/>
        <v>402.2960654266368</v>
      </c>
      <c r="P109" s="13">
        <f t="shared" si="5"/>
        <v>1026.140257897561</v>
      </c>
      <c r="R109" s="13">
        <f t="shared" si="6"/>
        <v>777.80977445261692</v>
      </c>
      <c r="S109" s="13">
        <f t="shared" si="7"/>
        <v>1748.1943794708757</v>
      </c>
    </row>
    <row r="110" spans="1:19" x14ac:dyDescent="0.3">
      <c r="A110" s="168">
        <v>3</v>
      </c>
      <c r="B110" s="168">
        <v>11</v>
      </c>
      <c r="C110" s="169">
        <v>9.2470399999999994E-2</v>
      </c>
      <c r="D110" s="169">
        <v>4.5219000000000002E-2</v>
      </c>
      <c r="E110" s="169">
        <v>52.228581200000001</v>
      </c>
      <c r="F110" s="169">
        <v>100.89718999999999</v>
      </c>
      <c r="G110" s="169">
        <v>45.244818000000002</v>
      </c>
      <c r="H110" s="170">
        <v>3.3555099314577834E-2</v>
      </c>
      <c r="I110" s="171">
        <v>0.123602</v>
      </c>
      <c r="J110" s="171">
        <v>9.2818999999999999E-2</v>
      </c>
      <c r="K110" s="171">
        <v>64.519122199999998</v>
      </c>
      <c r="L110" s="171">
        <v>96.35714200000001</v>
      </c>
      <c r="M110" s="171">
        <v>40.419218000000001</v>
      </c>
      <c r="N110" s="172">
        <v>5.3288414648661228E-2</v>
      </c>
      <c r="O110" s="13">
        <f t="shared" si="4"/>
        <v>252.24304059931461</v>
      </c>
      <c r="P110" s="13">
        <f t="shared" si="5"/>
        <v>514.52016263533358</v>
      </c>
      <c r="R110" s="13">
        <f t="shared" si="6"/>
        <v>460.34040595135167</v>
      </c>
      <c r="S110" s="13">
        <f t="shared" si="7"/>
        <v>861.79645925455156</v>
      </c>
    </row>
    <row r="111" spans="1:19" x14ac:dyDescent="0.3">
      <c r="A111" s="168">
        <v>3</v>
      </c>
      <c r="B111" s="168">
        <v>12</v>
      </c>
      <c r="C111" s="169">
        <v>9.7478099999999998E-2</v>
      </c>
      <c r="D111" s="169">
        <v>2.0487999999999999E-2</v>
      </c>
      <c r="E111" s="169">
        <v>52.577901599999997</v>
      </c>
      <c r="F111" s="169">
        <v>97.485141999999996</v>
      </c>
      <c r="G111" s="169">
        <v>42.513166999999996</v>
      </c>
      <c r="H111" s="170">
        <v>2.3580882491802124E-4</v>
      </c>
      <c r="I111" s="171">
        <v>0.13269300000000001</v>
      </c>
      <c r="J111" s="171">
        <v>0.103672</v>
      </c>
      <c r="K111" s="171">
        <v>67.236147800000012</v>
      </c>
      <c r="L111" s="171">
        <v>96.826207999999994</v>
      </c>
      <c r="M111" s="171">
        <v>40.451979999999999</v>
      </c>
      <c r="N111" s="172">
        <v>0.10781904141779093</v>
      </c>
      <c r="O111" s="13">
        <f t="shared" si="4"/>
        <v>269.47194318164719</v>
      </c>
      <c r="P111" s="13">
        <f t="shared" si="5"/>
        <v>599.86518817250658</v>
      </c>
      <c r="R111" s="13">
        <f t="shared" si="6"/>
        <v>194.70469443565423</v>
      </c>
      <c r="S111" s="13">
        <f t="shared" si="7"/>
        <v>971.9576106143071</v>
      </c>
    </row>
    <row r="112" spans="1:19" x14ac:dyDescent="0.3">
      <c r="A112" s="168">
        <v>3</v>
      </c>
      <c r="B112" s="168">
        <v>13</v>
      </c>
      <c r="C112" s="169">
        <v>0.17325099999999999</v>
      </c>
      <c r="D112" s="169">
        <v>0.155336</v>
      </c>
      <c r="E112" s="169">
        <v>70.360116700000006</v>
      </c>
      <c r="F112" s="169">
        <v>109.850386</v>
      </c>
      <c r="G112" s="169">
        <v>51.589484999999996</v>
      </c>
      <c r="H112" s="170">
        <v>0.74956872901419591</v>
      </c>
      <c r="I112" s="171">
        <v>0.174097</v>
      </c>
      <c r="J112" s="171">
        <v>0.16284599999999999</v>
      </c>
      <c r="K112" s="171">
        <v>80.826193099999998</v>
      </c>
      <c r="L112" s="171">
        <v>106.51229199999999</v>
      </c>
      <c r="M112" s="171">
        <v>47.225411999999999</v>
      </c>
      <c r="N112" s="172">
        <v>0.88201526803009911</v>
      </c>
      <c r="O112" s="13">
        <f t="shared" si="4"/>
        <v>857.68704886403964</v>
      </c>
      <c r="P112" s="13">
        <f t="shared" si="5"/>
        <v>1137.3536761693276</v>
      </c>
      <c r="R112" s="13">
        <f t="shared" si="6"/>
        <v>1874.4561802283556</v>
      </c>
      <c r="S112" s="13">
        <f t="shared" si="7"/>
        <v>1847.466430850749</v>
      </c>
    </row>
    <row r="113" spans="1:19" x14ac:dyDescent="0.3">
      <c r="A113" s="168">
        <v>3</v>
      </c>
      <c r="B113" s="168">
        <v>14</v>
      </c>
      <c r="C113" s="169">
        <v>0.21485499999999999</v>
      </c>
      <c r="D113" s="169">
        <v>0.20837600000000001</v>
      </c>
      <c r="E113" s="169">
        <v>81.052631099999999</v>
      </c>
      <c r="F113" s="169">
        <v>112.14361100000001</v>
      </c>
      <c r="G113" s="169">
        <v>53.18027</v>
      </c>
      <c r="H113" s="170">
        <v>4.3709842464720854</v>
      </c>
      <c r="I113" s="171">
        <v>0.21456</v>
      </c>
      <c r="J113" s="171">
        <v>0.20880799999999999</v>
      </c>
      <c r="K113" s="171">
        <v>89.16121720000001</v>
      </c>
      <c r="L113" s="171">
        <v>112.13844899999999</v>
      </c>
      <c r="M113" s="171">
        <v>52.156899000000003</v>
      </c>
      <c r="N113" s="172">
        <v>6.6770247593797416</v>
      </c>
      <c r="O113" s="13">
        <f t="shared" si="4"/>
        <v>1411.4961550638338</v>
      </c>
      <c r="P113" s="13">
        <f t="shared" si="5"/>
        <v>1705.6924923387617</v>
      </c>
      <c r="R113" s="13">
        <f t="shared" si="6"/>
        <v>2620.5760607763523</v>
      </c>
      <c r="S113" s="13">
        <f t="shared" si="7"/>
        <v>2625.7672284273781</v>
      </c>
    </row>
    <row r="114" spans="1:19" x14ac:dyDescent="0.3">
      <c r="A114" s="168">
        <v>3</v>
      </c>
      <c r="B114" s="168">
        <v>15</v>
      </c>
      <c r="C114" s="169">
        <v>0.145315</v>
      </c>
      <c r="D114" s="169">
        <v>0.12701299999999999</v>
      </c>
      <c r="E114" s="169">
        <v>66.911675000000002</v>
      </c>
      <c r="F114" s="169">
        <v>104.12652</v>
      </c>
      <c r="G114" s="169">
        <v>47.526417000000002</v>
      </c>
      <c r="H114" s="170">
        <v>0.29099820656073877</v>
      </c>
      <c r="I114" s="171">
        <v>0.17164399999999999</v>
      </c>
      <c r="J114" s="171">
        <v>0.16001799999999999</v>
      </c>
      <c r="K114" s="171">
        <v>82.266144499999996</v>
      </c>
      <c r="L114" s="171">
        <v>108.00178200000001</v>
      </c>
      <c r="M114" s="171">
        <v>48.826839</v>
      </c>
      <c r="N114" s="172">
        <v>1.350477125393643</v>
      </c>
      <c r="O114" s="13">
        <f t="shared" si="4"/>
        <v>650.60028569847691</v>
      </c>
      <c r="P114" s="13">
        <f t="shared" si="5"/>
        <v>1161.6382795169206</v>
      </c>
      <c r="R114" s="13">
        <f t="shared" si="6"/>
        <v>1377.1171355665956</v>
      </c>
      <c r="S114" s="13">
        <f t="shared" si="7"/>
        <v>1866.511545356557</v>
      </c>
    </row>
    <row r="115" spans="1:19" x14ac:dyDescent="0.3">
      <c r="A115" s="168">
        <v>3</v>
      </c>
      <c r="B115" s="168">
        <v>16</v>
      </c>
      <c r="C115" s="169">
        <v>0.10336585299999999</v>
      </c>
      <c r="D115" s="169">
        <v>4.6605478999999998E-2</v>
      </c>
      <c r="E115" s="173">
        <v>57.842200000000005</v>
      </c>
      <c r="F115" s="173">
        <v>98.580455000000001</v>
      </c>
      <c r="G115" s="173">
        <v>43.420327999999998</v>
      </c>
      <c r="H115" s="170">
        <v>2.2460585729093393E-3</v>
      </c>
      <c r="I115" s="171">
        <v>0.20148922499999999</v>
      </c>
      <c r="J115" s="171">
        <v>0.187736616</v>
      </c>
      <c r="K115" s="171">
        <v>79.634999999999991</v>
      </c>
      <c r="L115" s="171">
        <v>109.07375800000001</v>
      </c>
      <c r="M115" s="171">
        <v>52.718176999999997</v>
      </c>
      <c r="N115" s="172">
        <v>0.82925594694925653</v>
      </c>
      <c r="O115" s="13">
        <f t="shared" si="4"/>
        <v>345.83321212257266</v>
      </c>
      <c r="P115" s="13">
        <f t="shared" si="5"/>
        <v>1277.7909126620004</v>
      </c>
      <c r="R115" s="13">
        <f t="shared" si="6"/>
        <v>452.91699013649315</v>
      </c>
      <c r="S115" s="13">
        <f t="shared" si="7"/>
        <v>2233.5184188851276</v>
      </c>
    </row>
    <row r="116" spans="1:19" x14ac:dyDescent="0.3">
      <c r="A116" s="168">
        <v>3</v>
      </c>
      <c r="B116" s="168">
        <v>17</v>
      </c>
      <c r="C116" s="169">
        <v>0.11173290800000001</v>
      </c>
      <c r="D116" s="169">
        <v>7.2692327200000004E-2</v>
      </c>
      <c r="E116" s="173">
        <v>60.047600000000003</v>
      </c>
      <c r="F116" s="173">
        <v>101.757107</v>
      </c>
      <c r="G116" s="173">
        <v>45.210712000000001</v>
      </c>
      <c r="H116" s="170">
        <v>5.3580894345062486E-3</v>
      </c>
      <c r="I116" s="171">
        <v>0.17406085099999999</v>
      </c>
      <c r="J116" s="171">
        <v>0.161214039</v>
      </c>
      <c r="K116" s="171">
        <v>81.718000000000004</v>
      </c>
      <c r="L116" s="171">
        <v>110.83586600000001</v>
      </c>
      <c r="M116" s="171">
        <v>53.304481000000003</v>
      </c>
      <c r="N116" s="172">
        <v>2.0073599603008274</v>
      </c>
      <c r="O116" s="13">
        <f t="shared" si="4"/>
        <v>402.87694033044971</v>
      </c>
      <c r="P116" s="13">
        <f t="shared" si="5"/>
        <v>1162.3490379020668</v>
      </c>
      <c r="R116" s="13">
        <f t="shared" si="6"/>
        <v>752.69334350287454</v>
      </c>
      <c r="S116" s="13">
        <f t="shared" si="7"/>
        <v>1980.4482410932233</v>
      </c>
    </row>
    <row r="117" spans="1:19" x14ac:dyDescent="0.3">
      <c r="A117" s="168">
        <v>3</v>
      </c>
      <c r="B117" s="168">
        <v>18</v>
      </c>
      <c r="C117" s="169">
        <v>0.184377924</v>
      </c>
      <c r="D117" s="169">
        <v>0.17226657300000001</v>
      </c>
      <c r="E117" s="173">
        <v>73.321399999999997</v>
      </c>
      <c r="F117" s="173">
        <v>109.593344</v>
      </c>
      <c r="G117" s="173">
        <v>51.230218999999998</v>
      </c>
      <c r="H117" s="170">
        <v>2.3344486479641167</v>
      </c>
      <c r="I117" s="171">
        <v>0.19499008400000001</v>
      </c>
      <c r="J117" s="171">
        <v>0.1867733</v>
      </c>
      <c r="K117" s="171">
        <v>86.826999999999998</v>
      </c>
      <c r="L117" s="171">
        <v>111.66986499999999</v>
      </c>
      <c r="M117" s="171">
        <v>50.906742000000001</v>
      </c>
      <c r="N117" s="172">
        <v>3.4560789679086406</v>
      </c>
      <c r="O117" s="13">
        <f t="shared" si="4"/>
        <v>991.22082631636374</v>
      </c>
      <c r="P117" s="13">
        <f t="shared" si="5"/>
        <v>1470.0161901456561</v>
      </c>
      <c r="R117" s="13">
        <f t="shared" si="6"/>
        <v>2069.0423090563645</v>
      </c>
      <c r="S117" s="13">
        <f t="shared" si="7"/>
        <v>2329.0927010966825</v>
      </c>
    </row>
    <row r="118" spans="1:19" x14ac:dyDescent="0.3">
      <c r="A118" s="168">
        <v>3</v>
      </c>
      <c r="B118" s="168">
        <v>19</v>
      </c>
      <c r="C118" s="169">
        <v>0.196113333</v>
      </c>
      <c r="D118" s="169">
        <v>0.187260285</v>
      </c>
      <c r="E118" s="173">
        <v>78.464000000000013</v>
      </c>
      <c r="F118" s="173">
        <v>113.40972500000001</v>
      </c>
      <c r="G118" s="173">
        <v>53.884680999999993</v>
      </c>
      <c r="H118" s="170">
        <v>4.1544845651261237</v>
      </c>
      <c r="I118" s="171">
        <v>0.200793743</v>
      </c>
      <c r="J118" s="171">
        <v>0.19258972999999999</v>
      </c>
      <c r="K118" s="171">
        <v>88.285799999999995</v>
      </c>
      <c r="L118" s="171">
        <v>113.010536</v>
      </c>
      <c r="M118" s="171">
        <v>53.357599</v>
      </c>
      <c r="N118" s="172">
        <v>5.2508553177429729</v>
      </c>
      <c r="O118" s="13">
        <f t="shared" si="4"/>
        <v>1207.391207884014</v>
      </c>
      <c r="P118" s="13">
        <f t="shared" si="5"/>
        <v>1565.0632328621241</v>
      </c>
      <c r="R118" s="13">
        <f t="shared" si="6"/>
        <v>2408.4979151872635</v>
      </c>
      <c r="S118" s="13">
        <f t="shared" si="7"/>
        <v>2459.6368660881985</v>
      </c>
    </row>
    <row r="119" spans="1:19" x14ac:dyDescent="0.3">
      <c r="A119" s="168">
        <v>3</v>
      </c>
      <c r="B119" s="168">
        <v>20</v>
      </c>
      <c r="C119" s="169">
        <v>0.13418981399999999</v>
      </c>
      <c r="D119" s="169">
        <v>0.104731411</v>
      </c>
      <c r="E119" s="173">
        <v>62.790899999999993</v>
      </c>
      <c r="F119" s="173">
        <v>103.733744</v>
      </c>
      <c r="G119" s="173">
        <v>47.463612000000005</v>
      </c>
      <c r="H119" s="170">
        <v>4.0635356552599575E-2</v>
      </c>
      <c r="I119" s="171">
        <v>0.160583541</v>
      </c>
      <c r="J119" s="171">
        <v>0.14602865300000001</v>
      </c>
      <c r="K119" s="171">
        <v>78.235500000000002</v>
      </c>
      <c r="L119" s="171">
        <v>105.538436</v>
      </c>
      <c r="M119" s="171">
        <v>46.824511000000001</v>
      </c>
      <c r="N119" s="172">
        <v>0.46680567913776072</v>
      </c>
      <c r="O119" s="13">
        <f t="shared" si="4"/>
        <v>529.06979356820898</v>
      </c>
      <c r="P119" s="13">
        <f t="shared" si="5"/>
        <v>982.89868757658769</v>
      </c>
      <c r="R119" s="13">
        <f t="shared" si="6"/>
        <v>1126.9822097761798</v>
      </c>
      <c r="S119" s="13">
        <f t="shared" si="7"/>
        <v>1626.5199225769056</v>
      </c>
    </row>
    <row r="120" spans="1:19" x14ac:dyDescent="0.3">
      <c r="A120" s="168">
        <v>3</v>
      </c>
      <c r="B120" s="168">
        <v>21</v>
      </c>
      <c r="C120" s="170">
        <v>0.127546296</v>
      </c>
      <c r="D120" s="170">
        <v>9.7183309499999995E-2</v>
      </c>
      <c r="E120" s="174">
        <v>65.131200000000007</v>
      </c>
      <c r="F120" s="170">
        <v>108.147599</v>
      </c>
      <c r="G120" s="175">
        <v>49.413148</v>
      </c>
      <c r="H120" s="170">
        <v>0.19222027428180941</v>
      </c>
      <c r="I120" s="172">
        <v>0.15845562499999999</v>
      </c>
      <c r="J120" s="172">
        <v>0.14126460299999999</v>
      </c>
      <c r="K120" s="176">
        <v>79.673099999999991</v>
      </c>
      <c r="L120" s="172">
        <v>108.567115</v>
      </c>
      <c r="M120" s="172">
        <v>49.437437000000003</v>
      </c>
      <c r="N120" s="172">
        <v>2.2775069290376875</v>
      </c>
      <c r="O120" s="13">
        <f t="shared" si="4"/>
        <v>541.06072573508959</v>
      </c>
      <c r="P120" s="13">
        <f t="shared" si="5"/>
        <v>1005.8450701301119</v>
      </c>
      <c r="R120" s="13">
        <f t="shared" si="6"/>
        <v>1136.6465776001285</v>
      </c>
      <c r="S120" s="13">
        <f t="shared" si="7"/>
        <v>1665.0602303034934</v>
      </c>
    </row>
    <row r="121" spans="1:19" x14ac:dyDescent="0.3">
      <c r="A121" s="168">
        <v>3</v>
      </c>
      <c r="B121" s="168">
        <v>22</v>
      </c>
      <c r="C121" s="170">
        <v>0.126322299</v>
      </c>
      <c r="D121" s="170">
        <v>9.3671783800000005E-2</v>
      </c>
      <c r="E121" s="174">
        <v>65.572099999999992</v>
      </c>
      <c r="F121" s="170">
        <v>109.79291500000001</v>
      </c>
      <c r="G121" s="175">
        <v>50.283585000000002</v>
      </c>
      <c r="H121" s="170">
        <v>0.1846456741222455</v>
      </c>
      <c r="I121" s="172">
        <v>0.15611304300000001</v>
      </c>
      <c r="J121" s="172">
        <v>0.139692649</v>
      </c>
      <c r="K121" s="176">
        <v>79.089399999999998</v>
      </c>
      <c r="L121" s="172">
        <v>108.48785099999999</v>
      </c>
      <c r="M121" s="172">
        <v>49.406486999999998</v>
      </c>
      <c r="N121" s="172">
        <v>1.0675740017249289</v>
      </c>
      <c r="O121" s="13">
        <f t="shared" si="4"/>
        <v>543.1480267061371</v>
      </c>
      <c r="P121" s="13">
        <f t="shared" si="5"/>
        <v>976.50787702962396</v>
      </c>
      <c r="R121" s="13">
        <f t="shared" si="6"/>
        <v>1129.165036322642</v>
      </c>
      <c r="S121" s="13">
        <f t="shared" si="7"/>
        <v>1644.1285314682173</v>
      </c>
    </row>
    <row r="122" spans="1:19" x14ac:dyDescent="0.3">
      <c r="A122" s="168">
        <v>3</v>
      </c>
      <c r="B122" s="168">
        <v>23</v>
      </c>
      <c r="C122" s="170">
        <v>0.115221292</v>
      </c>
      <c r="D122" s="170">
        <v>8.8159777199999997E-2</v>
      </c>
      <c r="E122" s="174">
        <v>61.826799999999999</v>
      </c>
      <c r="F122" s="170">
        <v>102.26949</v>
      </c>
      <c r="G122" s="175">
        <v>45.887240000000006</v>
      </c>
      <c r="H122" s="170">
        <v>1.8370421984994226E-2</v>
      </c>
      <c r="I122" s="172">
        <v>0.147624701</v>
      </c>
      <c r="J122" s="172">
        <v>0.13161441700000001</v>
      </c>
      <c r="K122" s="176">
        <v>78.6999</v>
      </c>
      <c r="L122" s="172">
        <v>107.100069</v>
      </c>
      <c r="M122" s="172">
        <v>48.239567999999998</v>
      </c>
      <c r="N122" s="172">
        <v>0.5367137955279605</v>
      </c>
      <c r="O122" s="13">
        <f t="shared" si="4"/>
        <v>440.4395182399449</v>
      </c>
      <c r="P122" s="13">
        <f t="shared" si="5"/>
        <v>914.33931072537246</v>
      </c>
      <c r="R122" s="13">
        <f t="shared" si="6"/>
        <v>922.06739296524177</v>
      </c>
      <c r="S122" s="13">
        <f t="shared" si="7"/>
        <v>1509.6732701363571</v>
      </c>
    </row>
    <row r="123" spans="1:19" x14ac:dyDescent="0.3">
      <c r="A123" s="168">
        <v>3</v>
      </c>
      <c r="B123" s="168">
        <v>24</v>
      </c>
      <c r="C123" s="170">
        <v>0.13638399500000001</v>
      </c>
      <c r="D123" s="170">
        <v>0.113522016</v>
      </c>
      <c r="E123" s="174">
        <v>64.019099999999995</v>
      </c>
      <c r="F123" s="170">
        <v>99.312213999999997</v>
      </c>
      <c r="G123" s="175">
        <v>43.862910999999997</v>
      </c>
      <c r="H123" s="170">
        <v>9.8908209994300528E-2</v>
      </c>
      <c r="I123" s="172">
        <v>0.211988658</v>
      </c>
      <c r="J123" s="172">
        <v>0.20156559299999999</v>
      </c>
      <c r="K123" s="176">
        <v>81.431299999999993</v>
      </c>
      <c r="L123" s="172">
        <v>106.593687</v>
      </c>
      <c r="M123" s="172">
        <v>50.171034000000006</v>
      </c>
      <c r="N123" s="172">
        <v>1.9713018275030256</v>
      </c>
      <c r="O123" s="13">
        <f t="shared" si="4"/>
        <v>558.96232486522115</v>
      </c>
      <c r="P123" s="13">
        <f t="shared" si="5"/>
        <v>1405.7087939300991</v>
      </c>
      <c r="R123" s="13">
        <f t="shared" si="6"/>
        <v>1119.6580908828782</v>
      </c>
      <c r="S123" s="13">
        <f t="shared" si="7"/>
        <v>2290.2314245231773</v>
      </c>
    </row>
    <row r="124" spans="1:19" x14ac:dyDescent="0.3">
      <c r="A124" s="168">
        <v>3</v>
      </c>
      <c r="B124" s="168">
        <v>25</v>
      </c>
      <c r="C124" s="170">
        <v>0.20157460899999999</v>
      </c>
      <c r="D124" s="170">
        <v>0.19057861000000001</v>
      </c>
      <c r="E124" s="174">
        <v>71.95559999999999</v>
      </c>
      <c r="F124" s="170">
        <v>105.02381299999999</v>
      </c>
      <c r="G124" s="175">
        <v>48.270983000000001</v>
      </c>
      <c r="H124" s="170">
        <v>3.4635348112246831</v>
      </c>
      <c r="I124" s="172">
        <v>0.22210608400000001</v>
      </c>
      <c r="J124" s="172">
        <v>0.216199636</v>
      </c>
      <c r="K124" s="176">
        <v>85.684899999999999</v>
      </c>
      <c r="L124" s="172">
        <v>107.09781599999999</v>
      </c>
      <c r="M124" s="172">
        <v>48.404112999999995</v>
      </c>
      <c r="N124" s="172">
        <v>4.2526296241151185</v>
      </c>
      <c r="O124" s="13">
        <f t="shared" si="4"/>
        <v>1043.6743830120186</v>
      </c>
      <c r="P124" s="13">
        <f t="shared" si="5"/>
        <v>1630.6811218793246</v>
      </c>
      <c r="R124" s="13">
        <f t="shared" si="6"/>
        <v>2102.0823154916948</v>
      </c>
      <c r="S124" s="13">
        <f t="shared" si="7"/>
        <v>2479.7973268449246</v>
      </c>
    </row>
    <row r="125" spans="1:19" x14ac:dyDescent="0.3">
      <c r="A125" s="168">
        <v>3</v>
      </c>
      <c r="B125" s="168">
        <v>26</v>
      </c>
      <c r="C125" s="170">
        <v>0.129819661</v>
      </c>
      <c r="D125" s="170">
        <v>9.8512999700000006E-2</v>
      </c>
      <c r="E125" s="174">
        <v>58.563700000000004</v>
      </c>
      <c r="F125" s="170">
        <v>101.78566000000001</v>
      </c>
      <c r="G125" s="175">
        <v>45.552712</v>
      </c>
      <c r="H125" s="170">
        <v>4.0534517365471163E-3</v>
      </c>
      <c r="I125" s="172">
        <v>0.15643726299999999</v>
      </c>
      <c r="J125" s="172">
        <v>0.13935446700000001</v>
      </c>
      <c r="K125" s="176">
        <v>73.582400000000007</v>
      </c>
      <c r="L125" s="172">
        <v>101.14742799999999</v>
      </c>
      <c r="M125" s="172">
        <v>43.389901999999999</v>
      </c>
      <c r="N125" s="172">
        <v>0.24285924202760506</v>
      </c>
      <c r="O125" s="13">
        <f t="shared" si="4"/>
        <v>445.24339457665724</v>
      </c>
      <c r="P125" s="13">
        <f t="shared" si="5"/>
        <v>847.00915949248736</v>
      </c>
      <c r="R125" s="13">
        <f t="shared" si="6"/>
        <v>1020.6262583505719</v>
      </c>
      <c r="S125" s="13">
        <f t="shared" si="7"/>
        <v>1425.7079863113529</v>
      </c>
    </row>
    <row r="126" spans="1:19" x14ac:dyDescent="0.3">
      <c r="A126" s="168">
        <v>3</v>
      </c>
      <c r="B126" s="168">
        <v>28</v>
      </c>
      <c r="C126" s="170">
        <v>0.113356754</v>
      </c>
      <c r="D126" s="170">
        <v>7.9847633799999998E-2</v>
      </c>
      <c r="E126" s="174">
        <v>60.437600000000003</v>
      </c>
      <c r="F126" s="170">
        <v>100.322092</v>
      </c>
      <c r="G126" s="175">
        <v>45.137405999999999</v>
      </c>
      <c r="H126" s="170">
        <v>1.9392905511350169E-2</v>
      </c>
      <c r="I126" s="172">
        <v>0.16526263999999999</v>
      </c>
      <c r="J126" s="172">
        <v>0.15276263700000001</v>
      </c>
      <c r="K126" s="176">
        <v>81.327300000000008</v>
      </c>
      <c r="L126" s="172">
        <v>109.17564400000001</v>
      </c>
      <c r="M126" s="172">
        <v>50.940397999999995</v>
      </c>
      <c r="N126" s="172">
        <v>1.3750328404317029</v>
      </c>
      <c r="O126" s="13">
        <f t="shared" si="4"/>
        <v>414.05861137709292</v>
      </c>
      <c r="P126" s="13">
        <f t="shared" si="5"/>
        <v>1093.0685397039003</v>
      </c>
      <c r="R126" s="13">
        <f t="shared" si="6"/>
        <v>803.62827846673315</v>
      </c>
      <c r="S126" s="13">
        <f t="shared" si="7"/>
        <v>1820.8269443024967</v>
      </c>
    </row>
    <row r="127" spans="1:19" x14ac:dyDescent="0.3">
      <c r="A127" s="168">
        <v>3</v>
      </c>
      <c r="B127" s="168">
        <v>29</v>
      </c>
      <c r="C127" s="170">
        <v>0.15212304900000001</v>
      </c>
      <c r="D127" s="170">
        <v>0.134082913</v>
      </c>
      <c r="E127" s="174">
        <v>66.808800000000005</v>
      </c>
      <c r="F127" s="170">
        <v>105.734111</v>
      </c>
      <c r="G127" s="175">
        <v>49.038739</v>
      </c>
      <c r="H127" s="170">
        <v>0.67657471900444455</v>
      </c>
      <c r="I127" s="172">
        <v>0.177084818</v>
      </c>
      <c r="J127" s="172">
        <v>0.16468490699999999</v>
      </c>
      <c r="K127" s="176">
        <v>82.1374</v>
      </c>
      <c r="L127" s="172">
        <v>109.541551</v>
      </c>
      <c r="M127" s="172">
        <v>50.322654</v>
      </c>
      <c r="N127" s="172">
        <v>1.694979685294054</v>
      </c>
      <c r="O127" s="13">
        <f t="shared" si="4"/>
        <v>678.98841397641741</v>
      </c>
      <c r="P127" s="13">
        <f t="shared" si="5"/>
        <v>1194.7120178286634</v>
      </c>
      <c r="R127" s="13">
        <f t="shared" si="6"/>
        <v>1499.0070413315927</v>
      </c>
      <c r="S127" s="13">
        <f t="shared" si="7"/>
        <v>1976.1120686258662</v>
      </c>
    </row>
    <row r="128" spans="1:19" x14ac:dyDescent="0.3">
      <c r="A128" s="168">
        <v>3</v>
      </c>
      <c r="B128" s="168">
        <v>30</v>
      </c>
      <c r="C128" s="170">
        <v>0.12796606099999999</v>
      </c>
      <c r="D128" s="170">
        <v>9.7395807500000001E-2</v>
      </c>
      <c r="E128" s="174">
        <v>63.955100000000002</v>
      </c>
      <c r="F128" s="170">
        <v>103.60518500000001</v>
      </c>
      <c r="G128" s="175">
        <v>46.731151999999994</v>
      </c>
      <c r="H128" s="170">
        <v>0.24609970792444469</v>
      </c>
      <c r="I128" s="172">
        <v>0.163354322</v>
      </c>
      <c r="J128" s="172">
        <v>0.14919637099999999</v>
      </c>
      <c r="K128" s="176">
        <v>79.960799999999992</v>
      </c>
      <c r="L128" s="172">
        <v>107.72504500000001</v>
      </c>
      <c r="M128" s="172">
        <v>49.344842999999997</v>
      </c>
      <c r="N128" s="172">
        <v>1.5109359103892259</v>
      </c>
      <c r="O128" s="13">
        <f t="shared" si="4"/>
        <v>523.41379729107939</v>
      </c>
      <c r="P128" s="13">
        <f t="shared" si="5"/>
        <v>1044.4433535092012</v>
      </c>
      <c r="R128" s="13">
        <f t="shared" si="6"/>
        <v>1045.4499441162741</v>
      </c>
      <c r="S128" s="13">
        <f t="shared" si="7"/>
        <v>1731.3769363785752</v>
      </c>
    </row>
    <row r="129" spans="1:19" x14ac:dyDescent="0.3">
      <c r="A129" s="168">
        <v>3</v>
      </c>
      <c r="B129" s="168">
        <v>31</v>
      </c>
      <c r="C129" s="170">
        <v>0.129016995</v>
      </c>
      <c r="D129" s="170">
        <v>9.8073959399999994E-2</v>
      </c>
      <c r="E129" s="174">
        <v>65.049599999999998</v>
      </c>
      <c r="F129" s="170">
        <v>105.76110299999999</v>
      </c>
      <c r="G129" s="175">
        <v>48.767378999999998</v>
      </c>
      <c r="H129" s="170">
        <v>0.28846592933966536</v>
      </c>
      <c r="I129" s="172">
        <v>0.156470895</v>
      </c>
      <c r="J129" s="172">
        <v>0.142105013</v>
      </c>
      <c r="K129" s="176">
        <v>80.560299999999998</v>
      </c>
      <c r="L129" s="172">
        <v>107.95797399999999</v>
      </c>
      <c r="M129" s="172">
        <v>48.600814999999997</v>
      </c>
      <c r="N129" s="172">
        <v>0.68989129639913682</v>
      </c>
      <c r="O129" s="13">
        <f t="shared" si="4"/>
        <v>545.92902286121046</v>
      </c>
      <c r="P129" s="13">
        <f t="shared" si="5"/>
        <v>1015.4901526559349</v>
      </c>
      <c r="R129" s="13">
        <f t="shared" si="6"/>
        <v>1096.9975352416</v>
      </c>
      <c r="S129" s="13">
        <f t="shared" si="7"/>
        <v>1656.223147876007</v>
      </c>
    </row>
    <row r="130" spans="1:19" x14ac:dyDescent="0.3">
      <c r="A130" s="168">
        <v>3</v>
      </c>
      <c r="B130" s="168">
        <v>32</v>
      </c>
      <c r="C130" s="170">
        <v>0.147272825</v>
      </c>
      <c r="D130" s="170">
        <v>0.125149444</v>
      </c>
      <c r="E130" s="174">
        <v>70.091799999999992</v>
      </c>
      <c r="F130" s="170">
        <v>109.922983</v>
      </c>
      <c r="G130" s="175">
        <v>51.366321999999997</v>
      </c>
      <c r="H130" s="170">
        <v>0.57822909850611492</v>
      </c>
      <c r="I130" s="172">
        <v>0.183040127</v>
      </c>
      <c r="J130" s="172">
        <v>0.17144925899999999</v>
      </c>
      <c r="K130" s="176">
        <v>83.401499999999999</v>
      </c>
      <c r="L130" s="172">
        <v>111.70356</v>
      </c>
      <c r="M130" s="172">
        <v>53.290706</v>
      </c>
      <c r="N130" s="172">
        <v>3.1241939437760697</v>
      </c>
      <c r="O130" s="13">
        <f t="shared" si="4"/>
        <v>723.5308339503415</v>
      </c>
      <c r="P130" s="13">
        <f t="shared" si="5"/>
        <v>1273.1923828077356</v>
      </c>
      <c r="R130" s="13">
        <f t="shared" si="6"/>
        <v>1512.1885150984504</v>
      </c>
      <c r="S130" s="13">
        <f t="shared" si="7"/>
        <v>2139.2899015788689</v>
      </c>
    </row>
    <row r="131" spans="1:19" x14ac:dyDescent="0.3">
      <c r="A131" s="168">
        <v>3</v>
      </c>
      <c r="B131" s="168">
        <v>33</v>
      </c>
      <c r="C131" s="170">
        <v>0.13452462900000001</v>
      </c>
      <c r="D131" s="170">
        <v>0.107464552</v>
      </c>
      <c r="E131" s="174">
        <v>68.437100000000001</v>
      </c>
      <c r="F131" s="170">
        <v>110.47839900000001</v>
      </c>
      <c r="G131" s="175">
        <v>51.364703999999996</v>
      </c>
      <c r="H131" s="170">
        <v>0.5530432230443354</v>
      </c>
      <c r="I131" s="172">
        <v>0.17047558700000001</v>
      </c>
      <c r="J131" s="172">
        <v>0.15435568999999999</v>
      </c>
      <c r="K131" s="176">
        <v>81.708399999999997</v>
      </c>
      <c r="L131" s="172">
        <v>111.46444</v>
      </c>
      <c r="M131" s="172">
        <v>53.249850000000002</v>
      </c>
      <c r="N131" s="172">
        <v>3.7080981726138602</v>
      </c>
      <c r="O131" s="13">
        <f t="shared" si="4"/>
        <v>630.06448357435579</v>
      </c>
      <c r="P131" s="13">
        <f t="shared" si="5"/>
        <v>1138.1397909108803</v>
      </c>
      <c r="R131" s="13">
        <f t="shared" si="6"/>
        <v>1311.6560796662111</v>
      </c>
      <c r="S131" s="13">
        <f t="shared" si="7"/>
        <v>1917.7647000883519</v>
      </c>
    </row>
    <row r="132" spans="1:19" x14ac:dyDescent="0.3">
      <c r="A132" s="168">
        <v>3</v>
      </c>
      <c r="B132" s="168">
        <v>34</v>
      </c>
      <c r="C132" s="170">
        <v>0.100815922</v>
      </c>
      <c r="D132" s="170">
        <v>4.0549829599999997E-2</v>
      </c>
      <c r="E132" s="174">
        <v>56.445399999999999</v>
      </c>
      <c r="F132" s="170">
        <v>100.538461</v>
      </c>
      <c r="G132" s="175">
        <v>44.425052000000001</v>
      </c>
      <c r="H132" s="170">
        <v>2.1261537050025329E-3</v>
      </c>
      <c r="I132" s="172">
        <v>0.14654658700000001</v>
      </c>
      <c r="J132" s="172">
        <v>0.13001421099999999</v>
      </c>
      <c r="K132" s="176">
        <v>78.272099999999995</v>
      </c>
      <c r="L132" s="172">
        <v>108.525098</v>
      </c>
      <c r="M132" s="172">
        <v>49.223234999999995</v>
      </c>
      <c r="N132" s="172">
        <v>0.37099444115668229</v>
      </c>
      <c r="O132" s="13">
        <f t="shared" si="4"/>
        <v>321.20791347733842</v>
      </c>
      <c r="P132" s="13">
        <f t="shared" si="5"/>
        <v>897.82083629063357</v>
      </c>
      <c r="R132" s="13">
        <f t="shared" si="6"/>
        <v>409.87695338692077</v>
      </c>
      <c r="S132" s="13">
        <f t="shared" si="7"/>
        <v>1531.2679693188361</v>
      </c>
    </row>
    <row r="133" spans="1:19" x14ac:dyDescent="0.3">
      <c r="A133" s="168">
        <v>3</v>
      </c>
      <c r="B133" s="168">
        <v>35</v>
      </c>
      <c r="C133" s="170">
        <v>0.11601581399999999</v>
      </c>
      <c r="D133" s="170">
        <v>8.7920136699999998E-2</v>
      </c>
      <c r="E133" s="174">
        <v>59.721700000000006</v>
      </c>
      <c r="F133" s="170">
        <v>102.594475</v>
      </c>
      <c r="G133" s="175">
        <v>45.671274999999994</v>
      </c>
      <c r="H133" s="170">
        <v>2.7717816699421877E-2</v>
      </c>
      <c r="I133" s="172">
        <v>0.17657667399999999</v>
      </c>
      <c r="J133" s="172">
        <v>0.161662266</v>
      </c>
      <c r="K133" s="176">
        <v>81.36699999999999</v>
      </c>
      <c r="L133" s="172">
        <v>110.34928500000001</v>
      </c>
      <c r="M133" s="172">
        <v>51.542235999999995</v>
      </c>
      <c r="N133" s="172">
        <v>0.68610514651263332</v>
      </c>
      <c r="O133" s="13">
        <f t="shared" ref="O133:O196" si="8">C133*E133*E133</f>
        <v>413.79145180370443</v>
      </c>
      <c r="P133" s="13">
        <f t="shared" ref="P133:P196" si="9">I133*K133*K133</f>
        <v>1169.04153062564</v>
      </c>
      <c r="R133" s="13">
        <f t="shared" ref="R133:R196" si="10">D133*F133*F133</f>
        <v>925.41450319532839</v>
      </c>
      <c r="S133" s="13">
        <f t="shared" ref="S133:S196" si="11">J133*L133*L133</f>
        <v>1968.5557064058253</v>
      </c>
    </row>
    <row r="134" spans="1:19" x14ac:dyDescent="0.3">
      <c r="A134" s="168">
        <v>3</v>
      </c>
      <c r="B134" s="168">
        <v>36</v>
      </c>
      <c r="C134" s="170">
        <v>0.18939246200000001</v>
      </c>
      <c r="D134" s="170">
        <v>0.17954234799999999</v>
      </c>
      <c r="E134" s="174">
        <v>74.017899999999997</v>
      </c>
      <c r="F134" s="170">
        <v>108.477343</v>
      </c>
      <c r="G134" s="175">
        <v>50.384083000000004</v>
      </c>
      <c r="H134" s="170">
        <v>2.2929875156145445</v>
      </c>
      <c r="I134" s="172">
        <v>0.32768490900000002</v>
      </c>
      <c r="J134" s="172">
        <v>0.32341614400000002</v>
      </c>
      <c r="K134" s="176">
        <v>96.384100000000004</v>
      </c>
      <c r="L134" s="172">
        <v>119.30658099999999</v>
      </c>
      <c r="M134" s="172">
        <v>62.619869999999992</v>
      </c>
      <c r="N134" s="172">
        <v>136.49196861606097</v>
      </c>
      <c r="O134" s="13">
        <f t="shared" si="8"/>
        <v>1037.614921105569</v>
      </c>
      <c r="P134" s="13">
        <f t="shared" si="9"/>
        <v>3044.1583101404244</v>
      </c>
      <c r="R134" s="13">
        <f t="shared" si="10"/>
        <v>2112.734766066842</v>
      </c>
      <c r="S134" s="13">
        <f t="shared" si="11"/>
        <v>4603.5248859577496</v>
      </c>
    </row>
    <row r="135" spans="1:19" x14ac:dyDescent="0.3">
      <c r="A135" s="168">
        <v>3</v>
      </c>
      <c r="B135" s="168">
        <v>37</v>
      </c>
      <c r="C135" s="170">
        <v>0.18027845000000001</v>
      </c>
      <c r="D135" s="170">
        <v>0.16529032599999999</v>
      </c>
      <c r="E135" s="174">
        <v>67.828700000000012</v>
      </c>
      <c r="F135" s="170">
        <v>104.386385</v>
      </c>
      <c r="G135" s="175">
        <v>47.984251</v>
      </c>
      <c r="H135" s="170">
        <v>2.4137224515866507</v>
      </c>
      <c r="I135" s="172">
        <v>0.27563652399999999</v>
      </c>
      <c r="J135" s="172">
        <v>0.27033895299999999</v>
      </c>
      <c r="K135" s="176">
        <v>87.915099999999995</v>
      </c>
      <c r="L135" s="172">
        <v>109.90829000000001</v>
      </c>
      <c r="M135" s="172">
        <v>52.020329999999994</v>
      </c>
      <c r="N135" s="172">
        <v>24.004702151189939</v>
      </c>
      <c r="O135" s="13">
        <f t="shared" si="8"/>
        <v>829.41293184099084</v>
      </c>
      <c r="P135" s="13">
        <f t="shared" si="9"/>
        <v>2130.4125574506033</v>
      </c>
      <c r="R135" s="13">
        <f t="shared" si="10"/>
        <v>1801.0889089086977</v>
      </c>
      <c r="S135" s="13">
        <f t="shared" si="11"/>
        <v>3265.6491922628293</v>
      </c>
    </row>
    <row r="136" spans="1:19" x14ac:dyDescent="0.3">
      <c r="A136" s="168">
        <v>3</v>
      </c>
      <c r="B136" s="168">
        <v>38</v>
      </c>
      <c r="C136" s="170">
        <v>0.106815539</v>
      </c>
      <c r="D136" s="170">
        <v>5.6733887599999998E-2</v>
      </c>
      <c r="E136" s="174">
        <v>54.1053</v>
      </c>
      <c r="F136" s="170">
        <v>97.682456999999999</v>
      </c>
      <c r="G136" s="175">
        <v>42.446057000000003</v>
      </c>
      <c r="H136" s="170">
        <v>5.6896352163685084E-2</v>
      </c>
      <c r="I136" s="172">
        <v>0.199975342</v>
      </c>
      <c r="J136" s="172">
        <v>0.184845284</v>
      </c>
      <c r="K136" s="176">
        <v>77.126200000000011</v>
      </c>
      <c r="L136" s="172">
        <v>104.99635499999999</v>
      </c>
      <c r="M136" s="172">
        <v>49.579549999999998</v>
      </c>
      <c r="N136" s="172">
        <v>3.9659152553974657</v>
      </c>
      <c r="O136" s="13">
        <f t="shared" si="8"/>
        <v>312.69004514003342</v>
      </c>
      <c r="P136" s="13">
        <f t="shared" si="9"/>
        <v>1189.5434683899878</v>
      </c>
      <c r="R136" s="13">
        <f t="shared" si="10"/>
        <v>541.34694921152789</v>
      </c>
      <c r="S136" s="13">
        <f t="shared" si="11"/>
        <v>2037.7777687332209</v>
      </c>
    </row>
    <row r="137" spans="1:19" x14ac:dyDescent="0.3">
      <c r="A137" s="168">
        <v>3</v>
      </c>
      <c r="B137" s="168">
        <v>39</v>
      </c>
      <c r="C137" s="170">
        <v>0.103700392</v>
      </c>
      <c r="D137" s="170">
        <v>5.8330673700000002E-2</v>
      </c>
      <c r="E137" s="174">
        <v>54.0107</v>
      </c>
      <c r="F137" s="170">
        <v>99.824746000000005</v>
      </c>
      <c r="G137" s="175">
        <v>43.933268999999996</v>
      </c>
      <c r="H137" s="170">
        <v>2.5819733873133192E-2</v>
      </c>
      <c r="I137" s="172">
        <v>0.18466901799999999</v>
      </c>
      <c r="J137" s="172">
        <v>0.16536404199999999</v>
      </c>
      <c r="K137" s="176">
        <v>74.953800000000001</v>
      </c>
      <c r="L137" s="172">
        <v>104.605107</v>
      </c>
      <c r="M137" s="172">
        <v>49.110002000000001</v>
      </c>
      <c r="N137" s="172">
        <v>13.444897356610001</v>
      </c>
      <c r="O137" s="13">
        <f t="shared" si="8"/>
        <v>302.51019111765311</v>
      </c>
      <c r="P137" s="13">
        <f t="shared" si="9"/>
        <v>1037.4838641201986</v>
      </c>
      <c r="R137" s="13">
        <f t="shared" si="10"/>
        <v>581.26399178851841</v>
      </c>
      <c r="S137" s="13">
        <f t="shared" si="11"/>
        <v>1809.4511184444475</v>
      </c>
    </row>
    <row r="138" spans="1:19" x14ac:dyDescent="0.3">
      <c r="A138" s="168">
        <v>3</v>
      </c>
      <c r="B138" s="168">
        <v>40</v>
      </c>
      <c r="C138" s="170">
        <v>0.114033096</v>
      </c>
      <c r="D138" s="170">
        <v>6.41118512E-2</v>
      </c>
      <c r="E138" s="174">
        <v>62.400400000000005</v>
      </c>
      <c r="F138" s="170">
        <v>104.194564</v>
      </c>
      <c r="G138" s="175">
        <v>47.570827000000001</v>
      </c>
      <c r="H138" s="170">
        <v>6.3860608162293071E-3</v>
      </c>
      <c r="I138" s="172">
        <v>0.164578795</v>
      </c>
      <c r="J138" s="172">
        <v>0.150031358</v>
      </c>
      <c r="K138" s="176">
        <v>81.8339</v>
      </c>
      <c r="L138" s="172">
        <v>111.497471</v>
      </c>
      <c r="M138" s="172">
        <v>52.820998000000003</v>
      </c>
      <c r="N138" s="172">
        <v>1.570927192926816</v>
      </c>
      <c r="O138" s="13">
        <f t="shared" si="8"/>
        <v>444.02320043135768</v>
      </c>
      <c r="P138" s="13">
        <f t="shared" si="9"/>
        <v>1102.1491659716189</v>
      </c>
      <c r="R138" s="13">
        <f t="shared" si="10"/>
        <v>696.03077205206057</v>
      </c>
      <c r="S138" s="13">
        <f t="shared" si="11"/>
        <v>1865.1427387201995</v>
      </c>
    </row>
    <row r="139" spans="1:19" x14ac:dyDescent="0.3">
      <c r="A139" s="168">
        <v>3</v>
      </c>
      <c r="B139" s="168">
        <v>41</v>
      </c>
      <c r="C139" s="170">
        <v>0.119830541</v>
      </c>
      <c r="D139" s="170">
        <v>8.7393514800000002E-2</v>
      </c>
      <c r="E139" s="174">
        <v>62.622199999999999</v>
      </c>
      <c r="F139" s="170">
        <v>104.038235</v>
      </c>
      <c r="G139" s="175">
        <v>47.600274999999996</v>
      </c>
      <c r="H139" s="170">
        <v>3.213717305942939E-2</v>
      </c>
      <c r="I139" s="172">
        <v>0.157564968</v>
      </c>
      <c r="J139" s="172">
        <v>0.14149224799999999</v>
      </c>
      <c r="K139" s="176">
        <v>81.430300000000003</v>
      </c>
      <c r="L139" s="172">
        <v>109.495172</v>
      </c>
      <c r="M139" s="172">
        <v>50.820681</v>
      </c>
      <c r="N139" s="172">
        <v>0.68243029893727047</v>
      </c>
      <c r="O139" s="13">
        <f t="shared" si="8"/>
        <v>469.92025170532088</v>
      </c>
      <c r="P139" s="13">
        <f t="shared" si="9"/>
        <v>1044.7965628048507</v>
      </c>
      <c r="R139" s="13">
        <f t="shared" si="10"/>
        <v>945.94341397469259</v>
      </c>
      <c r="S139" s="13">
        <f t="shared" si="11"/>
        <v>1696.3778255985628</v>
      </c>
    </row>
    <row r="140" spans="1:19" x14ac:dyDescent="0.3">
      <c r="A140" s="168">
        <v>3</v>
      </c>
      <c r="B140" s="168">
        <v>42</v>
      </c>
      <c r="C140" s="170">
        <v>0.15363138900000001</v>
      </c>
      <c r="D140" s="170">
        <v>0.134784296</v>
      </c>
      <c r="E140" s="174">
        <v>70.050399999999996</v>
      </c>
      <c r="F140" s="170">
        <v>107.809894</v>
      </c>
      <c r="G140" s="175">
        <v>50.259267000000001</v>
      </c>
      <c r="H140" s="170">
        <v>0.72754746588996466</v>
      </c>
      <c r="I140" s="172">
        <v>0.18188315599999999</v>
      </c>
      <c r="J140" s="172">
        <v>0.16996130300000001</v>
      </c>
      <c r="K140" s="176">
        <v>83.2911</v>
      </c>
      <c r="L140" s="172">
        <v>110.612897</v>
      </c>
      <c r="M140" s="172">
        <v>51.217157</v>
      </c>
      <c r="N140" s="172">
        <v>2.0084244038079326</v>
      </c>
      <c r="O140" s="13">
        <f t="shared" si="8"/>
        <v>753.87821942909306</v>
      </c>
      <c r="P140" s="13">
        <f t="shared" si="9"/>
        <v>1261.7975413130773</v>
      </c>
      <c r="R140" s="13">
        <f t="shared" si="10"/>
        <v>1566.5942661586303</v>
      </c>
      <c r="S140" s="13">
        <f t="shared" si="11"/>
        <v>2079.512741027751</v>
      </c>
    </row>
    <row r="141" spans="1:19" x14ac:dyDescent="0.3">
      <c r="A141" s="168">
        <v>3</v>
      </c>
      <c r="B141" s="168">
        <v>43</v>
      </c>
      <c r="C141" s="170">
        <v>0.14566163700000001</v>
      </c>
      <c r="D141" s="170">
        <v>0.128449902</v>
      </c>
      <c r="E141" s="174">
        <v>69.756799999999998</v>
      </c>
      <c r="F141" s="170">
        <v>107.643924</v>
      </c>
      <c r="G141" s="175">
        <v>49.219168000000003</v>
      </c>
      <c r="H141" s="170">
        <v>0.58545985122247146</v>
      </c>
      <c r="I141" s="172">
        <v>0.195837602</v>
      </c>
      <c r="J141" s="172">
        <v>0.185236663</v>
      </c>
      <c r="K141" s="176">
        <v>84.370700000000014</v>
      </c>
      <c r="L141" s="172">
        <v>111.424815</v>
      </c>
      <c r="M141" s="172">
        <v>53.873000999999995</v>
      </c>
      <c r="N141" s="172">
        <v>33.352614280101363</v>
      </c>
      <c r="O141" s="13">
        <f t="shared" si="8"/>
        <v>708.79114922156487</v>
      </c>
      <c r="P141" s="13">
        <f t="shared" si="9"/>
        <v>1394.0533272618677</v>
      </c>
      <c r="R141" s="13">
        <f t="shared" si="10"/>
        <v>1488.3765508084196</v>
      </c>
      <c r="S141" s="13">
        <f t="shared" si="11"/>
        <v>2299.8038255574293</v>
      </c>
    </row>
    <row r="142" spans="1:19" x14ac:dyDescent="0.3">
      <c r="A142" s="168">
        <v>3</v>
      </c>
      <c r="B142" s="168">
        <v>44</v>
      </c>
      <c r="C142" s="170">
        <v>0.141508684</v>
      </c>
      <c r="D142" s="170">
        <v>0.123286091</v>
      </c>
      <c r="E142" s="174">
        <v>70.087099999999992</v>
      </c>
      <c r="F142" s="170">
        <v>109.45757500000001</v>
      </c>
      <c r="G142" s="175">
        <v>50.633465999999999</v>
      </c>
      <c r="H142" s="170">
        <v>0.6944334665026004</v>
      </c>
      <c r="I142" s="172">
        <v>0.163452968</v>
      </c>
      <c r="J142" s="172">
        <v>0.15173655699999999</v>
      </c>
      <c r="K142" s="176">
        <v>83.334900000000005</v>
      </c>
      <c r="L142" s="172">
        <v>109.55940200000001</v>
      </c>
      <c r="M142" s="172">
        <v>50.498718999999994</v>
      </c>
      <c r="N142" s="172">
        <v>1.057094588515848</v>
      </c>
      <c r="O142" s="13">
        <f t="shared" si="8"/>
        <v>695.11918203559117</v>
      </c>
      <c r="P142" s="13">
        <f t="shared" si="9"/>
        <v>1135.1327353428308</v>
      </c>
      <c r="R142" s="13">
        <f t="shared" si="10"/>
        <v>1477.0858141950587</v>
      </c>
      <c r="S142" s="13">
        <f t="shared" si="11"/>
        <v>1821.3337346225039</v>
      </c>
    </row>
    <row r="143" spans="1:19" x14ac:dyDescent="0.3">
      <c r="A143" s="168">
        <v>3</v>
      </c>
      <c r="B143" s="168">
        <v>45</v>
      </c>
      <c r="C143" s="170">
        <v>0.14912420500000001</v>
      </c>
      <c r="D143" s="170">
        <v>0.13041454599999999</v>
      </c>
      <c r="E143" s="174">
        <v>70.872500000000002</v>
      </c>
      <c r="F143" s="170">
        <v>109.764843</v>
      </c>
      <c r="G143" s="175">
        <v>50.342357</v>
      </c>
      <c r="H143" s="170">
        <v>0.78453527114365229</v>
      </c>
      <c r="I143" s="172">
        <v>0.16298095900000001</v>
      </c>
      <c r="J143" s="172">
        <v>0.148876429</v>
      </c>
      <c r="K143" s="176">
        <v>81.924499999999995</v>
      </c>
      <c r="L143" s="172">
        <v>108.210678</v>
      </c>
      <c r="M143" s="172">
        <v>48.645823999999998</v>
      </c>
      <c r="N143" s="172">
        <v>1.4060753425746884</v>
      </c>
      <c r="O143" s="13">
        <f t="shared" si="8"/>
        <v>749.03764787383261</v>
      </c>
      <c r="P143" s="13">
        <f t="shared" si="9"/>
        <v>1093.8668671138735</v>
      </c>
      <c r="R143" s="13">
        <f t="shared" si="10"/>
        <v>1571.2762818231879</v>
      </c>
      <c r="S143" s="13">
        <f t="shared" si="11"/>
        <v>1743.2761132437211</v>
      </c>
    </row>
    <row r="144" spans="1:19" x14ac:dyDescent="0.3">
      <c r="A144" s="168">
        <v>3</v>
      </c>
      <c r="B144" s="168">
        <v>46</v>
      </c>
      <c r="C144" s="170">
        <v>0.138337657</v>
      </c>
      <c r="D144" s="170">
        <v>0.116374835</v>
      </c>
      <c r="E144" s="174">
        <v>69.59790000000001</v>
      </c>
      <c r="F144" s="170">
        <v>109.42340799999999</v>
      </c>
      <c r="G144" s="175">
        <v>50.047442999999994</v>
      </c>
      <c r="H144" s="170">
        <v>0.6434546422167865</v>
      </c>
      <c r="I144" s="172">
        <v>0.15262857099999999</v>
      </c>
      <c r="J144" s="172">
        <v>0.13704259699999999</v>
      </c>
      <c r="K144" s="176">
        <v>80.633200000000002</v>
      </c>
      <c r="L144" s="172">
        <v>107.01746700000001</v>
      </c>
      <c r="M144" s="172">
        <v>47.581681000000003</v>
      </c>
      <c r="N144" s="172">
        <v>0.86228657164823275</v>
      </c>
      <c r="O144" s="13">
        <f t="shared" si="8"/>
        <v>670.08930627929499</v>
      </c>
      <c r="P144" s="13">
        <f t="shared" si="9"/>
        <v>992.34715542629681</v>
      </c>
      <c r="R144" s="13">
        <f t="shared" si="10"/>
        <v>1393.412017534107</v>
      </c>
      <c r="S144" s="13">
        <f t="shared" si="11"/>
        <v>1569.5129915951056</v>
      </c>
    </row>
    <row r="145" spans="1:19" x14ac:dyDescent="0.3">
      <c r="A145" s="168">
        <v>3</v>
      </c>
      <c r="B145" s="168">
        <v>47</v>
      </c>
      <c r="C145" s="170">
        <v>0.10035667600000001</v>
      </c>
      <c r="D145" s="170">
        <v>2.5482520500000001E-2</v>
      </c>
      <c r="E145" s="174">
        <v>58.235199999999999</v>
      </c>
      <c r="F145" s="170">
        <v>97.979073</v>
      </c>
      <c r="G145" s="175">
        <v>42.679099999999998</v>
      </c>
      <c r="H145" s="170">
        <v>4.1888756991317576E-3</v>
      </c>
      <c r="I145" s="172">
        <v>0.16486309499999999</v>
      </c>
      <c r="J145" s="172">
        <v>0.148319006</v>
      </c>
      <c r="K145" s="176">
        <v>79.4589</v>
      </c>
      <c r="L145" s="172">
        <v>108.828694</v>
      </c>
      <c r="M145" s="172">
        <v>51.056359</v>
      </c>
      <c r="N145" s="172">
        <v>3.0670853240803315</v>
      </c>
      <c r="O145" s="13">
        <f t="shared" si="8"/>
        <v>340.34346096161715</v>
      </c>
      <c r="P145" s="13">
        <f t="shared" si="9"/>
        <v>1040.8988908226231</v>
      </c>
      <c r="R145" s="13">
        <f t="shared" si="10"/>
        <v>244.62961659132327</v>
      </c>
      <c r="S145" s="13">
        <f t="shared" si="11"/>
        <v>1756.6435328479029</v>
      </c>
    </row>
    <row r="146" spans="1:19" x14ac:dyDescent="0.3">
      <c r="A146" s="168">
        <v>3</v>
      </c>
      <c r="B146" s="168">
        <v>48</v>
      </c>
      <c r="C146" s="170">
        <v>0.11137472800000001</v>
      </c>
      <c r="D146" s="170">
        <v>7.4542269100000003E-2</v>
      </c>
      <c r="E146" s="174">
        <v>60.307399999999994</v>
      </c>
      <c r="F146" s="170">
        <v>99.922027999999997</v>
      </c>
      <c r="G146" s="175">
        <v>44.190207999999998</v>
      </c>
      <c r="H146" s="170">
        <v>2.2904836810908234E-2</v>
      </c>
      <c r="I146" s="172">
        <v>0.17005078500000001</v>
      </c>
      <c r="J146" s="172">
        <v>0.158050045</v>
      </c>
      <c r="K146" s="176">
        <v>81.462199999999996</v>
      </c>
      <c r="L146" s="172">
        <v>108.666887</v>
      </c>
      <c r="M146" s="172">
        <v>50.705860999999999</v>
      </c>
      <c r="N146" s="172">
        <v>6.2508628754984263</v>
      </c>
      <c r="O146" s="13">
        <f t="shared" si="8"/>
        <v>405.06793609465637</v>
      </c>
      <c r="P146" s="13">
        <f t="shared" si="9"/>
        <v>1128.4723187349146</v>
      </c>
      <c r="R146" s="13">
        <f t="shared" si="10"/>
        <v>744.26070222836995</v>
      </c>
      <c r="S146" s="13">
        <f t="shared" si="11"/>
        <v>1866.3327441814499</v>
      </c>
    </row>
    <row r="147" spans="1:19" x14ac:dyDescent="0.3">
      <c r="A147" s="168">
        <v>3</v>
      </c>
      <c r="B147" s="168">
        <v>49</v>
      </c>
      <c r="C147" s="170">
        <v>0.15685547899999999</v>
      </c>
      <c r="D147" s="170">
        <v>0.14110751499999999</v>
      </c>
      <c r="E147" s="174">
        <v>68.734799999999993</v>
      </c>
      <c r="F147" s="170">
        <v>105.94284599999999</v>
      </c>
      <c r="G147" s="175">
        <v>48.830615999999999</v>
      </c>
      <c r="H147" s="170">
        <v>1.0447381398725293</v>
      </c>
      <c r="I147" s="172">
        <v>0.17630732099999999</v>
      </c>
      <c r="J147" s="172">
        <v>0.16505926800000001</v>
      </c>
      <c r="K147" s="176">
        <v>83.528500000000008</v>
      </c>
      <c r="L147" s="172">
        <v>108.72447699999999</v>
      </c>
      <c r="M147" s="172">
        <v>49.074359000000001</v>
      </c>
      <c r="N147" s="172">
        <v>1.8658034761407016</v>
      </c>
      <c r="O147" s="13">
        <f t="shared" si="8"/>
        <v>741.05943324971713</v>
      </c>
      <c r="P147" s="13">
        <f t="shared" si="9"/>
        <v>1230.0979967421711</v>
      </c>
      <c r="R147" s="13">
        <f t="shared" si="10"/>
        <v>1583.7747493895361</v>
      </c>
      <c r="S147" s="13">
        <f t="shared" si="11"/>
        <v>1951.1675710556076</v>
      </c>
    </row>
    <row r="148" spans="1:19" x14ac:dyDescent="0.3">
      <c r="A148" s="168">
        <v>3</v>
      </c>
      <c r="B148" s="168">
        <v>50</v>
      </c>
      <c r="C148" s="170">
        <v>0.14569449400000001</v>
      </c>
      <c r="D148" s="170">
        <v>0.12431886</v>
      </c>
      <c r="E148" s="174">
        <v>67.009600000000006</v>
      </c>
      <c r="F148" s="170">
        <v>103.60225700000001</v>
      </c>
      <c r="G148" s="175">
        <v>47.203648999999999</v>
      </c>
      <c r="H148" s="170">
        <v>0.23615952322337924</v>
      </c>
      <c r="I148" s="172">
        <v>0.180935085</v>
      </c>
      <c r="J148" s="172">
        <v>0.16923242799999999</v>
      </c>
      <c r="K148" s="176">
        <v>82.509500000000003</v>
      </c>
      <c r="L148" s="172">
        <v>108.49581499999999</v>
      </c>
      <c r="M148" s="172">
        <v>50.026084999999995</v>
      </c>
      <c r="N148" s="172">
        <v>2.7395439897392553</v>
      </c>
      <c r="O148" s="13">
        <f t="shared" si="8"/>
        <v>654.21001839028622</v>
      </c>
      <c r="P148" s="13">
        <f t="shared" si="9"/>
        <v>1231.7730543563789</v>
      </c>
      <c r="R148" s="13">
        <f t="shared" si="10"/>
        <v>1334.367490023493</v>
      </c>
      <c r="S148" s="13">
        <f t="shared" si="11"/>
        <v>1992.0927659036483</v>
      </c>
    </row>
    <row r="149" spans="1:19" x14ac:dyDescent="0.3">
      <c r="A149" s="168">
        <v>3</v>
      </c>
      <c r="B149" s="168">
        <v>51</v>
      </c>
      <c r="C149" s="170">
        <v>0.114279009</v>
      </c>
      <c r="D149" s="170">
        <v>7.7561840399999998E-2</v>
      </c>
      <c r="E149" s="174">
        <v>61.718200000000003</v>
      </c>
      <c r="F149" s="170">
        <v>103.215711</v>
      </c>
      <c r="G149" s="175">
        <v>46.382182999999998</v>
      </c>
      <c r="H149" s="170">
        <v>2.4225534720860066E-2</v>
      </c>
      <c r="I149" s="172">
        <v>0.14951445199999999</v>
      </c>
      <c r="J149" s="172">
        <v>0.13413092500000001</v>
      </c>
      <c r="K149" s="176">
        <v>77.791399999999996</v>
      </c>
      <c r="L149" s="172">
        <v>106.439853</v>
      </c>
      <c r="M149" s="172">
        <v>47.022480000000002</v>
      </c>
      <c r="N149" s="172">
        <v>0.36723010999419109</v>
      </c>
      <c r="O149" s="13">
        <f t="shared" si="8"/>
        <v>435.30431136652192</v>
      </c>
      <c r="P149" s="13">
        <f t="shared" si="9"/>
        <v>904.78699244268046</v>
      </c>
      <c r="R149" s="13">
        <f t="shared" si="10"/>
        <v>826.30374793569501</v>
      </c>
      <c r="S149" s="13">
        <f t="shared" si="11"/>
        <v>1519.6285763266553</v>
      </c>
    </row>
    <row r="150" spans="1:19" x14ac:dyDescent="0.3">
      <c r="A150" s="168">
        <v>3</v>
      </c>
      <c r="B150" s="168">
        <v>52</v>
      </c>
      <c r="C150" s="170">
        <v>0.12794966999999999</v>
      </c>
      <c r="D150" s="170">
        <v>9.8576277500000004E-2</v>
      </c>
      <c r="E150" s="174">
        <v>63.853099999999998</v>
      </c>
      <c r="F150" s="170">
        <v>106.60794299999999</v>
      </c>
      <c r="G150" s="175">
        <v>48.667278000000003</v>
      </c>
      <c r="H150" s="170">
        <v>6.9785675988332602E-2</v>
      </c>
      <c r="I150" s="172">
        <v>0.188804939</v>
      </c>
      <c r="J150" s="172">
        <v>0.17395028500000001</v>
      </c>
      <c r="K150" s="176">
        <v>80.372</v>
      </c>
      <c r="L150" s="172">
        <v>111.026217</v>
      </c>
      <c r="M150" s="172">
        <v>54.007324000000004</v>
      </c>
      <c r="N150" s="172">
        <v>27.65204936272966</v>
      </c>
      <c r="O150" s="13">
        <f t="shared" si="8"/>
        <v>521.67874618903409</v>
      </c>
      <c r="P150" s="13">
        <f t="shared" si="9"/>
        <v>1219.6154071519586</v>
      </c>
      <c r="R150" s="13">
        <f t="shared" si="10"/>
        <v>1120.3443839277497</v>
      </c>
      <c r="S150" s="13">
        <f t="shared" si="11"/>
        <v>2144.2540019724884</v>
      </c>
    </row>
    <row r="151" spans="1:19" x14ac:dyDescent="0.3">
      <c r="A151" s="168">
        <v>3</v>
      </c>
      <c r="B151" s="168">
        <v>53</v>
      </c>
      <c r="C151" s="170">
        <v>0.123832688</v>
      </c>
      <c r="D151" s="170">
        <v>9.0854004000000002E-2</v>
      </c>
      <c r="E151" s="174">
        <v>63.868700000000004</v>
      </c>
      <c r="F151" s="170">
        <v>108.403037</v>
      </c>
      <c r="G151" s="175">
        <v>49.465507000000002</v>
      </c>
      <c r="H151" s="170">
        <v>0.10060259989567971</v>
      </c>
      <c r="I151" s="172">
        <v>0.18215861899999999</v>
      </c>
      <c r="J151" s="172">
        <v>0.16680307699999999</v>
      </c>
      <c r="K151" s="176">
        <v>79.882800000000003</v>
      </c>
      <c r="L151" s="172">
        <v>110.86983000000001</v>
      </c>
      <c r="M151" s="172">
        <v>53.553845000000003</v>
      </c>
      <c r="N151" s="172">
        <v>89.445757723921517</v>
      </c>
      <c r="O151" s="13">
        <f t="shared" si="8"/>
        <v>505.13964319754984</v>
      </c>
      <c r="P151" s="13">
        <f t="shared" si="9"/>
        <v>1162.4018252781573</v>
      </c>
      <c r="R151" s="13">
        <f t="shared" si="10"/>
        <v>1067.6452463189003</v>
      </c>
      <c r="S151" s="13">
        <f t="shared" si="11"/>
        <v>2050.3633061161722</v>
      </c>
    </row>
    <row r="152" spans="1:19" x14ac:dyDescent="0.3">
      <c r="A152" s="152">
        <v>2</v>
      </c>
      <c r="B152" s="152">
        <v>1</v>
      </c>
      <c r="C152" s="29">
        <v>8.04251879E-2</v>
      </c>
      <c r="D152" s="29">
        <v>5.7450428599999999E-2</v>
      </c>
      <c r="E152" s="29">
        <v>54.320700000000002</v>
      </c>
      <c r="F152" s="29">
        <v>117.48766099999999</v>
      </c>
      <c r="G152" s="29">
        <v>60.655733000000005</v>
      </c>
      <c r="H152" s="14">
        <v>0.13683728518681854</v>
      </c>
      <c r="I152" s="35">
        <v>0.102501549</v>
      </c>
      <c r="J152" s="35">
        <v>7.1909390399999995E-2</v>
      </c>
      <c r="K152" s="35">
        <v>67.306299999999993</v>
      </c>
      <c r="L152" s="35">
        <v>127.64858100000001</v>
      </c>
      <c r="M152" s="35">
        <v>68.888976</v>
      </c>
      <c r="N152" s="15">
        <v>0.61617404065615611</v>
      </c>
      <c r="O152" s="13">
        <f t="shared" si="8"/>
        <v>237.31369416356273</v>
      </c>
      <c r="P152" s="13">
        <f t="shared" si="9"/>
        <v>464.34616420201741</v>
      </c>
      <c r="R152" s="13">
        <f t="shared" si="10"/>
        <v>793.00840160858411</v>
      </c>
      <c r="S152" s="13">
        <f t="shared" si="11"/>
        <v>1171.7031293136813</v>
      </c>
    </row>
    <row r="153" spans="1:19" x14ac:dyDescent="0.3">
      <c r="A153" s="152">
        <v>2</v>
      </c>
      <c r="B153" s="152">
        <v>2</v>
      </c>
      <c r="C153" s="29">
        <v>9.3287453100000001E-2</v>
      </c>
      <c r="D153" s="29">
        <v>5.5355112999999997E-2</v>
      </c>
      <c r="E153" s="29">
        <v>55.264599999999994</v>
      </c>
      <c r="F153" s="29">
        <v>115.311763</v>
      </c>
      <c r="G153" s="29">
        <v>56.026177000000004</v>
      </c>
      <c r="H153" s="14">
        <v>1.7532256609012318E-4</v>
      </c>
      <c r="I153" s="35">
        <v>0.124720104</v>
      </c>
      <c r="J153" s="35">
        <v>9.45900977E-2</v>
      </c>
      <c r="K153" s="35">
        <v>70.255499999999998</v>
      </c>
      <c r="L153" s="35">
        <v>125.16473999999999</v>
      </c>
      <c r="M153" s="35">
        <v>61.779959000000005</v>
      </c>
      <c r="N153" s="15">
        <v>0.17405192585158372</v>
      </c>
      <c r="O153" s="13">
        <f t="shared" si="8"/>
        <v>284.91630158680846</v>
      </c>
      <c r="P153" s="13">
        <f t="shared" si="9"/>
        <v>615.59788947964921</v>
      </c>
      <c r="R153" s="13">
        <f t="shared" si="10"/>
        <v>736.04601523154247</v>
      </c>
      <c r="S153" s="13">
        <f t="shared" si="11"/>
        <v>1481.8685368422482</v>
      </c>
    </row>
    <row r="154" spans="1:19" x14ac:dyDescent="0.3">
      <c r="A154" s="152">
        <v>2</v>
      </c>
      <c r="B154" s="152">
        <v>3</v>
      </c>
      <c r="C154" s="29">
        <v>8.6475729900000006E-2</v>
      </c>
      <c r="D154" s="29">
        <v>5.0522662699999998E-2</v>
      </c>
      <c r="E154" s="29">
        <v>56.008200000000002</v>
      </c>
      <c r="F154" s="29">
        <v>109.612701</v>
      </c>
      <c r="G154" s="29">
        <v>51.052211</v>
      </c>
      <c r="H154" s="14">
        <v>0.21121846138864708</v>
      </c>
      <c r="I154" s="35">
        <v>0.13860143699999999</v>
      </c>
      <c r="J154" s="35">
        <v>0.101323329</v>
      </c>
      <c r="K154" s="35">
        <v>75.488</v>
      </c>
      <c r="L154" s="35">
        <v>120.969902</v>
      </c>
      <c r="M154" s="35">
        <v>58.285648999999999</v>
      </c>
      <c r="N154" s="15">
        <v>1.5672673974091629</v>
      </c>
      <c r="O154" s="13">
        <f t="shared" si="8"/>
        <v>271.26731409136829</v>
      </c>
      <c r="P154" s="13">
        <f t="shared" si="9"/>
        <v>789.81171541401284</v>
      </c>
      <c r="R154" s="13">
        <f t="shared" si="10"/>
        <v>607.02697421241407</v>
      </c>
      <c r="S154" s="13">
        <f t="shared" si="11"/>
        <v>1482.7369413241402</v>
      </c>
    </row>
    <row r="155" spans="1:19" x14ac:dyDescent="0.3">
      <c r="A155" s="152">
        <v>2</v>
      </c>
      <c r="B155" s="152">
        <v>4</v>
      </c>
      <c r="C155" s="29">
        <v>9.6824534200000006E-2</v>
      </c>
      <c r="D155" s="29">
        <v>5.8792777400000003E-2</v>
      </c>
      <c r="E155" s="29">
        <v>58.962699999999998</v>
      </c>
      <c r="F155" s="29">
        <v>114.98739400000001</v>
      </c>
      <c r="G155" s="29">
        <v>55.442660999999994</v>
      </c>
      <c r="H155" s="14">
        <v>0.32397584157289466</v>
      </c>
      <c r="I155" s="35">
        <v>0.140951142</v>
      </c>
      <c r="J155" s="35">
        <v>0.11694067</v>
      </c>
      <c r="K155" s="35">
        <v>75.247200000000007</v>
      </c>
      <c r="L155" s="35">
        <v>125.173346</v>
      </c>
      <c r="M155" s="35">
        <v>61.330227999999998</v>
      </c>
      <c r="N155" s="15">
        <v>2.6560155869317343</v>
      </c>
      <c r="O155" s="13">
        <f t="shared" si="8"/>
        <v>336.62017475637833</v>
      </c>
      <c r="P155" s="13">
        <f t="shared" si="9"/>
        <v>798.08525531519331</v>
      </c>
      <c r="R155" s="13">
        <f t="shared" si="10"/>
        <v>777.36402785489508</v>
      </c>
      <c r="S155" s="13">
        <f t="shared" si="11"/>
        <v>1832.269282026436</v>
      </c>
    </row>
    <row r="156" spans="1:19" x14ac:dyDescent="0.3">
      <c r="A156" s="152">
        <v>2</v>
      </c>
      <c r="B156" s="152">
        <v>5</v>
      </c>
      <c r="C156" s="29">
        <v>0.107310683</v>
      </c>
      <c r="D156" s="29">
        <v>7.2087965899999995E-2</v>
      </c>
      <c r="E156" s="29">
        <v>60.603299999999997</v>
      </c>
      <c r="F156" s="29">
        <v>116.589614</v>
      </c>
      <c r="G156" s="29">
        <v>55.573033000000002</v>
      </c>
      <c r="H156" s="14">
        <v>0.18134933638071873</v>
      </c>
      <c r="I156" s="35">
        <v>0.23011346199999999</v>
      </c>
      <c r="J156" s="35">
        <v>0.21602194</v>
      </c>
      <c r="K156" s="35">
        <v>82.103800000000007</v>
      </c>
      <c r="L156" s="35">
        <v>131.30286100000001</v>
      </c>
      <c r="M156" s="35">
        <v>74.771799000000001</v>
      </c>
      <c r="N156" s="15">
        <v>893.20797216332926</v>
      </c>
      <c r="O156" s="13">
        <f t="shared" si="8"/>
        <v>394.12638097126603</v>
      </c>
      <c r="P156" s="13">
        <f t="shared" si="9"/>
        <v>1551.202665318008</v>
      </c>
      <c r="R156" s="13">
        <f t="shared" si="10"/>
        <v>979.90167529831353</v>
      </c>
      <c r="S156" s="13">
        <f t="shared" si="11"/>
        <v>3724.3135775479009</v>
      </c>
    </row>
    <row r="157" spans="1:19" x14ac:dyDescent="0.3">
      <c r="A157" s="152">
        <v>2</v>
      </c>
      <c r="B157" s="152">
        <v>6</v>
      </c>
      <c r="C157" s="29">
        <v>0.13826043900000001</v>
      </c>
      <c r="D157" s="29">
        <v>0.115432717</v>
      </c>
      <c r="E157" s="29">
        <v>65.508700000000005</v>
      </c>
      <c r="F157" s="29">
        <v>112.459384</v>
      </c>
      <c r="G157" s="29">
        <v>52.736829</v>
      </c>
      <c r="H157" s="14">
        <v>0.65400910482481567</v>
      </c>
      <c r="I157" s="35">
        <v>0.24334159499999999</v>
      </c>
      <c r="J157" s="35">
        <v>0.23446181399999999</v>
      </c>
      <c r="K157" s="35">
        <v>88.734099999999998</v>
      </c>
      <c r="L157" s="35">
        <v>133.39889599999998</v>
      </c>
      <c r="M157" s="35">
        <v>74.216558000000006</v>
      </c>
      <c r="N157" s="15">
        <v>162.76305826064217</v>
      </c>
      <c r="O157" s="13">
        <f t="shared" si="8"/>
        <v>593.32943430701107</v>
      </c>
      <c r="P157" s="13">
        <f t="shared" si="9"/>
        <v>1916.0085725698873</v>
      </c>
      <c r="R157" s="13">
        <f t="shared" si="10"/>
        <v>1459.8906215283469</v>
      </c>
      <c r="S157" s="13">
        <f t="shared" si="11"/>
        <v>4172.3102189607835</v>
      </c>
    </row>
    <row r="158" spans="1:19" x14ac:dyDescent="0.3">
      <c r="A158" s="152">
        <v>2</v>
      </c>
      <c r="B158" s="152">
        <v>7</v>
      </c>
      <c r="C158" s="29">
        <v>0.17161652399999999</v>
      </c>
      <c r="D158" s="29">
        <v>0.157609358</v>
      </c>
      <c r="E158" s="29">
        <v>70.201399999999992</v>
      </c>
      <c r="F158" s="29">
        <v>120.526996</v>
      </c>
      <c r="G158" s="29">
        <v>58.925632</v>
      </c>
      <c r="H158" s="14">
        <v>3.4201695087790149</v>
      </c>
      <c r="I158" s="35">
        <v>0.21974395199999999</v>
      </c>
      <c r="J158" s="35">
        <v>0.208559826</v>
      </c>
      <c r="K158" s="35">
        <v>87.142800000000008</v>
      </c>
      <c r="L158" s="35">
        <v>133.38243900000001</v>
      </c>
      <c r="M158" s="35">
        <v>68.881260999999995</v>
      </c>
      <c r="N158" s="15">
        <v>17.314584233497619</v>
      </c>
      <c r="O158" s="13">
        <f t="shared" si="8"/>
        <v>845.76682821328563</v>
      </c>
      <c r="P158" s="13">
        <f t="shared" si="9"/>
        <v>1668.7064755956449</v>
      </c>
      <c r="R158" s="13">
        <f t="shared" si="10"/>
        <v>2289.5528075197658</v>
      </c>
      <c r="S158" s="13">
        <f t="shared" si="11"/>
        <v>3710.4618013930085</v>
      </c>
    </row>
    <row r="159" spans="1:19" x14ac:dyDescent="0.3">
      <c r="A159" s="152">
        <v>2</v>
      </c>
      <c r="B159" s="152">
        <v>8</v>
      </c>
      <c r="C159" s="29">
        <v>0.14463679500000001</v>
      </c>
      <c r="D159" s="29">
        <v>0.131115064</v>
      </c>
      <c r="E159" s="29">
        <v>67.434600000000003</v>
      </c>
      <c r="F159" s="29">
        <v>121.81241600000001</v>
      </c>
      <c r="G159" s="29">
        <v>61.607710000000004</v>
      </c>
      <c r="H159" s="14">
        <v>1.7368676925923427</v>
      </c>
      <c r="I159" s="35">
        <v>0.18421088199999999</v>
      </c>
      <c r="J159" s="35">
        <v>0.17377990500000001</v>
      </c>
      <c r="K159" s="35">
        <v>84.013000000000005</v>
      </c>
      <c r="L159" s="35">
        <v>131.851291</v>
      </c>
      <c r="M159" s="35">
        <v>67.252946999999992</v>
      </c>
      <c r="N159" s="15">
        <v>6.993240610235584</v>
      </c>
      <c r="O159" s="13">
        <f t="shared" si="8"/>
        <v>657.72501759040927</v>
      </c>
      <c r="P159" s="13">
        <f t="shared" si="9"/>
        <v>1300.1943310899271</v>
      </c>
      <c r="R159" s="13">
        <f t="shared" si="10"/>
        <v>1945.5200247086671</v>
      </c>
      <c r="S159" s="13">
        <f t="shared" si="11"/>
        <v>3021.1224518768831</v>
      </c>
    </row>
    <row r="160" spans="1:19" x14ac:dyDescent="0.3">
      <c r="A160" s="152">
        <v>2</v>
      </c>
      <c r="B160" s="152">
        <v>9</v>
      </c>
      <c r="C160" s="29">
        <v>0.14322511900000001</v>
      </c>
      <c r="D160" s="29">
        <v>0.132159621</v>
      </c>
      <c r="E160" s="29">
        <v>69.529800000000009</v>
      </c>
      <c r="F160" s="29">
        <v>124.158974</v>
      </c>
      <c r="G160" s="29">
        <v>65.42689</v>
      </c>
      <c r="H160" s="14">
        <v>1.2805852231038466</v>
      </c>
      <c r="I160" s="35">
        <v>0.17219115800000001</v>
      </c>
      <c r="J160" s="35">
        <v>0.160854727</v>
      </c>
      <c r="K160" s="35">
        <v>86.046499999999995</v>
      </c>
      <c r="L160" s="35">
        <v>136.775575</v>
      </c>
      <c r="M160" s="35">
        <v>71.837682999999998</v>
      </c>
      <c r="N160" s="15">
        <v>1.985070859484978</v>
      </c>
      <c r="O160" s="13">
        <f t="shared" si="8"/>
        <v>692.40652532730667</v>
      </c>
      <c r="P160" s="13">
        <f t="shared" si="9"/>
        <v>1274.9033617700154</v>
      </c>
      <c r="R160" s="13">
        <f t="shared" si="10"/>
        <v>2037.3001385408079</v>
      </c>
      <c r="S160" s="13">
        <f t="shared" si="11"/>
        <v>3009.1991215082653</v>
      </c>
    </row>
    <row r="161" spans="1:19" x14ac:dyDescent="0.3">
      <c r="A161" s="152">
        <v>2</v>
      </c>
      <c r="B161" s="152">
        <v>10</v>
      </c>
      <c r="C161" s="29">
        <v>8.9384786800000005E-2</v>
      </c>
      <c r="D161" s="29">
        <v>4.9826659299999999E-2</v>
      </c>
      <c r="E161" s="29">
        <v>53.932899999999997</v>
      </c>
      <c r="F161" s="29">
        <v>108.80028399999999</v>
      </c>
      <c r="G161" s="29">
        <v>51.105643000000001</v>
      </c>
      <c r="H161" s="14">
        <v>2.6651075975603956E-3</v>
      </c>
      <c r="I161" s="35">
        <v>0.14483837799999999</v>
      </c>
      <c r="J161" s="35">
        <v>0.119877189</v>
      </c>
      <c r="K161" s="35">
        <v>74.834000000000003</v>
      </c>
      <c r="L161" s="35">
        <v>119.81539500000001</v>
      </c>
      <c r="M161" s="35">
        <v>60.575442000000002</v>
      </c>
      <c r="N161" s="15">
        <v>5.230694262982805</v>
      </c>
      <c r="O161" s="13">
        <f t="shared" si="8"/>
        <v>259.99868708277563</v>
      </c>
      <c r="P161" s="13">
        <f t="shared" si="9"/>
        <v>811.11339180414416</v>
      </c>
      <c r="R161" s="13">
        <f t="shared" si="10"/>
        <v>589.82316907603285</v>
      </c>
      <c r="S161" s="13">
        <f t="shared" si="11"/>
        <v>1720.9244240613637</v>
      </c>
    </row>
    <row r="162" spans="1:19" x14ac:dyDescent="0.3">
      <c r="A162" s="152">
        <v>2</v>
      </c>
      <c r="B162" s="152">
        <v>11</v>
      </c>
      <c r="C162" s="29">
        <v>9.3287453100000001E-2</v>
      </c>
      <c r="D162" s="29">
        <v>5.5355112999999997E-2</v>
      </c>
      <c r="E162" s="29">
        <v>55.264599999999994</v>
      </c>
      <c r="F162" s="29">
        <v>115.311763</v>
      </c>
      <c r="G162" s="29">
        <v>56.026177000000004</v>
      </c>
      <c r="H162" s="14">
        <v>1.7532256609012318E-4</v>
      </c>
      <c r="I162" s="35">
        <v>0.124720104</v>
      </c>
      <c r="J162" s="35">
        <v>9.45900977E-2</v>
      </c>
      <c r="K162" s="35">
        <v>70.255499999999998</v>
      </c>
      <c r="L162" s="35">
        <v>125.16473999999999</v>
      </c>
      <c r="M162" s="35">
        <v>61.779959000000005</v>
      </c>
      <c r="N162" s="15">
        <v>0.17405192585158372</v>
      </c>
      <c r="O162" s="13">
        <f t="shared" si="8"/>
        <v>284.91630158680846</v>
      </c>
      <c r="P162" s="13">
        <f t="shared" si="9"/>
        <v>615.59788947964921</v>
      </c>
      <c r="R162" s="13">
        <f t="shared" si="10"/>
        <v>736.04601523154247</v>
      </c>
      <c r="S162" s="13">
        <f t="shared" si="11"/>
        <v>1481.8685368422482</v>
      </c>
    </row>
    <row r="163" spans="1:19" x14ac:dyDescent="0.3">
      <c r="A163" s="152">
        <v>2</v>
      </c>
      <c r="B163" s="152">
        <v>12</v>
      </c>
      <c r="C163" s="29">
        <v>0.11718715</v>
      </c>
      <c r="D163" s="29">
        <v>9.5814466500000001E-2</v>
      </c>
      <c r="E163" s="29">
        <v>57.896900000000002</v>
      </c>
      <c r="F163" s="29">
        <v>114.30153899999999</v>
      </c>
      <c r="G163" s="29">
        <v>63.439643000000004</v>
      </c>
      <c r="H163" s="14">
        <v>5.2029600106939022E-2</v>
      </c>
      <c r="I163" s="35">
        <v>0.207236588</v>
      </c>
      <c r="J163" s="35">
        <v>0.185661465</v>
      </c>
      <c r="K163" s="35">
        <v>71.665700000000001</v>
      </c>
      <c r="L163" s="35">
        <v>133.52603299999998</v>
      </c>
      <c r="M163" s="35">
        <v>82.654427999999996</v>
      </c>
      <c r="N163" s="15">
        <v>1.5938435698086273</v>
      </c>
      <c r="O163" s="13">
        <f t="shared" si="8"/>
        <v>392.81730681456156</v>
      </c>
      <c r="P163" s="13">
        <f t="shared" si="9"/>
        <v>1064.361428668625</v>
      </c>
      <c r="R163" s="13">
        <f t="shared" si="10"/>
        <v>1251.8008486763808</v>
      </c>
      <c r="S163" s="13">
        <f t="shared" si="11"/>
        <v>3310.1956681753945</v>
      </c>
    </row>
    <row r="164" spans="1:19" x14ac:dyDescent="0.3">
      <c r="A164" s="152">
        <v>2</v>
      </c>
      <c r="B164" s="152">
        <v>13</v>
      </c>
      <c r="C164" s="29">
        <v>0.145744652</v>
      </c>
      <c r="D164" s="29">
        <v>0.134615973</v>
      </c>
      <c r="E164" s="29">
        <v>67.281099999999995</v>
      </c>
      <c r="F164" s="29">
        <v>125.12983399999999</v>
      </c>
      <c r="G164" s="29">
        <v>64.187822000000011</v>
      </c>
      <c r="H164" s="14">
        <v>1.9216141668436428</v>
      </c>
      <c r="I164" s="35">
        <v>0.17607827500000001</v>
      </c>
      <c r="J164" s="35">
        <v>0.165855736</v>
      </c>
      <c r="K164" s="35">
        <v>84.778500000000008</v>
      </c>
      <c r="L164" s="35">
        <v>137.11999499999999</v>
      </c>
      <c r="M164" s="35">
        <v>70.633837999999997</v>
      </c>
      <c r="N164" s="15">
        <v>4.815891279938751</v>
      </c>
      <c r="O164" s="13">
        <f t="shared" si="8"/>
        <v>659.74908126851813</v>
      </c>
      <c r="P164" s="13">
        <f t="shared" si="9"/>
        <v>1265.5439482262229</v>
      </c>
      <c r="R164" s="13">
        <f t="shared" si="10"/>
        <v>2107.746279888248</v>
      </c>
      <c r="S164" s="13">
        <f t="shared" si="11"/>
        <v>3118.401806484897</v>
      </c>
    </row>
    <row r="165" spans="1:19" x14ac:dyDescent="0.3">
      <c r="A165" s="152">
        <v>2</v>
      </c>
      <c r="B165" s="152">
        <v>14</v>
      </c>
      <c r="C165" s="29">
        <v>9.6312552699999998E-2</v>
      </c>
      <c r="D165" s="29">
        <v>6.7703664299999994E-2</v>
      </c>
      <c r="E165" s="29">
        <v>52.754899999999999</v>
      </c>
      <c r="F165" s="29">
        <v>102.06989499999999</v>
      </c>
      <c r="G165" s="29">
        <v>48.769893000000003</v>
      </c>
      <c r="H165" s="14">
        <v>3.6393751996784629E-2</v>
      </c>
      <c r="I165" s="35">
        <v>0.18141490199999999</v>
      </c>
      <c r="J165" s="35">
        <v>0.1568214</v>
      </c>
      <c r="K165" s="35">
        <v>68.27239999999999</v>
      </c>
      <c r="L165" s="35">
        <v>117.439904</v>
      </c>
      <c r="M165" s="35">
        <v>63.031696999999994</v>
      </c>
      <c r="N165" s="15">
        <v>12.741657736781725</v>
      </c>
      <c r="O165" s="13">
        <f t="shared" si="8"/>
        <v>268.04548850887636</v>
      </c>
      <c r="P165" s="13">
        <f t="shared" si="9"/>
        <v>845.59673717847113</v>
      </c>
      <c r="R165" s="13">
        <f t="shared" si="10"/>
        <v>705.35461224437211</v>
      </c>
      <c r="S165" s="13">
        <f t="shared" si="11"/>
        <v>2162.9013004842836</v>
      </c>
    </row>
    <row r="166" spans="1:19" x14ac:dyDescent="0.3">
      <c r="A166" s="152">
        <v>2</v>
      </c>
      <c r="B166" s="152">
        <v>15</v>
      </c>
      <c r="C166" s="29">
        <v>7.7184677100000001E-2</v>
      </c>
      <c r="D166" s="29">
        <v>3.7098552999999999E-2</v>
      </c>
      <c r="E166" s="29">
        <v>50.837499999999999</v>
      </c>
      <c r="F166" s="29">
        <v>94.492508999999998</v>
      </c>
      <c r="G166" s="29">
        <v>41.696038999999999</v>
      </c>
      <c r="H166" s="14">
        <v>6.0642830196601044E-3</v>
      </c>
      <c r="I166" s="35">
        <v>0.13987845199999999</v>
      </c>
      <c r="J166" s="35">
        <v>0.108612478</v>
      </c>
      <c r="K166" s="35">
        <v>69.664199999999994</v>
      </c>
      <c r="L166" s="35">
        <v>115.89683600000001</v>
      </c>
      <c r="M166" s="35">
        <v>57.426324000000001</v>
      </c>
      <c r="N166" s="15">
        <v>1.1782123826073556</v>
      </c>
      <c r="O166" s="13">
        <f t="shared" si="8"/>
        <v>199.48004727204716</v>
      </c>
      <c r="P166" s="13">
        <f t="shared" si="9"/>
        <v>678.844221938224</v>
      </c>
      <c r="R166" s="13">
        <f t="shared" si="10"/>
        <v>331.24683091579942</v>
      </c>
      <c r="S166" s="13">
        <f t="shared" si="11"/>
        <v>1458.8911236482136</v>
      </c>
    </row>
    <row r="167" spans="1:19" x14ac:dyDescent="0.3">
      <c r="A167" s="152">
        <v>2</v>
      </c>
      <c r="B167" s="152">
        <v>16</v>
      </c>
      <c r="C167" s="29">
        <v>7.33730197E-2</v>
      </c>
      <c r="D167" s="29">
        <v>3.1245904000000001E-2</v>
      </c>
      <c r="E167" s="29">
        <v>53.658700000000003</v>
      </c>
      <c r="F167" s="29">
        <v>112.147119</v>
      </c>
      <c r="G167" s="29">
        <v>61.074128999999999</v>
      </c>
      <c r="H167" s="14">
        <v>15.866670937156261</v>
      </c>
      <c r="I167" s="49">
        <v>0.116615914</v>
      </c>
      <c r="J167" s="35">
        <v>8.1128157699999995E-2</v>
      </c>
      <c r="K167" s="35">
        <v>71.708299999999994</v>
      </c>
      <c r="L167" s="35">
        <v>121.912471</v>
      </c>
      <c r="M167" s="35">
        <v>66.360451999999995</v>
      </c>
      <c r="N167" s="15">
        <v>23.477767236917703</v>
      </c>
      <c r="O167" s="13">
        <f t="shared" si="8"/>
        <v>211.25971349667728</v>
      </c>
      <c r="P167" s="13">
        <f t="shared" si="9"/>
        <v>599.64839275029135</v>
      </c>
      <c r="R167" s="13">
        <f t="shared" si="10"/>
        <v>392.97899408008027</v>
      </c>
      <c r="S167" s="13">
        <f t="shared" si="11"/>
        <v>1205.7794605263121</v>
      </c>
    </row>
    <row r="168" spans="1:19" x14ac:dyDescent="0.3">
      <c r="A168" s="152">
        <v>2</v>
      </c>
      <c r="B168" s="152">
        <v>17</v>
      </c>
      <c r="C168" s="29">
        <v>8.1556878999999999E-2</v>
      </c>
      <c r="D168" s="29">
        <v>4.8031020899999999E-2</v>
      </c>
      <c r="E168" s="29">
        <v>52.436099999999996</v>
      </c>
      <c r="F168" s="29">
        <v>104.16516</v>
      </c>
      <c r="G168" s="29">
        <v>50.533465</v>
      </c>
      <c r="H168" s="14">
        <v>1.3327627419761909</v>
      </c>
      <c r="I168" s="35">
        <v>0.123546027</v>
      </c>
      <c r="J168" s="35">
        <v>8.4002233999999995E-2</v>
      </c>
      <c r="K168" s="35">
        <v>70.069299999999998</v>
      </c>
      <c r="L168" s="35">
        <v>116.219172</v>
      </c>
      <c r="M168" s="35">
        <v>56.604881000000006</v>
      </c>
      <c r="N168" s="15">
        <v>1.7528300854089869</v>
      </c>
      <c r="O168" s="13">
        <f t="shared" si="8"/>
        <v>224.24427487796336</v>
      </c>
      <c r="P168" s="13">
        <f t="shared" si="9"/>
        <v>606.57476918251325</v>
      </c>
      <c r="R168" s="13">
        <f t="shared" si="10"/>
        <v>521.15485534587503</v>
      </c>
      <c r="S168" s="13">
        <f t="shared" si="11"/>
        <v>1134.6094333962399</v>
      </c>
    </row>
    <row r="169" spans="1:19" x14ac:dyDescent="0.3">
      <c r="A169" s="152">
        <v>2</v>
      </c>
      <c r="B169" s="152">
        <v>18</v>
      </c>
      <c r="C169" s="29">
        <v>9.6643254200000001E-2</v>
      </c>
      <c r="D169" s="29">
        <v>6.4009487599999998E-2</v>
      </c>
      <c r="E169" s="29">
        <v>55.428699999999999</v>
      </c>
      <c r="F169" s="29">
        <v>108.29223</v>
      </c>
      <c r="G169" s="29">
        <v>53.224588000000004</v>
      </c>
      <c r="H169" s="14">
        <v>1.5837805660643673</v>
      </c>
      <c r="I169" s="35">
        <v>0.136415645</v>
      </c>
      <c r="J169" s="35">
        <v>0.112009607</v>
      </c>
      <c r="K169" s="35">
        <v>71.555400000000006</v>
      </c>
      <c r="L169" s="35">
        <v>118.280181</v>
      </c>
      <c r="M169" s="35">
        <v>57.873418000000001</v>
      </c>
      <c r="N169" s="15">
        <v>3.300259490126217</v>
      </c>
      <c r="O169" s="13">
        <f t="shared" si="8"/>
        <v>296.92101134717984</v>
      </c>
      <c r="P169" s="13">
        <f t="shared" si="9"/>
        <v>698.47201185551023</v>
      </c>
      <c r="R169" s="13">
        <f t="shared" si="10"/>
        <v>750.65251606574236</v>
      </c>
      <c r="S169" s="13">
        <f t="shared" si="11"/>
        <v>1567.0369402110846</v>
      </c>
    </row>
    <row r="170" spans="1:19" x14ac:dyDescent="0.3">
      <c r="A170" s="152">
        <v>2</v>
      </c>
      <c r="B170" s="152">
        <v>19</v>
      </c>
      <c r="C170" s="29">
        <v>0.10130724300000001</v>
      </c>
      <c r="D170" s="29">
        <v>6.2154173899999998E-2</v>
      </c>
      <c r="E170" s="29">
        <v>57.925400000000003</v>
      </c>
      <c r="F170" s="29">
        <v>108.391688</v>
      </c>
      <c r="G170" s="29">
        <v>53.749741</v>
      </c>
      <c r="H170" s="14">
        <v>1.06733418155163</v>
      </c>
      <c r="I170" s="35">
        <v>0.14584209000000001</v>
      </c>
      <c r="J170" s="35">
        <v>0.11899705200000001</v>
      </c>
      <c r="K170" s="35">
        <v>74.241900000000001</v>
      </c>
      <c r="L170" s="35">
        <v>125.81033499999999</v>
      </c>
      <c r="M170" s="35">
        <v>65.560089000000005</v>
      </c>
      <c r="N170" s="15">
        <v>8.4074856189242357</v>
      </c>
      <c r="O170" s="13">
        <f t="shared" si="8"/>
        <v>339.92145688499176</v>
      </c>
      <c r="P170" s="13">
        <f t="shared" si="9"/>
        <v>803.86114071136819</v>
      </c>
      <c r="R170" s="13">
        <f t="shared" si="10"/>
        <v>730.23434954959373</v>
      </c>
      <c r="S170" s="13">
        <f t="shared" si="11"/>
        <v>1883.5139450919767</v>
      </c>
    </row>
    <row r="171" spans="1:19" x14ac:dyDescent="0.3">
      <c r="A171" s="152">
        <v>2</v>
      </c>
      <c r="B171" s="152">
        <v>20</v>
      </c>
      <c r="C171" s="29">
        <v>7.3092632000000005E-2</v>
      </c>
      <c r="D171" s="29">
        <v>4.1917011099999998E-2</v>
      </c>
      <c r="E171" s="29">
        <v>60.350099999999998</v>
      </c>
      <c r="F171" s="29">
        <v>112.082855</v>
      </c>
      <c r="G171" s="29">
        <v>53.976179999999999</v>
      </c>
      <c r="H171" s="14">
        <v>5.9113634348698296E-3</v>
      </c>
      <c r="I171" s="35">
        <v>0.109424248</v>
      </c>
      <c r="J171" s="35">
        <v>6.7319713500000003E-2</v>
      </c>
      <c r="K171" s="35">
        <v>79.054400000000001</v>
      </c>
      <c r="L171" s="35">
        <v>123.60644499999999</v>
      </c>
      <c r="M171" s="35">
        <v>60.919521999999994</v>
      </c>
      <c r="N171" s="15">
        <v>0.13047288114658812</v>
      </c>
      <c r="O171" s="13">
        <f t="shared" si="8"/>
        <v>266.21320182021918</v>
      </c>
      <c r="P171" s="13">
        <f t="shared" si="9"/>
        <v>683.85757889015224</v>
      </c>
      <c r="R171" s="13">
        <f t="shared" si="10"/>
        <v>526.58523460247886</v>
      </c>
      <c r="S171" s="13">
        <f t="shared" si="11"/>
        <v>1028.547827184115</v>
      </c>
    </row>
    <row r="172" spans="1:19" x14ac:dyDescent="0.3">
      <c r="A172" s="152">
        <v>2</v>
      </c>
      <c r="B172" s="152">
        <v>21</v>
      </c>
      <c r="C172" s="29">
        <v>8.2384809899999994E-2</v>
      </c>
      <c r="D172" s="29">
        <v>5.0987348000000002E-2</v>
      </c>
      <c r="E172" s="29">
        <v>48.810199999999995</v>
      </c>
      <c r="F172" s="29">
        <v>96.158878999999999</v>
      </c>
      <c r="G172" s="29">
        <v>43.507021000000002</v>
      </c>
      <c r="H172" s="14">
        <v>0.13420825913690126</v>
      </c>
      <c r="I172" s="35">
        <v>0.117586784</v>
      </c>
      <c r="J172" s="35">
        <v>8.2577616000000006E-2</v>
      </c>
      <c r="K172" s="35">
        <v>63.750600000000006</v>
      </c>
      <c r="L172" s="35">
        <v>109.27153100000001</v>
      </c>
      <c r="M172" s="35">
        <v>53.669446000000001</v>
      </c>
      <c r="N172" s="15">
        <v>0.2523651516448906</v>
      </c>
      <c r="O172" s="13">
        <f t="shared" si="8"/>
        <v>196.27650598552322</v>
      </c>
      <c r="P172" s="13">
        <f t="shared" si="9"/>
        <v>477.88903478130732</v>
      </c>
      <c r="R172" s="13">
        <f t="shared" si="10"/>
        <v>471.45604343967545</v>
      </c>
      <c r="S172" s="13">
        <f t="shared" si="11"/>
        <v>985.99882348570452</v>
      </c>
    </row>
    <row r="173" spans="1:19" x14ac:dyDescent="0.3">
      <c r="A173" s="152">
        <v>2</v>
      </c>
      <c r="B173" s="152">
        <v>22</v>
      </c>
      <c r="C173" s="29">
        <v>9.1173470000000006E-2</v>
      </c>
      <c r="D173" s="29">
        <v>5.9124432499999997E-2</v>
      </c>
      <c r="E173" s="29">
        <v>48.9634</v>
      </c>
      <c r="F173" s="29">
        <v>95.408569</v>
      </c>
      <c r="G173" s="29">
        <v>43.335838000000003</v>
      </c>
      <c r="H173" s="14">
        <v>0.30642202073731939</v>
      </c>
      <c r="I173" s="35">
        <v>0.14705294399999999</v>
      </c>
      <c r="J173" s="35">
        <v>0.12379496500000001</v>
      </c>
      <c r="K173" s="35">
        <v>66.741400000000013</v>
      </c>
      <c r="L173" s="35">
        <v>110.807513</v>
      </c>
      <c r="M173" s="35">
        <v>54.769146999999997</v>
      </c>
      <c r="N173" s="15">
        <v>6.6940093937846719</v>
      </c>
      <c r="O173" s="13">
        <f t="shared" si="8"/>
        <v>218.5806026001375</v>
      </c>
      <c r="P173" s="13">
        <f t="shared" si="9"/>
        <v>655.03476219202946</v>
      </c>
      <c r="R173" s="13">
        <f t="shared" si="10"/>
        <v>538.19759082268195</v>
      </c>
      <c r="S173" s="13">
        <f t="shared" si="11"/>
        <v>1519.9923299655929</v>
      </c>
    </row>
    <row r="174" spans="1:19" x14ac:dyDescent="0.3">
      <c r="A174" s="152">
        <v>2</v>
      </c>
      <c r="B174" s="152">
        <v>23</v>
      </c>
      <c r="C174" s="29">
        <v>9.2388898100000005E-2</v>
      </c>
      <c r="D174" s="29">
        <v>5.6627351800000003E-2</v>
      </c>
      <c r="E174" s="29">
        <v>49.678399999999996</v>
      </c>
      <c r="F174" s="29">
        <v>101.995817</v>
      </c>
      <c r="G174" s="29">
        <v>48.135153000000003</v>
      </c>
      <c r="H174" s="14">
        <v>0.15757014754836837</v>
      </c>
      <c r="I174" s="35">
        <v>0.143949732</v>
      </c>
      <c r="J174" s="35">
        <v>0.115037315</v>
      </c>
      <c r="K174" s="35">
        <v>69.504899999999992</v>
      </c>
      <c r="L174" s="35">
        <v>115.113045</v>
      </c>
      <c r="M174" s="35">
        <v>57.054908000000005</v>
      </c>
      <c r="N174" s="15">
        <v>0.73374733614415766</v>
      </c>
      <c r="O174" s="13">
        <f t="shared" si="8"/>
        <v>228.01057375301664</v>
      </c>
      <c r="P174" s="13">
        <f t="shared" si="9"/>
        <v>695.41124061169808</v>
      </c>
      <c r="R174" s="13">
        <f t="shared" si="10"/>
        <v>589.10264718667031</v>
      </c>
      <c r="S174" s="13">
        <f t="shared" si="11"/>
        <v>1524.3609714096979</v>
      </c>
    </row>
    <row r="175" spans="1:19" x14ac:dyDescent="0.3">
      <c r="A175" s="152">
        <v>2</v>
      </c>
      <c r="B175" s="152">
        <v>24</v>
      </c>
      <c r="C175" s="29">
        <v>0.13397333</v>
      </c>
      <c r="D175" s="29">
        <v>0.119888522</v>
      </c>
      <c r="E175" s="29">
        <v>66.927499999999995</v>
      </c>
      <c r="F175" s="29">
        <v>120.749875</v>
      </c>
      <c r="G175" s="29">
        <v>59.976638999999999</v>
      </c>
      <c r="H175" s="14">
        <v>1.2954985636543688</v>
      </c>
      <c r="I175" s="35">
        <v>0.171061352</v>
      </c>
      <c r="J175" s="35">
        <v>0.15923535799999999</v>
      </c>
      <c r="K175" s="35">
        <v>82.420099999999991</v>
      </c>
      <c r="L175" s="35">
        <v>129.48859200000001</v>
      </c>
      <c r="M175" s="35">
        <v>65.506985999999998</v>
      </c>
      <c r="N175" s="15">
        <v>3.5311915577408994</v>
      </c>
      <c r="O175" s="13">
        <f t="shared" si="8"/>
        <v>600.10543166636569</v>
      </c>
      <c r="P175" s="13">
        <f t="shared" si="9"/>
        <v>1162.0322317732894</v>
      </c>
      <c r="R175" s="13">
        <f t="shared" si="10"/>
        <v>1748.0384689207406</v>
      </c>
      <c r="S175" s="13">
        <f t="shared" si="11"/>
        <v>2669.9462949690892</v>
      </c>
    </row>
    <row r="176" spans="1:19" x14ac:dyDescent="0.3">
      <c r="A176" s="152">
        <v>2</v>
      </c>
      <c r="B176" s="152">
        <v>25</v>
      </c>
      <c r="C176" s="29">
        <v>0.109215245</v>
      </c>
      <c r="D176" s="29">
        <v>9.2216648200000001E-2</v>
      </c>
      <c r="E176" s="29">
        <v>60.494</v>
      </c>
      <c r="F176" s="29">
        <v>120.15882499999999</v>
      </c>
      <c r="G176" s="29">
        <v>62.701353000000005</v>
      </c>
      <c r="H176" s="14">
        <v>0.6257557228367272</v>
      </c>
      <c r="I176" s="35">
        <v>0.13695864399999999</v>
      </c>
      <c r="J176" s="35">
        <v>0.116356626</v>
      </c>
      <c r="K176" s="35">
        <v>76.297199999999989</v>
      </c>
      <c r="L176" s="35">
        <v>129.120654</v>
      </c>
      <c r="M176" s="35">
        <v>67.44288499999999</v>
      </c>
      <c r="N176" s="15">
        <v>1.5142944847615609</v>
      </c>
      <c r="O176" s="13">
        <f t="shared" si="8"/>
        <v>399.67581417512883</v>
      </c>
      <c r="P176" s="13">
        <f t="shared" si="9"/>
        <v>797.2722495727071</v>
      </c>
      <c r="R176" s="13">
        <f t="shared" si="10"/>
        <v>1331.4371744761384</v>
      </c>
      <c r="S176" s="13">
        <f t="shared" si="11"/>
        <v>1939.9143413416964</v>
      </c>
    </row>
    <row r="177" spans="1:19" x14ac:dyDescent="0.3">
      <c r="A177" s="152">
        <v>2</v>
      </c>
      <c r="B177" s="152">
        <v>26</v>
      </c>
      <c r="C177" s="29">
        <v>6.7525215400000005E-2</v>
      </c>
      <c r="D177" s="29">
        <v>1.42990863E-2</v>
      </c>
      <c r="E177" s="29">
        <v>56.317</v>
      </c>
      <c r="F177" s="29">
        <v>110.427448</v>
      </c>
      <c r="G177" s="29">
        <v>56.425910999999999</v>
      </c>
      <c r="H177" s="14">
        <v>0.11620056668394665</v>
      </c>
      <c r="I177" s="35">
        <v>0.120047458</v>
      </c>
      <c r="J177" s="35">
        <v>8.2603953800000005E-2</v>
      </c>
      <c r="K177" s="35">
        <v>75.156400000000005</v>
      </c>
      <c r="L177" s="35">
        <v>127.10520799999999</v>
      </c>
      <c r="M177" s="35">
        <v>67.233399000000006</v>
      </c>
      <c r="N177" s="15">
        <v>1.212917006153293</v>
      </c>
      <c r="O177" s="13">
        <f t="shared" si="8"/>
        <v>214.16327628333195</v>
      </c>
      <c r="P177" s="13">
        <f t="shared" si="9"/>
        <v>678.08620109074832</v>
      </c>
      <c r="R177" s="13">
        <f t="shared" si="10"/>
        <v>174.36622232665962</v>
      </c>
      <c r="S177" s="13">
        <f t="shared" si="11"/>
        <v>1334.5274967404382</v>
      </c>
    </row>
    <row r="178" spans="1:19" x14ac:dyDescent="0.3">
      <c r="A178" s="152">
        <v>2</v>
      </c>
      <c r="B178" s="152">
        <v>27</v>
      </c>
      <c r="C178" s="29">
        <v>0.123232298</v>
      </c>
      <c r="D178" s="29">
        <v>0.108372793</v>
      </c>
      <c r="E178" s="29">
        <v>63.630699999999997</v>
      </c>
      <c r="F178" s="29">
        <v>108.67122599999999</v>
      </c>
      <c r="G178" s="29">
        <v>53.666819999999994</v>
      </c>
      <c r="H178" s="14">
        <v>1.8094179277867923</v>
      </c>
      <c r="I178" s="35">
        <v>0.16108581399999999</v>
      </c>
      <c r="J178" s="35">
        <v>0.14752395500000001</v>
      </c>
      <c r="K178" s="35">
        <v>80.656900000000007</v>
      </c>
      <c r="L178" s="35">
        <v>123.845744</v>
      </c>
      <c r="M178" s="35">
        <v>63.109471999999997</v>
      </c>
      <c r="N178" s="15">
        <v>3.9253828332486682</v>
      </c>
      <c r="O178" s="13">
        <f t="shared" si="8"/>
        <v>498.9510593162704</v>
      </c>
      <c r="P178" s="13">
        <f t="shared" si="9"/>
        <v>1047.9494843601183</v>
      </c>
      <c r="R178" s="13">
        <f t="shared" si="10"/>
        <v>1279.8214937533403</v>
      </c>
      <c r="S178" s="13">
        <f t="shared" si="11"/>
        <v>2262.6882415095388</v>
      </c>
    </row>
    <row r="179" spans="1:19" x14ac:dyDescent="0.3">
      <c r="A179" s="38">
        <v>2</v>
      </c>
      <c r="B179" s="38">
        <v>28</v>
      </c>
      <c r="C179" s="38">
        <v>8.5018865799999996E-2</v>
      </c>
      <c r="D179" s="38">
        <v>5.0713539100000003E-2</v>
      </c>
      <c r="E179" s="38">
        <v>53.1631</v>
      </c>
      <c r="F179" s="38">
        <v>104.006523</v>
      </c>
      <c r="G179" s="38">
        <v>52.518929999999997</v>
      </c>
      <c r="H179" s="14">
        <v>5.9436447379215069</v>
      </c>
      <c r="I179" s="58">
        <v>0.118413724</v>
      </c>
      <c r="J179" s="58">
        <v>9.0799361499999995E-2</v>
      </c>
      <c r="K179" s="39">
        <v>70.914000000000001</v>
      </c>
      <c r="L179" s="39">
        <v>117.93026900000001</v>
      </c>
      <c r="M179" s="39">
        <v>59.587072999999997</v>
      </c>
      <c r="N179" s="15">
        <v>5.6354185320573462</v>
      </c>
      <c r="O179" s="13">
        <f t="shared" si="8"/>
        <v>240.29011283418052</v>
      </c>
      <c r="P179" s="13">
        <f t="shared" si="9"/>
        <v>595.47839007441473</v>
      </c>
      <c r="R179" s="13">
        <f t="shared" si="10"/>
        <v>548.58644838187149</v>
      </c>
      <c r="S179" s="13">
        <f t="shared" si="11"/>
        <v>1262.7965098846232</v>
      </c>
    </row>
    <row r="180" spans="1:19" x14ac:dyDescent="0.3">
      <c r="A180" s="38">
        <v>2</v>
      </c>
      <c r="B180" s="38">
        <v>29</v>
      </c>
      <c r="C180" s="38">
        <v>8.9487560100000002E-2</v>
      </c>
      <c r="D180" s="38">
        <v>5.95288426E-2</v>
      </c>
      <c r="E180" s="38">
        <v>53.781199999999998</v>
      </c>
      <c r="F180" s="38">
        <v>101.80675000000001</v>
      </c>
      <c r="G180" s="38">
        <v>49.626835999999997</v>
      </c>
      <c r="H180" s="14">
        <v>4.0470915301998769</v>
      </c>
      <c r="I180" s="58">
        <v>0.135882169</v>
      </c>
      <c r="J180" s="58">
        <v>0.108036354</v>
      </c>
      <c r="K180" s="39">
        <v>72.390300000000011</v>
      </c>
      <c r="L180" s="39">
        <v>116.900841</v>
      </c>
      <c r="M180" s="39">
        <v>57.567923</v>
      </c>
      <c r="N180" s="15">
        <v>4.8406000184304787</v>
      </c>
      <c r="O180" s="13">
        <f t="shared" si="8"/>
        <v>258.83538248875215</v>
      </c>
      <c r="P180" s="13">
        <f t="shared" si="9"/>
        <v>712.07087630330284</v>
      </c>
      <c r="R180" s="13">
        <f t="shared" si="10"/>
        <v>616.99349598669221</v>
      </c>
      <c r="S180" s="13">
        <f t="shared" si="11"/>
        <v>1476.4039223968864</v>
      </c>
    </row>
    <row r="181" spans="1:19" x14ac:dyDescent="0.3">
      <c r="A181" s="38">
        <v>2</v>
      </c>
      <c r="B181" s="38">
        <v>30</v>
      </c>
      <c r="C181" s="38">
        <v>0.11188142700000001</v>
      </c>
      <c r="D181" s="38">
        <v>8.32731575E-2</v>
      </c>
      <c r="E181" s="38">
        <v>56.513300000000001</v>
      </c>
      <c r="F181" s="38">
        <v>104.779088</v>
      </c>
      <c r="G181" s="38">
        <v>50.609833999999999</v>
      </c>
      <c r="H181" s="14">
        <v>2.8955638246410933</v>
      </c>
      <c r="I181" s="58">
        <v>0.155188039</v>
      </c>
      <c r="J181" s="58">
        <v>0.127552569</v>
      </c>
      <c r="K181" s="39">
        <v>74.203500000000005</v>
      </c>
      <c r="L181" s="39">
        <v>119.90251600000001</v>
      </c>
      <c r="M181" s="39">
        <v>58.451036999999999</v>
      </c>
      <c r="N181" s="15">
        <v>6.9817284259574759</v>
      </c>
      <c r="O181" s="13">
        <f t="shared" si="8"/>
        <v>357.32165172809397</v>
      </c>
      <c r="P181" s="13">
        <f t="shared" si="9"/>
        <v>854.49008160847018</v>
      </c>
      <c r="R181" s="13">
        <f t="shared" si="10"/>
        <v>914.22745699181314</v>
      </c>
      <c r="S181" s="13">
        <f t="shared" si="11"/>
        <v>1833.773965435943</v>
      </c>
    </row>
    <row r="182" spans="1:19" x14ac:dyDescent="0.3">
      <c r="A182" s="38">
        <v>2</v>
      </c>
      <c r="B182" s="38">
        <v>31</v>
      </c>
      <c r="C182" s="38">
        <v>0.151510954</v>
      </c>
      <c r="D182" s="38">
        <v>0.13629497600000001</v>
      </c>
      <c r="E182" s="38">
        <v>80.5672</v>
      </c>
      <c r="F182" s="38">
        <v>109.78976399999999</v>
      </c>
      <c r="G182" s="38">
        <v>52.899833999999998</v>
      </c>
      <c r="H182" s="14">
        <v>2.0413185186388758</v>
      </c>
      <c r="I182" s="58">
        <v>0.20009613000000001</v>
      </c>
      <c r="J182" s="58">
        <v>0.18667155499999999</v>
      </c>
      <c r="K182" s="39">
        <v>80.5672</v>
      </c>
      <c r="L182" s="39">
        <v>121.929918</v>
      </c>
      <c r="M182" s="39">
        <v>59.889449999999997</v>
      </c>
      <c r="N182" s="15">
        <v>6.7782535032972087</v>
      </c>
      <c r="O182" s="13">
        <f t="shared" si="8"/>
        <v>983.46877117124325</v>
      </c>
      <c r="P182" s="13">
        <f t="shared" si="9"/>
        <v>1298.8387300843037</v>
      </c>
      <c r="R182" s="13">
        <f t="shared" si="10"/>
        <v>1642.8713293992369</v>
      </c>
      <c r="S182" s="13">
        <f t="shared" si="11"/>
        <v>2775.2282563709914</v>
      </c>
    </row>
    <row r="183" spans="1:19" x14ac:dyDescent="0.3">
      <c r="A183" s="38">
        <v>2</v>
      </c>
      <c r="B183" s="38">
        <v>32</v>
      </c>
      <c r="C183" s="38">
        <v>0.111166954</v>
      </c>
      <c r="D183" s="38">
        <v>8.9359313199999998E-2</v>
      </c>
      <c r="E183" s="38">
        <v>57.7301</v>
      </c>
      <c r="F183" s="38">
        <v>109.402322</v>
      </c>
      <c r="G183" s="38">
        <v>53.386243999999998</v>
      </c>
      <c r="H183" s="14">
        <v>6.9128276767890906E-2</v>
      </c>
      <c r="I183" s="58">
        <v>0.220079467</v>
      </c>
      <c r="J183" s="58">
        <v>0.20432420100000001</v>
      </c>
      <c r="K183" s="39">
        <v>76.626899999999992</v>
      </c>
      <c r="L183" s="39">
        <v>123.356407</v>
      </c>
      <c r="M183" s="39">
        <v>65.083849999999998</v>
      </c>
      <c r="N183" s="15">
        <v>1.7268498526208371</v>
      </c>
      <c r="O183" s="13">
        <f t="shared" si="8"/>
        <v>370.4932718624292</v>
      </c>
      <c r="P183" s="13">
        <f t="shared" si="9"/>
        <v>1292.2366017320871</v>
      </c>
      <c r="R183" s="13">
        <f t="shared" si="10"/>
        <v>1069.5298295329139</v>
      </c>
      <c r="S183" s="13">
        <f t="shared" si="11"/>
        <v>3109.1611449790971</v>
      </c>
    </row>
    <row r="184" spans="1:19" x14ac:dyDescent="0.3">
      <c r="A184" s="38">
        <v>2</v>
      </c>
      <c r="B184" s="38">
        <v>33</v>
      </c>
      <c r="C184" s="38">
        <v>0.10300023899999999</v>
      </c>
      <c r="D184" s="38">
        <v>8.1311441999999998E-2</v>
      </c>
      <c r="E184" s="38">
        <v>59.782000000000004</v>
      </c>
      <c r="F184" s="38">
        <v>116.28361199999999</v>
      </c>
      <c r="G184" s="38">
        <v>58.061471000000004</v>
      </c>
      <c r="H184" s="14">
        <v>0.28962608402678564</v>
      </c>
      <c r="I184" s="58">
        <v>0.14232944</v>
      </c>
      <c r="J184" s="58">
        <v>0.125731856</v>
      </c>
      <c r="K184" s="39">
        <v>77.769900000000007</v>
      </c>
      <c r="L184" s="39">
        <v>126.74553699999998</v>
      </c>
      <c r="M184" s="39">
        <v>65.065528999999998</v>
      </c>
      <c r="N184" s="15">
        <v>3.0447781841540777</v>
      </c>
      <c r="O184" s="13">
        <f t="shared" si="8"/>
        <v>368.11126913111826</v>
      </c>
      <c r="P184" s="13">
        <f t="shared" si="9"/>
        <v>860.83084808948968</v>
      </c>
      <c r="R184" s="13">
        <f t="shared" si="10"/>
        <v>1099.4834328598988</v>
      </c>
      <c r="S184" s="13">
        <f t="shared" si="11"/>
        <v>2019.8107440005845</v>
      </c>
    </row>
    <row r="185" spans="1:19" x14ac:dyDescent="0.3">
      <c r="A185" s="38">
        <v>2</v>
      </c>
      <c r="B185" s="38">
        <v>34</v>
      </c>
      <c r="C185" s="38">
        <v>0.13284397100000001</v>
      </c>
      <c r="D185" s="38">
        <v>0.116422713</v>
      </c>
      <c r="E185" s="38">
        <v>70.150300000000001</v>
      </c>
      <c r="F185" s="38">
        <v>121.577764</v>
      </c>
      <c r="G185" s="38">
        <v>64.115956999999995</v>
      </c>
      <c r="H185" s="14">
        <v>0.96778050322851739</v>
      </c>
      <c r="I185" s="58">
        <v>0.19975757599999999</v>
      </c>
      <c r="J185" s="58">
        <v>0.184040546</v>
      </c>
      <c r="K185" s="39">
        <v>88.852800000000002</v>
      </c>
      <c r="L185" s="39">
        <v>140.21051400000002</v>
      </c>
      <c r="M185" s="39">
        <v>80.265411999999998</v>
      </c>
      <c r="N185" s="15">
        <v>6.6912315867718695</v>
      </c>
      <c r="O185" s="13">
        <f t="shared" si="8"/>
        <v>653.73376169504297</v>
      </c>
      <c r="P185" s="13">
        <f t="shared" si="9"/>
        <v>1577.050119707874</v>
      </c>
      <c r="R185" s="13">
        <f t="shared" si="10"/>
        <v>1720.8618985127584</v>
      </c>
      <c r="S185" s="13">
        <f t="shared" si="11"/>
        <v>3618.0509287875557</v>
      </c>
    </row>
    <row r="186" spans="1:19" x14ac:dyDescent="0.3">
      <c r="A186" s="38">
        <v>2</v>
      </c>
      <c r="B186" s="38">
        <v>35</v>
      </c>
      <c r="C186" s="38">
        <v>0.114722617</v>
      </c>
      <c r="D186" s="38">
        <v>9.1460771900000001E-2</v>
      </c>
      <c r="E186" s="38">
        <v>68.934700000000007</v>
      </c>
      <c r="F186" s="38">
        <v>120.04161300000001</v>
      </c>
      <c r="G186" s="38">
        <v>61.845375000000004</v>
      </c>
      <c r="H186" s="14">
        <v>10.547284702006698</v>
      </c>
      <c r="I186" s="58">
        <v>0.163501009</v>
      </c>
      <c r="J186" s="58">
        <v>0.13946642000000001</v>
      </c>
      <c r="K186" s="39">
        <v>85.847999999999999</v>
      </c>
      <c r="L186" s="39">
        <v>135.88979700000002</v>
      </c>
      <c r="M186" s="39">
        <v>74.625838999999999</v>
      </c>
      <c r="N186" s="15">
        <v>79.972500766374253</v>
      </c>
      <c r="O186" s="13">
        <f t="shared" si="8"/>
        <v>545.16105733373024</v>
      </c>
      <c r="P186" s="13">
        <f t="shared" si="9"/>
        <v>1204.9826697120159</v>
      </c>
      <c r="R186" s="13">
        <f t="shared" si="10"/>
        <v>1317.9487034415511</v>
      </c>
      <c r="S186" s="13">
        <f t="shared" si="11"/>
        <v>2575.3920620337535</v>
      </c>
    </row>
    <row r="187" spans="1:19" x14ac:dyDescent="0.3">
      <c r="A187" s="38">
        <v>2</v>
      </c>
      <c r="B187" s="38">
        <v>36</v>
      </c>
      <c r="C187" s="38">
        <v>7.9571887899999999E-2</v>
      </c>
      <c r="D187" s="38">
        <v>4.9056246900000003E-2</v>
      </c>
      <c r="E187" s="38">
        <v>49.5822</v>
      </c>
      <c r="F187" s="38">
        <v>105.67119099999999</v>
      </c>
      <c r="G187" s="38">
        <v>50.414817999999997</v>
      </c>
      <c r="H187" s="14">
        <v>0.18353830863183271</v>
      </c>
      <c r="I187" s="58">
        <v>0.14078481500000001</v>
      </c>
      <c r="J187" s="58">
        <v>0.107516527</v>
      </c>
      <c r="K187" s="39">
        <v>65.863599999999991</v>
      </c>
      <c r="L187" s="39">
        <v>121.556282</v>
      </c>
      <c r="M187" s="39">
        <v>63.079698</v>
      </c>
      <c r="N187" s="15">
        <v>28.446568461122151</v>
      </c>
      <c r="O187" s="13">
        <f t="shared" si="8"/>
        <v>195.61909609084267</v>
      </c>
      <c r="P187" s="13">
        <f t="shared" si="9"/>
        <v>610.7264709987395</v>
      </c>
      <c r="R187" s="13">
        <f t="shared" si="10"/>
        <v>547.78170517888759</v>
      </c>
      <c r="S187" s="13">
        <f t="shared" si="11"/>
        <v>1588.6566438588759</v>
      </c>
    </row>
    <row r="188" spans="1:19" x14ac:dyDescent="0.3">
      <c r="A188" s="38">
        <v>2</v>
      </c>
      <c r="B188" s="38">
        <v>37</v>
      </c>
      <c r="C188" s="38">
        <v>7.7388651700000005E-2</v>
      </c>
      <c r="D188" s="38">
        <v>4.3100599199999999E-2</v>
      </c>
      <c r="E188" s="38">
        <v>48.927999999999997</v>
      </c>
      <c r="F188" s="38">
        <v>105.373943</v>
      </c>
      <c r="G188" s="38">
        <v>50.637113999999997</v>
      </c>
      <c r="H188" s="14">
        <v>7.3485909681782244E-2</v>
      </c>
      <c r="I188" s="58">
        <v>0.12568093799999999</v>
      </c>
      <c r="J188" s="58">
        <v>9.6784427800000003E-2</v>
      </c>
      <c r="K188" s="39">
        <v>65.589799999999997</v>
      </c>
      <c r="L188" s="39">
        <v>115.886787</v>
      </c>
      <c r="M188" s="39">
        <v>58.202969000000003</v>
      </c>
      <c r="N188" s="15">
        <v>0.48496942619490252</v>
      </c>
      <c r="O188" s="13">
        <f t="shared" si="8"/>
        <v>185.26449958807518</v>
      </c>
      <c r="P188" s="13">
        <f t="shared" si="9"/>
        <v>540.68214316905562</v>
      </c>
      <c r="R188" s="13">
        <f t="shared" si="10"/>
        <v>478.57473822891217</v>
      </c>
      <c r="S188" s="13">
        <f t="shared" si="11"/>
        <v>1299.7904177220694</v>
      </c>
    </row>
    <row r="189" spans="1:19" x14ac:dyDescent="0.3">
      <c r="A189" s="38">
        <v>2</v>
      </c>
      <c r="B189" s="38">
        <v>38</v>
      </c>
      <c r="C189" s="38">
        <v>8.9046210099999995E-2</v>
      </c>
      <c r="D189" s="38">
        <v>3.7843096999999999E-2</v>
      </c>
      <c r="E189" s="38">
        <v>50.967500000000001</v>
      </c>
      <c r="F189" s="38">
        <v>107.67785000000001</v>
      </c>
      <c r="G189" s="38">
        <v>51.802590000000002</v>
      </c>
      <c r="H189" s="14">
        <v>2.04269534074107E-2</v>
      </c>
      <c r="I189" s="58">
        <v>0.13043421499999999</v>
      </c>
      <c r="J189" s="58">
        <v>0.102350064</v>
      </c>
      <c r="K189" s="39">
        <v>67.954999999999998</v>
      </c>
      <c r="L189" s="39">
        <v>116.920659</v>
      </c>
      <c r="M189" s="39">
        <v>58.479061999999999</v>
      </c>
      <c r="N189" s="15">
        <v>0.36708558522141171</v>
      </c>
      <c r="O189" s="13">
        <f t="shared" si="8"/>
        <v>231.31409833867792</v>
      </c>
      <c r="P189" s="13">
        <f t="shared" si="9"/>
        <v>602.32981689348537</v>
      </c>
      <c r="R189" s="13">
        <f t="shared" si="10"/>
        <v>438.77252158927723</v>
      </c>
      <c r="S189" s="13">
        <f t="shared" si="11"/>
        <v>1399.1704601849567</v>
      </c>
    </row>
    <row r="190" spans="1:19" x14ac:dyDescent="0.3">
      <c r="A190" s="38">
        <v>2</v>
      </c>
      <c r="B190" s="38">
        <v>39</v>
      </c>
      <c r="C190" s="38">
        <v>0.110613212</v>
      </c>
      <c r="D190" s="38">
        <v>8.8734261699999997E-2</v>
      </c>
      <c r="E190" s="38">
        <v>65.311700000000002</v>
      </c>
      <c r="F190" s="38">
        <v>117.01659000000001</v>
      </c>
      <c r="G190" s="38">
        <v>58.070488000000005</v>
      </c>
      <c r="H190" s="14">
        <v>0.16092206634892231</v>
      </c>
      <c r="I190" s="58">
        <v>0.148013324</v>
      </c>
      <c r="J190" s="58">
        <v>0.131065667</v>
      </c>
      <c r="K190" s="39">
        <v>80.913700000000006</v>
      </c>
      <c r="L190" s="39">
        <v>127.24230899999999</v>
      </c>
      <c r="M190" s="39">
        <v>64.460142000000005</v>
      </c>
      <c r="N190" s="15">
        <v>0.94079684832400068</v>
      </c>
      <c r="O190" s="13">
        <f t="shared" si="8"/>
        <v>471.83372549912286</v>
      </c>
      <c r="P190" s="13">
        <f t="shared" si="9"/>
        <v>969.04720604383886</v>
      </c>
      <c r="R190" s="13">
        <f t="shared" si="10"/>
        <v>1215.0278045614375</v>
      </c>
      <c r="S190" s="13">
        <f t="shared" si="11"/>
        <v>2122.0324696259891</v>
      </c>
    </row>
    <row r="191" spans="1:19" x14ac:dyDescent="0.3">
      <c r="A191" s="38">
        <v>2</v>
      </c>
      <c r="B191" s="38">
        <v>40</v>
      </c>
      <c r="C191" s="38">
        <v>8.7681703299999997E-2</v>
      </c>
      <c r="D191" s="38">
        <v>4.5394722399999997E-2</v>
      </c>
      <c r="E191" s="38">
        <v>62.186900000000001</v>
      </c>
      <c r="F191" s="38">
        <v>115.98737200000001</v>
      </c>
      <c r="G191" s="38">
        <v>58.032319999999999</v>
      </c>
      <c r="H191" s="14">
        <v>4.310121142928236E-2</v>
      </c>
      <c r="I191" s="58">
        <v>0.11732812200000001</v>
      </c>
      <c r="J191" s="58">
        <v>9.0631544600000002E-2</v>
      </c>
      <c r="K191" s="39">
        <v>77.426199999999994</v>
      </c>
      <c r="L191" s="39">
        <v>126.19185399999999</v>
      </c>
      <c r="M191" s="39">
        <v>65.736063000000001</v>
      </c>
      <c r="N191" s="15">
        <v>0.50258839101791031</v>
      </c>
      <c r="O191" s="13">
        <f t="shared" si="8"/>
        <v>339.08360643126326</v>
      </c>
      <c r="P191" s="13">
        <f t="shared" si="9"/>
        <v>703.36055539551865</v>
      </c>
      <c r="R191" s="13">
        <f t="shared" si="10"/>
        <v>610.69839911669578</v>
      </c>
      <c r="S191" s="13">
        <f t="shared" si="11"/>
        <v>1443.2515201697624</v>
      </c>
    </row>
    <row r="192" spans="1:19" x14ac:dyDescent="0.3">
      <c r="A192" s="38">
        <v>2</v>
      </c>
      <c r="B192" s="38">
        <v>41</v>
      </c>
      <c r="C192" s="38">
        <v>8.8784501000000002E-2</v>
      </c>
      <c r="D192" s="38">
        <v>5.8178499299999999E-2</v>
      </c>
      <c r="E192" s="38">
        <v>61.0045</v>
      </c>
      <c r="F192" s="38">
        <v>113.038071</v>
      </c>
      <c r="G192" s="38">
        <v>57.407706000000005</v>
      </c>
      <c r="H192" s="14">
        <v>0.30286860827339968</v>
      </c>
      <c r="I192" s="58">
        <v>0.15028636200000001</v>
      </c>
      <c r="J192" s="58">
        <v>0.13010670199999999</v>
      </c>
      <c r="K192" s="39">
        <v>80.406000000000006</v>
      </c>
      <c r="L192" s="39">
        <v>127.48134899999999</v>
      </c>
      <c r="M192" s="39">
        <v>67.208039999999997</v>
      </c>
      <c r="N192" s="15">
        <v>3.5805304705987355</v>
      </c>
      <c r="O192" s="13">
        <f t="shared" si="8"/>
        <v>330.41587270993517</v>
      </c>
      <c r="P192" s="13">
        <f t="shared" si="9"/>
        <v>971.62009147828678</v>
      </c>
      <c r="R192" s="13">
        <f t="shared" si="10"/>
        <v>743.38191236986563</v>
      </c>
      <c r="S192" s="13">
        <f t="shared" si="11"/>
        <v>2114.4283315211455</v>
      </c>
    </row>
    <row r="193" spans="1:19" x14ac:dyDescent="0.3">
      <c r="A193" s="38">
        <v>2</v>
      </c>
      <c r="B193" s="38">
        <v>42</v>
      </c>
      <c r="C193" s="38">
        <v>0.100218564</v>
      </c>
      <c r="D193" s="38">
        <v>7.4142895599999994E-2</v>
      </c>
      <c r="E193" s="38">
        <v>61.419899999999998</v>
      </c>
      <c r="F193" s="38">
        <v>111.59694400000001</v>
      </c>
      <c r="G193" s="38">
        <v>58.047342999999998</v>
      </c>
      <c r="H193" s="14">
        <v>9.0790436501259961</v>
      </c>
      <c r="I193" s="58">
        <v>0.144179955</v>
      </c>
      <c r="J193" s="58">
        <v>0.123047665</v>
      </c>
      <c r="K193" s="39">
        <v>78.132999999999996</v>
      </c>
      <c r="L193" s="39">
        <v>125.81905500000002</v>
      </c>
      <c r="M193" s="39">
        <v>70.526775000000001</v>
      </c>
      <c r="N193" s="15">
        <v>67.327676174278409</v>
      </c>
      <c r="O193" s="13">
        <f t="shared" si="8"/>
        <v>378.06492333421158</v>
      </c>
      <c r="P193" s="13">
        <f t="shared" si="9"/>
        <v>880.18484232556386</v>
      </c>
      <c r="R193" s="13">
        <f t="shared" si="10"/>
        <v>923.36656970659214</v>
      </c>
      <c r="S193" s="13">
        <f t="shared" si="11"/>
        <v>1947.8980135997037</v>
      </c>
    </row>
    <row r="194" spans="1:19" x14ac:dyDescent="0.3">
      <c r="A194" s="38">
        <v>2</v>
      </c>
      <c r="B194" s="38">
        <v>43</v>
      </c>
      <c r="C194" s="38">
        <v>9.6603363799999994E-2</v>
      </c>
      <c r="D194" s="38">
        <v>6.5164171199999996E-2</v>
      </c>
      <c r="E194" s="38">
        <v>65.300899999999999</v>
      </c>
      <c r="F194" s="38">
        <v>116.903982</v>
      </c>
      <c r="G194" s="38">
        <v>61.181073000000005</v>
      </c>
      <c r="H194" s="14">
        <v>11.088257643995394</v>
      </c>
      <c r="I194" s="58">
        <v>0.14236824200000001</v>
      </c>
      <c r="J194" s="58">
        <v>0.124095179</v>
      </c>
      <c r="K194" s="39">
        <v>80.381200000000007</v>
      </c>
      <c r="L194" s="39">
        <v>126.56820099999999</v>
      </c>
      <c r="M194" s="39">
        <v>67.976596000000001</v>
      </c>
      <c r="N194" s="15">
        <v>33.558550144400606</v>
      </c>
      <c r="O194" s="13">
        <f t="shared" si="8"/>
        <v>411.93679238357174</v>
      </c>
      <c r="P194" s="13">
        <f t="shared" si="9"/>
        <v>919.86076063505595</v>
      </c>
      <c r="R194" s="13">
        <f t="shared" si="10"/>
        <v>890.56881792170429</v>
      </c>
      <c r="S194" s="13">
        <f t="shared" si="11"/>
        <v>1987.9438994377904</v>
      </c>
    </row>
    <row r="195" spans="1:19" x14ac:dyDescent="0.3">
      <c r="A195" s="38">
        <v>2</v>
      </c>
      <c r="B195" s="38">
        <v>44</v>
      </c>
      <c r="C195" s="38">
        <v>9.0090960299999995E-2</v>
      </c>
      <c r="D195" s="38">
        <v>6.9073393900000002E-2</v>
      </c>
      <c r="E195" s="38">
        <v>58.905799999999999</v>
      </c>
      <c r="F195" s="38">
        <v>110.19127300000001</v>
      </c>
      <c r="G195" s="38">
        <v>55.547847999999995</v>
      </c>
      <c r="H195" s="14">
        <v>1.2311420723864877</v>
      </c>
      <c r="I195" s="58">
        <v>0.124143668</v>
      </c>
      <c r="J195" s="58">
        <v>0.10059586199999999</v>
      </c>
      <c r="K195" s="39">
        <v>74.175000000000011</v>
      </c>
      <c r="L195" s="39">
        <v>121.01976999999999</v>
      </c>
      <c r="M195" s="39">
        <v>62.500354999999992</v>
      </c>
      <c r="N195" s="15">
        <v>6.0333286521707699</v>
      </c>
      <c r="O195" s="13">
        <f t="shared" si="8"/>
        <v>312.60601716073825</v>
      </c>
      <c r="P195" s="13">
        <f t="shared" si="9"/>
        <v>683.02984886903266</v>
      </c>
      <c r="R195" s="13">
        <f t="shared" si="10"/>
        <v>838.69720582473462</v>
      </c>
      <c r="S195" s="13">
        <f t="shared" si="11"/>
        <v>1473.3053396665853</v>
      </c>
    </row>
    <row r="196" spans="1:19" x14ac:dyDescent="0.3">
      <c r="A196" s="38">
        <v>2</v>
      </c>
      <c r="B196" s="38">
        <v>45</v>
      </c>
      <c r="C196" s="38">
        <v>0.10905406600000001</v>
      </c>
      <c r="D196" s="38">
        <v>8.2136362800000001E-2</v>
      </c>
      <c r="E196" s="38">
        <v>64.441000000000003</v>
      </c>
      <c r="F196" s="38">
        <v>112.076841</v>
      </c>
      <c r="G196" s="38">
        <v>55.955873000000004</v>
      </c>
      <c r="H196" s="14">
        <v>5.3046285559226236</v>
      </c>
      <c r="I196" s="58">
        <v>0.18424928199999999</v>
      </c>
      <c r="J196" s="58">
        <v>0.17189237499999999</v>
      </c>
      <c r="K196" s="39">
        <v>81.278400000000005</v>
      </c>
      <c r="L196" s="39">
        <v>126.19978700000001</v>
      </c>
      <c r="M196" s="39">
        <v>67.641908000000001</v>
      </c>
      <c r="N196" s="15">
        <v>11.580471920511433</v>
      </c>
      <c r="O196" s="13">
        <f t="shared" si="8"/>
        <v>452.86254719737781</v>
      </c>
      <c r="P196" s="13">
        <f t="shared" si="9"/>
        <v>1217.183609747656</v>
      </c>
      <c r="R196" s="13">
        <f t="shared" si="10"/>
        <v>1031.7327825574575</v>
      </c>
      <c r="S196" s="13">
        <f t="shared" si="11"/>
        <v>2737.6243557624484</v>
      </c>
    </row>
    <row r="197" spans="1:19" x14ac:dyDescent="0.3">
      <c r="A197" s="38">
        <v>2</v>
      </c>
      <c r="B197" s="38">
        <v>46</v>
      </c>
      <c r="C197" s="38">
        <v>0.122872949</v>
      </c>
      <c r="D197" s="38">
        <v>0.109448567</v>
      </c>
      <c r="E197" s="38">
        <v>67.508700000000005</v>
      </c>
      <c r="F197" s="38">
        <v>110.229669</v>
      </c>
      <c r="G197" s="38">
        <v>55.256627999999999</v>
      </c>
      <c r="H197" s="14">
        <v>4.0077546220944589</v>
      </c>
      <c r="I197" s="58">
        <v>0.18187215900000001</v>
      </c>
      <c r="J197" s="58">
        <v>0.17043074999999999</v>
      </c>
      <c r="K197" s="39">
        <v>84.030199999999994</v>
      </c>
      <c r="L197" s="39">
        <v>127.046447</v>
      </c>
      <c r="M197" s="39">
        <v>68.561671000000004</v>
      </c>
      <c r="N197" s="15">
        <v>112.8887224071227</v>
      </c>
      <c r="O197" s="13">
        <f t="shared" ref="O197:O207" si="12">C197*E197*E197</f>
        <v>559.98419746010404</v>
      </c>
      <c r="P197" s="13">
        <f t="shared" ref="P197:P207" si="13">I197*K197*K197</f>
        <v>1284.212866364586</v>
      </c>
      <c r="R197" s="13">
        <f t="shared" ref="R197:R207" si="14">D197*F197*F197</f>
        <v>1329.8635613220979</v>
      </c>
      <c r="S197" s="13">
        <f t="shared" ref="S197:S207" si="15">J197*L197*L197</f>
        <v>2750.8885976738084</v>
      </c>
    </row>
    <row r="198" spans="1:19" x14ac:dyDescent="0.3">
      <c r="A198" s="38">
        <v>2</v>
      </c>
      <c r="B198" s="38">
        <v>47</v>
      </c>
      <c r="C198" s="38">
        <v>8.9166775300000001E-2</v>
      </c>
      <c r="D198" s="38">
        <v>5.6485168600000003E-2</v>
      </c>
      <c r="E198" s="38">
        <v>66.242899999999992</v>
      </c>
      <c r="F198" s="38">
        <v>116.067153</v>
      </c>
      <c r="G198" s="38">
        <v>56.563122</v>
      </c>
      <c r="H198" s="14">
        <v>6.6416274559932213E-3</v>
      </c>
      <c r="I198" s="58">
        <v>0.13600470100000001</v>
      </c>
      <c r="J198" s="58">
        <v>0.115826041</v>
      </c>
      <c r="K198" s="39">
        <v>83.929400000000001</v>
      </c>
      <c r="L198" s="39">
        <v>129.43625</v>
      </c>
      <c r="M198" s="39">
        <v>63.630390999999996</v>
      </c>
      <c r="N198" s="15">
        <v>1.6279359215486706</v>
      </c>
      <c r="O198" s="13">
        <f t="shared" si="12"/>
        <v>391.27467056618985</v>
      </c>
      <c r="P198" s="13">
        <f t="shared" si="13"/>
        <v>958.03672359477082</v>
      </c>
      <c r="R198" s="13">
        <f t="shared" si="14"/>
        <v>760.94469386116612</v>
      </c>
      <c r="S198" s="13">
        <f t="shared" si="15"/>
        <v>1940.5197020850587</v>
      </c>
    </row>
    <row r="199" spans="1:19" x14ac:dyDescent="0.3">
      <c r="A199" s="38">
        <v>2</v>
      </c>
      <c r="B199" s="38">
        <v>48</v>
      </c>
      <c r="C199" s="38">
        <v>0.106857613</v>
      </c>
      <c r="D199" s="38">
        <v>8.4122955799999996E-2</v>
      </c>
      <c r="E199" s="38">
        <v>55.512799999999999</v>
      </c>
      <c r="F199" s="38">
        <v>109.68665900000001</v>
      </c>
      <c r="G199" s="38">
        <v>52.065111999999999</v>
      </c>
      <c r="H199" s="14">
        <v>1.9678114636298725</v>
      </c>
      <c r="I199" s="58">
        <v>0.254166275</v>
      </c>
      <c r="J199" s="58">
        <v>0.23540201799999999</v>
      </c>
      <c r="K199" s="39">
        <v>74.190399999999997</v>
      </c>
      <c r="L199" s="39">
        <v>122.900352</v>
      </c>
      <c r="M199" s="39">
        <v>65.393608</v>
      </c>
      <c r="N199" s="15">
        <v>44.36886447513487</v>
      </c>
      <c r="O199" s="13">
        <f t="shared" si="12"/>
        <v>329.3000032473517</v>
      </c>
      <c r="P199" s="13">
        <f t="shared" si="13"/>
        <v>1398.9859382729476</v>
      </c>
      <c r="R199" s="13">
        <f t="shared" si="14"/>
        <v>1012.0970069484974</v>
      </c>
      <c r="S199" s="13">
        <f t="shared" si="15"/>
        <v>3555.6289620877878</v>
      </c>
    </row>
    <row r="200" spans="1:19" x14ac:dyDescent="0.3">
      <c r="A200" s="38">
        <v>2</v>
      </c>
      <c r="B200" s="38">
        <v>49</v>
      </c>
      <c r="C200" s="38">
        <v>9.7954072099999998E-2</v>
      </c>
      <c r="D200" s="38">
        <v>7.1461878699999995E-2</v>
      </c>
      <c r="E200" s="38">
        <v>54.2395</v>
      </c>
      <c r="F200" s="38">
        <v>109.506495</v>
      </c>
      <c r="G200" s="38">
        <v>52.790281999999998</v>
      </c>
      <c r="H200" s="14">
        <v>4.8217534188481216E-2</v>
      </c>
      <c r="I200" s="58">
        <v>0.15910312500000001</v>
      </c>
      <c r="J200" s="58">
        <v>0.13785642400000001</v>
      </c>
      <c r="K200" s="39">
        <v>73.0762</v>
      </c>
      <c r="L200" s="39">
        <v>119.891671</v>
      </c>
      <c r="M200" s="39">
        <v>61.286299</v>
      </c>
      <c r="N200" s="15">
        <v>1.3827210632879783</v>
      </c>
      <c r="O200" s="13">
        <f t="shared" si="12"/>
        <v>288.17337294260278</v>
      </c>
      <c r="P200" s="13">
        <f t="shared" si="13"/>
        <v>849.63153103399918</v>
      </c>
      <c r="R200" s="13">
        <f t="shared" si="14"/>
        <v>856.94744183086834</v>
      </c>
      <c r="S200" s="13">
        <f t="shared" si="15"/>
        <v>1981.5499997155614</v>
      </c>
    </row>
    <row r="201" spans="1:19" x14ac:dyDescent="0.3">
      <c r="A201" s="38">
        <v>2</v>
      </c>
      <c r="B201" s="38">
        <v>50</v>
      </c>
      <c r="C201" s="38">
        <v>8.9023642200000003E-2</v>
      </c>
      <c r="D201" s="38">
        <v>4.7419723099999998E-2</v>
      </c>
      <c r="E201" s="38">
        <v>54.296700000000001</v>
      </c>
      <c r="F201" s="38">
        <v>113.809516</v>
      </c>
      <c r="G201" s="38">
        <v>56.842995000000002</v>
      </c>
      <c r="H201" s="14">
        <v>0.19954067227732047</v>
      </c>
      <c r="I201" s="58">
        <v>0.12515775900000001</v>
      </c>
      <c r="J201" s="58">
        <v>0.101176143</v>
      </c>
      <c r="K201" s="39">
        <v>71.079799999999992</v>
      </c>
      <c r="L201" s="39">
        <v>120.49907999999999</v>
      </c>
      <c r="M201" s="39">
        <v>60.940012000000003</v>
      </c>
      <c r="N201" s="15">
        <v>1.2555931775833684</v>
      </c>
      <c r="O201" s="13">
        <f t="shared" si="12"/>
        <v>262.45341546685381</v>
      </c>
      <c r="P201" s="13">
        <f t="shared" si="13"/>
        <v>632.33929779049981</v>
      </c>
      <c r="R201" s="13">
        <f t="shared" si="14"/>
        <v>614.20898672617227</v>
      </c>
      <c r="S201" s="13">
        <f t="shared" si="15"/>
        <v>1469.0804577069591</v>
      </c>
    </row>
    <row r="202" spans="1:19" x14ac:dyDescent="0.3">
      <c r="A202" s="38">
        <v>2</v>
      </c>
      <c r="B202" s="38">
        <v>51</v>
      </c>
      <c r="C202" s="38">
        <v>0.113045312</v>
      </c>
      <c r="D202" s="38">
        <v>9.3115612900000005E-2</v>
      </c>
      <c r="E202" s="38">
        <v>67.742399999999989</v>
      </c>
      <c r="F202" s="38">
        <v>121.74368000000001</v>
      </c>
      <c r="G202" s="38">
        <v>63.238337000000008</v>
      </c>
      <c r="H202" s="14">
        <v>0.65624850268919688</v>
      </c>
      <c r="I202" s="58">
        <v>0.15646643900000001</v>
      </c>
      <c r="J202" s="58">
        <v>0.13567121300000001</v>
      </c>
      <c r="K202" s="39">
        <v>83.738699999999994</v>
      </c>
      <c r="L202" s="39">
        <v>134.267021</v>
      </c>
      <c r="M202" s="39">
        <v>72.513072999999991</v>
      </c>
      <c r="N202" s="15">
        <v>1.9707132815270947</v>
      </c>
      <c r="O202" s="13">
        <f t="shared" si="12"/>
        <v>518.76863987919944</v>
      </c>
      <c r="P202" s="13">
        <f t="shared" si="13"/>
        <v>1097.1692504252198</v>
      </c>
      <c r="R202" s="13">
        <f t="shared" si="14"/>
        <v>1380.1152559827638</v>
      </c>
      <c r="S202" s="13">
        <f t="shared" si="15"/>
        <v>2445.8308268895953</v>
      </c>
    </row>
    <row r="203" spans="1:19" x14ac:dyDescent="0.3">
      <c r="A203" s="38">
        <v>2</v>
      </c>
      <c r="B203" s="38">
        <v>52</v>
      </c>
      <c r="C203" s="38">
        <v>0.106266789</v>
      </c>
      <c r="D203" s="38">
        <v>8.5812114199999998E-2</v>
      </c>
      <c r="E203" s="38">
        <v>71.325700000000012</v>
      </c>
      <c r="F203" s="38">
        <v>122.352583</v>
      </c>
      <c r="G203" s="38">
        <v>63.470232000000003</v>
      </c>
      <c r="H203" s="14">
        <v>10.083265135072168</v>
      </c>
      <c r="I203" s="58">
        <v>0.14961975799999999</v>
      </c>
      <c r="J203" s="58">
        <v>0.12739735799999999</v>
      </c>
      <c r="K203" s="39">
        <v>87.557399999999987</v>
      </c>
      <c r="L203" s="39">
        <v>136.823263</v>
      </c>
      <c r="M203" s="39">
        <v>74.961827</v>
      </c>
      <c r="N203" s="15">
        <v>78.231826707492388</v>
      </c>
      <c r="O203" s="13">
        <f t="shared" si="12"/>
        <v>540.61693141322462</v>
      </c>
      <c r="P203" s="13">
        <f t="shared" si="13"/>
        <v>1147.0296956178033</v>
      </c>
      <c r="R203" s="13">
        <f t="shared" si="14"/>
        <v>1284.6206132754808</v>
      </c>
      <c r="S203" s="13">
        <f t="shared" si="15"/>
        <v>2384.9556551218197</v>
      </c>
    </row>
    <row r="204" spans="1:19" x14ac:dyDescent="0.3">
      <c r="A204" s="38">
        <v>2</v>
      </c>
      <c r="B204" s="38">
        <v>53</v>
      </c>
      <c r="C204" s="38">
        <v>9.8808102300000006E-2</v>
      </c>
      <c r="D204" s="38">
        <v>7.60084018E-2</v>
      </c>
      <c r="E204" s="38">
        <v>62.510100000000001</v>
      </c>
      <c r="F204" s="38">
        <v>116.876194</v>
      </c>
      <c r="G204" s="38">
        <v>58.410125000000001</v>
      </c>
      <c r="H204" s="14">
        <v>4.7525803281102265E-2</v>
      </c>
      <c r="I204" s="58">
        <v>0.146725982</v>
      </c>
      <c r="J204" s="58">
        <v>0.12789255399999999</v>
      </c>
      <c r="K204" s="39">
        <v>80.794299999999993</v>
      </c>
      <c r="L204" s="39">
        <v>127.61573000000001</v>
      </c>
      <c r="M204" s="39">
        <v>65.977747000000008</v>
      </c>
      <c r="N204" s="15">
        <v>1.2783346130923912</v>
      </c>
      <c r="O204" s="13">
        <f t="shared" si="12"/>
        <v>386.09390491794335</v>
      </c>
      <c r="P204" s="13">
        <f t="shared" si="13"/>
        <v>957.78596765506722</v>
      </c>
      <c r="R204" s="13">
        <f t="shared" si="14"/>
        <v>1038.2781679821098</v>
      </c>
      <c r="S204" s="13">
        <f t="shared" si="15"/>
        <v>2082.8293002278178</v>
      </c>
    </row>
    <row r="205" spans="1:19" x14ac:dyDescent="0.3">
      <c r="A205" s="38">
        <v>2</v>
      </c>
      <c r="B205" s="38">
        <v>54</v>
      </c>
      <c r="C205" s="38">
        <v>0.107527807</v>
      </c>
      <c r="D205" s="38">
        <v>8.6846217500000003E-2</v>
      </c>
      <c r="E205" s="38">
        <v>67.875399999999999</v>
      </c>
      <c r="F205" s="38">
        <v>122.10882100000001</v>
      </c>
      <c r="G205" s="38">
        <v>60.435338999999999</v>
      </c>
      <c r="H205" s="14">
        <v>0.38286652648631586</v>
      </c>
      <c r="I205" s="58">
        <v>0.15622061500000001</v>
      </c>
      <c r="J205" s="58">
        <v>0.14163128999999999</v>
      </c>
      <c r="K205" s="39">
        <v>86.632000000000005</v>
      </c>
      <c r="L205" s="39">
        <v>133.87667400000001</v>
      </c>
      <c r="M205" s="39">
        <v>68.227806000000001</v>
      </c>
      <c r="N205" s="15">
        <v>6.4643548411695022</v>
      </c>
      <c r="O205" s="13">
        <f t="shared" si="12"/>
        <v>495.38812574810896</v>
      </c>
      <c r="P205" s="13">
        <f t="shared" si="13"/>
        <v>1172.451872535886</v>
      </c>
      <c r="R205" s="13">
        <f t="shared" si="14"/>
        <v>1294.9260986090142</v>
      </c>
      <c r="S205" s="13">
        <f t="shared" si="15"/>
        <v>2538.4524894669967</v>
      </c>
    </row>
    <row r="206" spans="1:19" x14ac:dyDescent="0.3">
      <c r="A206" s="38">
        <v>2</v>
      </c>
      <c r="B206" s="38">
        <v>55</v>
      </c>
      <c r="C206" s="38">
        <v>0.13211603499999999</v>
      </c>
      <c r="D206" s="38">
        <v>0.119382508</v>
      </c>
      <c r="E206" s="38">
        <v>71.324299999999994</v>
      </c>
      <c r="F206" s="38">
        <v>122.115419</v>
      </c>
      <c r="G206" s="38">
        <v>64.595809000000003</v>
      </c>
      <c r="H206" s="14">
        <v>0.90582838148946088</v>
      </c>
      <c r="I206" s="58">
        <v>0.20869085200000001</v>
      </c>
      <c r="J206" s="58">
        <v>0.198645815</v>
      </c>
      <c r="K206" s="39">
        <v>93.869399999999999</v>
      </c>
      <c r="L206" s="39">
        <v>139.684211</v>
      </c>
      <c r="M206" s="39">
        <v>78.811757999999998</v>
      </c>
      <c r="N206" s="15">
        <v>31.323080466301278</v>
      </c>
      <c r="O206" s="13">
        <f t="shared" si="12"/>
        <v>672.09484982450863</v>
      </c>
      <c r="P206" s="13">
        <f t="shared" si="13"/>
        <v>1838.8719830273149</v>
      </c>
      <c r="R206" s="13">
        <f t="shared" si="14"/>
        <v>1780.2529177960876</v>
      </c>
      <c r="S206" s="13">
        <f t="shared" si="15"/>
        <v>3875.9133377790799</v>
      </c>
    </row>
    <row r="207" spans="1:19" x14ac:dyDescent="0.3">
      <c r="A207" s="38">
        <v>2</v>
      </c>
      <c r="B207" s="38">
        <v>56</v>
      </c>
      <c r="C207" s="38">
        <v>0.116034023</v>
      </c>
      <c r="D207" s="38">
        <v>9.7299106400000002E-2</v>
      </c>
      <c r="E207" s="38">
        <v>69.041799999999995</v>
      </c>
      <c r="F207" s="38">
        <v>119.00630199999999</v>
      </c>
      <c r="G207" s="38">
        <v>58.430874000000003</v>
      </c>
      <c r="H207" s="14">
        <v>2.3079009151621572</v>
      </c>
      <c r="I207" s="58">
        <v>0.159363016</v>
      </c>
      <c r="J207" s="58">
        <v>0.143214434</v>
      </c>
      <c r="K207" s="39">
        <v>85.075699999999998</v>
      </c>
      <c r="L207" s="39">
        <v>131.620878</v>
      </c>
      <c r="M207" s="39">
        <v>68.102846999999997</v>
      </c>
      <c r="N207" s="15">
        <v>24.549469136075896</v>
      </c>
      <c r="O207" s="13">
        <f t="shared" si="12"/>
        <v>553.10751690055952</v>
      </c>
      <c r="P207" s="13">
        <f t="shared" si="13"/>
        <v>1153.4495464810736</v>
      </c>
      <c r="R207" s="13">
        <f t="shared" si="14"/>
        <v>1377.9985861891644</v>
      </c>
      <c r="S207" s="13">
        <f t="shared" si="15"/>
        <v>2481.0548066677497</v>
      </c>
    </row>
  </sheetData>
  <mergeCells count="5">
    <mergeCell ref="C1:H1"/>
    <mergeCell ref="I1:N1"/>
    <mergeCell ref="A2:B2"/>
    <mergeCell ref="L2:M2"/>
    <mergeCell ref="A3:B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3765-AEB8-424B-B71A-AC4A253BE4DD}">
  <dimension ref="A1:X207"/>
  <sheetViews>
    <sheetView zoomScale="55" zoomScaleNormal="55" workbookViewId="0">
      <selection activeCell="V58" sqref="V58"/>
    </sheetView>
  </sheetViews>
  <sheetFormatPr defaultRowHeight="14.4" x14ac:dyDescent="0.3"/>
  <cols>
    <col min="1" max="1" width="7.44140625" style="13" bestFit="1" customWidth="1"/>
    <col min="2" max="2" width="12.44140625" style="13" bestFit="1" customWidth="1"/>
    <col min="3" max="3" width="8.33203125" style="13" bestFit="1" customWidth="1"/>
    <col min="4" max="4" width="9.77734375" style="13" customWidth="1"/>
    <col min="5" max="5" width="8.33203125" style="13" bestFit="1" customWidth="1"/>
    <col min="6" max="6" width="10.109375" style="13" bestFit="1" customWidth="1"/>
    <col min="7" max="7" width="8.21875" style="13" bestFit="1" customWidth="1"/>
    <col min="8" max="8" width="9.21875" style="13" bestFit="1" customWidth="1"/>
    <col min="9" max="9" width="8.88671875" style="13"/>
    <col min="10" max="10" width="8.6640625" style="13" bestFit="1" customWidth="1"/>
    <col min="20" max="20" width="17.88671875" bestFit="1" customWidth="1"/>
    <col min="21" max="21" width="33.33203125" customWidth="1"/>
    <col min="22" max="22" width="18.88671875" bestFit="1" customWidth="1"/>
    <col min="23" max="23" width="12.33203125" customWidth="1"/>
    <col min="24" max="24" width="6" bestFit="1" customWidth="1"/>
  </cols>
  <sheetData>
    <row r="1" spans="1:21" s="2" customFormat="1" x14ac:dyDescent="0.3">
      <c r="A1" s="45" t="s">
        <v>0</v>
      </c>
      <c r="B1" s="45" t="s">
        <v>1</v>
      </c>
      <c r="C1" s="204" t="s">
        <v>3</v>
      </c>
      <c r="D1" s="215"/>
      <c r="E1" s="218" t="s">
        <v>4</v>
      </c>
      <c r="F1" s="219"/>
      <c r="G1" s="130"/>
      <c r="H1" s="130"/>
      <c r="I1" s="130"/>
      <c r="J1" s="130"/>
    </row>
    <row r="2" spans="1:21" s="2" customFormat="1" ht="14.4" customHeight="1" x14ac:dyDescent="0.3">
      <c r="A2" s="222" t="s">
        <v>13</v>
      </c>
      <c r="B2" s="222"/>
      <c r="C2" s="216"/>
      <c r="D2" s="217"/>
      <c r="E2" s="220"/>
      <c r="F2" s="221"/>
      <c r="G2" s="130"/>
      <c r="H2" s="130"/>
      <c r="I2" s="130"/>
      <c r="J2" s="130"/>
    </row>
    <row r="3" spans="1:21" s="2" customFormat="1" ht="28.8" x14ac:dyDescent="0.3">
      <c r="A3" s="222" t="s">
        <v>12</v>
      </c>
      <c r="B3" s="222"/>
      <c r="C3" s="45" t="s">
        <v>7</v>
      </c>
      <c r="D3" s="45" t="s">
        <v>8</v>
      </c>
      <c r="E3" s="50" t="s">
        <v>7</v>
      </c>
      <c r="F3" s="51" t="s">
        <v>8</v>
      </c>
      <c r="G3" s="45" t="s">
        <v>7</v>
      </c>
      <c r="H3" s="45" t="s">
        <v>3</v>
      </c>
      <c r="I3" s="51" t="s">
        <v>7</v>
      </c>
      <c r="J3" s="131" t="s">
        <v>4</v>
      </c>
      <c r="N3" s="95" t="s">
        <v>18</v>
      </c>
    </row>
    <row r="4" spans="1:21" x14ac:dyDescent="0.3">
      <c r="A4" s="136">
        <v>4</v>
      </c>
      <c r="B4" s="136">
        <v>1</v>
      </c>
      <c r="C4" s="127">
        <v>0.11194057</v>
      </c>
      <c r="D4" s="127">
        <v>8.0143660300000003E-2</v>
      </c>
      <c r="E4" s="129">
        <v>0.20514067999999999</v>
      </c>
      <c r="F4" s="129">
        <v>0.190299839</v>
      </c>
      <c r="G4" s="104">
        <v>7.2999999999999995E-2</v>
      </c>
      <c r="H4" s="142">
        <f>-5.4691*G4*G4+2.9863*G4-0.1891</f>
        <v>-2.4493389999999393E-4</v>
      </c>
      <c r="I4" s="15">
        <v>4.7500000000000001E-2</v>
      </c>
      <c r="J4" s="135">
        <f>-0.933*I4*I4+1.4933*I4-0.0688</f>
        <v>2.666875000000013E-5</v>
      </c>
      <c r="K4" s="186"/>
      <c r="L4" s="186"/>
      <c r="N4" s="7">
        <v>0</v>
      </c>
      <c r="O4" s="98"/>
      <c r="P4" s="60">
        <v>2</v>
      </c>
      <c r="Q4" s="61" t="s">
        <v>40</v>
      </c>
      <c r="R4" s="2"/>
      <c r="S4" s="2"/>
    </row>
    <row r="5" spans="1:21" x14ac:dyDescent="0.3">
      <c r="A5" s="136">
        <v>4</v>
      </c>
      <c r="B5" s="136">
        <v>2</v>
      </c>
      <c r="C5" s="127">
        <v>0.10871177899999999</v>
      </c>
      <c r="D5" s="127">
        <v>7.8721448799999996E-2</v>
      </c>
      <c r="E5" s="129">
        <v>0.15412110100000001</v>
      </c>
      <c r="F5" s="129">
        <v>0.13859343499999999</v>
      </c>
      <c r="G5" s="104">
        <v>0.1</v>
      </c>
      <c r="H5" s="142">
        <f t="shared" ref="H5:H8" si="0">-5.4691*G5*G5+2.9863*G5-0.1891</f>
        <v>5.4839000000000027E-2</v>
      </c>
      <c r="I5" s="15">
        <v>0.08</v>
      </c>
      <c r="J5" s="135">
        <f t="shared" ref="J5:J9" si="1">-0.933*I5*I5+1.4933*I5-0.0688</f>
        <v>4.4692800000000019E-2</v>
      </c>
      <c r="K5" s="186"/>
      <c r="L5" s="186"/>
      <c r="N5" s="7">
        <v>0.05</v>
      </c>
      <c r="O5" s="98" t="s">
        <v>5</v>
      </c>
      <c r="P5" s="74">
        <f>G152</f>
        <v>5.3999999999999999E-2</v>
      </c>
      <c r="Q5" s="75">
        <f>G4</f>
        <v>7.2999999999999995E-2</v>
      </c>
      <c r="R5" s="2"/>
      <c r="S5" s="2"/>
    </row>
    <row r="6" spans="1:21" x14ac:dyDescent="0.3">
      <c r="A6" s="136">
        <v>4</v>
      </c>
      <c r="B6" s="136">
        <v>3</v>
      </c>
      <c r="C6" s="127">
        <v>0.10042820099999999</v>
      </c>
      <c r="D6" s="127">
        <v>6.68101683E-2</v>
      </c>
      <c r="E6" s="129">
        <v>0.13798880599999999</v>
      </c>
      <c r="F6" s="129">
        <v>0.120114259</v>
      </c>
      <c r="G6" s="104">
        <v>0.13400000000000001</v>
      </c>
      <c r="H6" s="142">
        <f t="shared" si="0"/>
        <v>0.11286104040000006</v>
      </c>
      <c r="I6" s="15">
        <v>0.1106</v>
      </c>
      <c r="J6" s="135">
        <f t="shared" si="1"/>
        <v>8.4946188120000016E-2</v>
      </c>
      <c r="K6" s="186"/>
      <c r="L6" s="186"/>
      <c r="N6" s="7">
        <v>0.1</v>
      </c>
      <c r="O6" s="97" t="s">
        <v>6</v>
      </c>
      <c r="P6" s="76">
        <f>I152</f>
        <v>6.1499999999999999E-2</v>
      </c>
      <c r="Q6" s="77">
        <f>I4</f>
        <v>4.7500000000000001E-2</v>
      </c>
    </row>
    <row r="7" spans="1:21" x14ac:dyDescent="0.3">
      <c r="A7" s="136">
        <v>4</v>
      </c>
      <c r="B7" s="136">
        <v>4</v>
      </c>
      <c r="C7" s="127">
        <v>0.13972595300000001</v>
      </c>
      <c r="D7" s="127">
        <v>0.12264841</v>
      </c>
      <c r="E7" s="129">
        <v>0.162415057</v>
      </c>
      <c r="F7" s="129">
        <v>0.15098141100000001</v>
      </c>
      <c r="G7" s="104">
        <v>0.16800000000000001</v>
      </c>
      <c r="H7" s="142">
        <f t="shared" si="0"/>
        <v>0.15823852160000001</v>
      </c>
      <c r="I7" s="15">
        <v>0.14119999999999999</v>
      </c>
      <c r="J7" s="135">
        <f t="shared" si="1"/>
        <v>0.12345232848000001</v>
      </c>
      <c r="K7" s="186"/>
      <c r="L7" s="186"/>
      <c r="N7" s="7">
        <v>0.15</v>
      </c>
      <c r="O7" s="7"/>
      <c r="P7" s="7"/>
      <c r="Q7" s="7"/>
      <c r="R7" s="7"/>
      <c r="S7" s="7"/>
    </row>
    <row r="8" spans="1:21" x14ac:dyDescent="0.3">
      <c r="A8" s="136">
        <v>4</v>
      </c>
      <c r="B8" s="136">
        <v>5</v>
      </c>
      <c r="C8" s="127">
        <v>9.1022364800000005E-2</v>
      </c>
      <c r="D8" s="127">
        <v>5.1764402500000001E-2</v>
      </c>
      <c r="E8" s="129">
        <v>0.103098683</v>
      </c>
      <c r="F8" s="129">
        <v>7.7972836800000001E-2</v>
      </c>
      <c r="G8" s="104">
        <v>0.17199999999999999</v>
      </c>
      <c r="H8" s="142">
        <f t="shared" si="0"/>
        <v>0.16274574560000005</v>
      </c>
      <c r="I8" s="15">
        <v>0.17180000000000001</v>
      </c>
      <c r="J8" s="135">
        <f t="shared" si="1"/>
        <v>0.16021122107999999</v>
      </c>
      <c r="K8" s="186"/>
      <c r="L8" s="186"/>
      <c r="N8" s="7">
        <v>0.2</v>
      </c>
      <c r="O8" s="62">
        <v>5.6500000000000002E-2</v>
      </c>
      <c r="P8" s="63">
        <f>-1.5723*O8*O8+1.7572*O8-0.0945</f>
        <v>-2.3737467499999887E-4</v>
      </c>
      <c r="Q8" s="64">
        <v>5.3999999999999999E-2</v>
      </c>
      <c r="R8" s="65">
        <f>-1.2901*Q8*Q8+1.6372*Q8-0.0843</f>
        <v>3.4686839999999164E-4</v>
      </c>
      <c r="S8" s="11"/>
      <c r="T8" s="13"/>
      <c r="U8" s="11"/>
    </row>
    <row r="9" spans="1:21" x14ac:dyDescent="0.3">
      <c r="A9" s="136">
        <v>4</v>
      </c>
      <c r="B9" s="136">
        <v>6</v>
      </c>
      <c r="C9" s="127">
        <v>0.133405626</v>
      </c>
      <c r="D9" s="127">
        <v>0.11173628300000001</v>
      </c>
      <c r="E9" s="129">
        <v>0.14544913200000001</v>
      </c>
      <c r="F9" s="129">
        <v>0.127987564</v>
      </c>
      <c r="G9" s="104"/>
      <c r="H9" s="104"/>
      <c r="I9" s="15">
        <v>0.21</v>
      </c>
      <c r="J9" s="135">
        <f t="shared" si="1"/>
        <v>0.20364770000000001</v>
      </c>
      <c r="K9" s="186"/>
      <c r="L9" s="186"/>
      <c r="N9" s="7">
        <v>0.25</v>
      </c>
      <c r="O9" s="66">
        <v>0.06</v>
      </c>
      <c r="P9" s="67">
        <f>-1.4939*O9*O9+1.6879*O9-0.0851</f>
        <v>1.0795959999999993E-2</v>
      </c>
      <c r="Q9" s="68">
        <v>7.0000000000000007E-2</v>
      </c>
      <c r="R9" s="69">
        <f>-2.609*Q9*Q9+2.0917*Q9-0.1243</f>
        <v>9.3349000000000071E-3</v>
      </c>
      <c r="S9" s="7"/>
    </row>
    <row r="10" spans="1:21" x14ac:dyDescent="0.3">
      <c r="A10" s="136">
        <v>4</v>
      </c>
      <c r="B10" s="136">
        <v>7</v>
      </c>
      <c r="C10" s="127">
        <v>0.14052975200000001</v>
      </c>
      <c r="D10" s="127">
        <v>0.122391731</v>
      </c>
      <c r="E10" s="129">
        <v>0.15747259599999999</v>
      </c>
      <c r="F10" s="129">
        <v>0.14676456199999999</v>
      </c>
      <c r="G10" s="132"/>
      <c r="H10" s="132"/>
      <c r="J10" s="47"/>
      <c r="K10" s="186"/>
      <c r="L10" s="186"/>
      <c r="N10" s="7">
        <v>0.3</v>
      </c>
      <c r="O10" s="70">
        <v>7.0000000000000007E-2</v>
      </c>
      <c r="P10" s="71">
        <f>-1.4939*O10*O10+1.6879*O10-0.0851</f>
        <v>2.5732890000000008E-2</v>
      </c>
      <c r="Q10" s="72">
        <v>0.08</v>
      </c>
      <c r="R10" s="73">
        <f>-2.609*Q10*Q10+2.0917*Q10-0.1243</f>
        <v>2.6338399999999984E-2</v>
      </c>
      <c r="S10" s="7"/>
    </row>
    <row r="11" spans="1:21" x14ac:dyDescent="0.3">
      <c r="A11" s="136">
        <v>4</v>
      </c>
      <c r="B11" s="136">
        <v>8</v>
      </c>
      <c r="C11" s="127">
        <v>0.132473484</v>
      </c>
      <c r="D11" s="127">
        <v>0.113302082</v>
      </c>
      <c r="E11" s="129">
        <v>0.15822172200000001</v>
      </c>
      <c r="F11" s="129">
        <v>0.145337299</v>
      </c>
      <c r="G11" s="132"/>
      <c r="H11" s="132"/>
      <c r="J11" s="47"/>
      <c r="K11" s="186"/>
      <c r="L11" s="186"/>
      <c r="N11" s="33">
        <v>0.36</v>
      </c>
      <c r="S11" s="59"/>
    </row>
    <row r="12" spans="1:21" x14ac:dyDescent="0.3">
      <c r="A12" s="136">
        <v>4</v>
      </c>
      <c r="B12" s="136">
        <v>9</v>
      </c>
      <c r="C12" s="127">
        <v>0.12441281999999999</v>
      </c>
      <c r="D12" s="127">
        <v>0.10172455</v>
      </c>
      <c r="E12" s="129">
        <v>0.170367718</v>
      </c>
      <c r="F12" s="129">
        <v>0.15604078800000001</v>
      </c>
      <c r="J12" s="47"/>
      <c r="K12" s="186"/>
      <c r="L12" s="186"/>
      <c r="S12" s="59"/>
    </row>
    <row r="13" spans="1:21" x14ac:dyDescent="0.3">
      <c r="A13" s="136">
        <v>4</v>
      </c>
      <c r="B13" s="136">
        <v>10</v>
      </c>
      <c r="C13" s="127">
        <v>0.15168736899999999</v>
      </c>
      <c r="D13" s="127">
        <v>0.137141868</v>
      </c>
      <c r="E13" s="129">
        <v>0.18554557899999999</v>
      </c>
      <c r="F13" s="129">
        <v>0.17681495799999999</v>
      </c>
      <c r="K13" s="186"/>
      <c r="L13" s="186"/>
      <c r="O13" s="97"/>
      <c r="P13" s="1"/>
      <c r="Q13" s="46" t="s">
        <v>27</v>
      </c>
      <c r="R13" s="46" t="s">
        <v>28</v>
      </c>
      <c r="S13" s="46" t="s">
        <v>26</v>
      </c>
    </row>
    <row r="14" spans="1:21" x14ac:dyDescent="0.3">
      <c r="A14" s="136">
        <v>4</v>
      </c>
      <c r="B14" s="136">
        <v>11</v>
      </c>
      <c r="C14" s="127">
        <v>0.13737307500000001</v>
      </c>
      <c r="D14" s="127">
        <v>0.11879187099999999</v>
      </c>
      <c r="E14" s="129">
        <v>0.157621399</v>
      </c>
      <c r="F14" s="129">
        <v>0.143050015</v>
      </c>
      <c r="K14" s="186"/>
      <c r="L14" s="186"/>
      <c r="O14" s="46" t="s">
        <v>5</v>
      </c>
      <c r="P14" s="214">
        <v>2</v>
      </c>
      <c r="Q14" s="97">
        <v>-2.7168000000000001</v>
      </c>
      <c r="R14" s="97">
        <v>1.9762</v>
      </c>
      <c r="S14" s="79">
        <v>-9.8400000000000001E-2</v>
      </c>
    </row>
    <row r="15" spans="1:21" x14ac:dyDescent="0.3">
      <c r="A15" s="136">
        <v>4</v>
      </c>
      <c r="B15" s="136">
        <v>12</v>
      </c>
      <c r="C15" s="127">
        <v>0.14690460299999999</v>
      </c>
      <c r="D15" s="127">
        <v>0.12942694099999999</v>
      </c>
      <c r="E15" s="129">
        <v>0.167707831</v>
      </c>
      <c r="F15" s="129">
        <v>0.15786133699999999</v>
      </c>
      <c r="K15" s="186"/>
      <c r="L15" s="186"/>
      <c r="O15" s="46" t="s">
        <v>6</v>
      </c>
      <c r="P15" s="214"/>
      <c r="Q15" s="97">
        <v>-2.0676999999999999</v>
      </c>
      <c r="R15" s="97">
        <v>1.8885000000000001</v>
      </c>
      <c r="S15" s="1">
        <v>-0.10829999999999999</v>
      </c>
    </row>
    <row r="16" spans="1:21" x14ac:dyDescent="0.3">
      <c r="A16" s="136">
        <v>4</v>
      </c>
      <c r="B16" s="136">
        <v>13</v>
      </c>
      <c r="C16" s="127">
        <v>0.131514192</v>
      </c>
      <c r="D16" s="127">
        <v>0.10983102</v>
      </c>
      <c r="E16" s="129">
        <v>0.153090015</v>
      </c>
      <c r="F16" s="129">
        <v>0.139434114</v>
      </c>
      <c r="K16" s="186"/>
      <c r="L16" s="186"/>
      <c r="O16" s="46" t="s">
        <v>5</v>
      </c>
      <c r="P16" s="214" t="s">
        <v>41</v>
      </c>
      <c r="Q16" s="1">
        <v>-5.4691000000000001</v>
      </c>
      <c r="R16" s="1">
        <v>2.9863</v>
      </c>
      <c r="S16" s="1">
        <v>-0.18909999999999999</v>
      </c>
    </row>
    <row r="17" spans="1:24" x14ac:dyDescent="0.3">
      <c r="A17" s="136">
        <v>4</v>
      </c>
      <c r="B17" s="136">
        <v>14</v>
      </c>
      <c r="C17" s="127">
        <v>0.13587132099999999</v>
      </c>
      <c r="D17" s="127">
        <v>0.11900168699999999</v>
      </c>
      <c r="E17" s="129">
        <v>0.15179869500000001</v>
      </c>
      <c r="F17" s="129">
        <v>0.13955681</v>
      </c>
      <c r="K17" s="186"/>
      <c r="L17" s="186"/>
      <c r="O17" s="46" t="s">
        <v>6</v>
      </c>
      <c r="P17" s="214"/>
      <c r="Q17" s="1">
        <v>-0.93300000000000005</v>
      </c>
      <c r="R17" s="1">
        <v>1.4933000000000001</v>
      </c>
      <c r="S17" s="1">
        <v>-6.88E-2</v>
      </c>
    </row>
    <row r="18" spans="1:24" x14ac:dyDescent="0.3">
      <c r="A18" s="136">
        <v>4</v>
      </c>
      <c r="B18" s="136">
        <v>15</v>
      </c>
      <c r="C18" s="127">
        <v>0.13496227599999999</v>
      </c>
      <c r="D18" s="127">
        <v>0.121873677</v>
      </c>
      <c r="E18" s="129">
        <v>0.157931656</v>
      </c>
      <c r="F18" s="129">
        <v>0.14741671100000001</v>
      </c>
      <c r="K18" s="186"/>
      <c r="L18" s="186"/>
    </row>
    <row r="19" spans="1:24" x14ac:dyDescent="0.3">
      <c r="A19" s="136">
        <v>4</v>
      </c>
      <c r="B19" s="136">
        <v>16</v>
      </c>
      <c r="C19" s="127">
        <v>0.129873931</v>
      </c>
      <c r="D19" s="127">
        <v>0.10830815100000001</v>
      </c>
      <c r="E19" s="129">
        <v>0.13506437800000001</v>
      </c>
      <c r="F19" s="129">
        <v>0.112396576</v>
      </c>
      <c r="K19" s="186"/>
      <c r="L19" s="186"/>
    </row>
    <row r="20" spans="1:24" x14ac:dyDescent="0.3">
      <c r="A20" s="136">
        <v>4</v>
      </c>
      <c r="B20" s="136">
        <v>17</v>
      </c>
      <c r="C20" s="127">
        <v>0.151094019</v>
      </c>
      <c r="D20" s="127">
        <v>0.13553398799999999</v>
      </c>
      <c r="E20" s="129">
        <v>0.16722095000000001</v>
      </c>
      <c r="F20" s="129">
        <v>0.15697509100000001</v>
      </c>
      <c r="K20" s="186"/>
      <c r="L20" s="186"/>
    </row>
    <row r="21" spans="1:24" x14ac:dyDescent="0.3">
      <c r="A21" s="136">
        <v>4</v>
      </c>
      <c r="B21" s="136">
        <v>18</v>
      </c>
      <c r="C21" s="127">
        <v>0.13206771</v>
      </c>
      <c r="D21" s="127">
        <v>0.111232214</v>
      </c>
      <c r="E21" s="129">
        <v>0.14966015499999999</v>
      </c>
      <c r="F21" s="129">
        <v>0.13678984299999999</v>
      </c>
      <c r="K21" s="186"/>
      <c r="L21" s="186"/>
    </row>
    <row r="22" spans="1:24" x14ac:dyDescent="0.3">
      <c r="A22" s="136">
        <v>4</v>
      </c>
      <c r="B22" s="136">
        <v>19</v>
      </c>
      <c r="C22" s="127">
        <v>0.13834063699999999</v>
      </c>
      <c r="D22" s="127">
        <v>0.121340752</v>
      </c>
      <c r="E22" s="129">
        <v>0.16864934600000001</v>
      </c>
      <c r="F22" s="129">
        <v>0.158815026</v>
      </c>
      <c r="K22" s="186"/>
      <c r="L22" s="186"/>
    </row>
    <row r="23" spans="1:24" x14ac:dyDescent="0.3">
      <c r="A23" s="136">
        <v>4</v>
      </c>
      <c r="B23" s="136">
        <v>20</v>
      </c>
      <c r="C23" s="127">
        <v>0.160215527</v>
      </c>
      <c r="D23" s="127">
        <v>0.14991942</v>
      </c>
      <c r="E23" s="129">
        <v>0.199846834</v>
      </c>
      <c r="F23" s="129">
        <v>0.19435444499999999</v>
      </c>
      <c r="K23" s="186"/>
      <c r="L23" s="186"/>
    </row>
    <row r="24" spans="1:24" x14ac:dyDescent="0.3">
      <c r="A24" s="136">
        <v>4</v>
      </c>
      <c r="B24" s="136">
        <v>21</v>
      </c>
      <c r="C24" s="127">
        <v>0.14361162499999999</v>
      </c>
      <c r="D24" s="127">
        <v>0.12913428199999999</v>
      </c>
      <c r="E24" s="129">
        <v>0.18515163700000001</v>
      </c>
      <c r="F24" s="129">
        <v>0.17872105499999999</v>
      </c>
      <c r="K24" s="186"/>
      <c r="L24" s="186"/>
    </row>
    <row r="25" spans="1:24" x14ac:dyDescent="0.3">
      <c r="A25" s="136">
        <v>4</v>
      </c>
      <c r="B25" s="136">
        <v>22</v>
      </c>
      <c r="C25" s="127">
        <v>0.134048373</v>
      </c>
      <c r="D25" s="127">
        <v>0.11207880100000001</v>
      </c>
      <c r="E25" s="129">
        <v>0.15473890300000001</v>
      </c>
      <c r="F25" s="129">
        <v>0.14205656899999999</v>
      </c>
      <c r="K25" s="186"/>
      <c r="L25" s="186"/>
    </row>
    <row r="26" spans="1:24" x14ac:dyDescent="0.3">
      <c r="A26" s="136">
        <v>4</v>
      </c>
      <c r="B26" s="136">
        <v>23</v>
      </c>
      <c r="C26" s="127">
        <v>0.13492496300000001</v>
      </c>
      <c r="D26" s="127">
        <v>0.114571571</v>
      </c>
      <c r="E26" s="129">
        <v>0.15569458899999999</v>
      </c>
      <c r="F26" s="129">
        <v>0.14434313800000001</v>
      </c>
      <c r="K26" s="186"/>
      <c r="L26" s="186"/>
    </row>
    <row r="27" spans="1:24" x14ac:dyDescent="0.3">
      <c r="A27" s="136">
        <v>4</v>
      </c>
      <c r="B27" s="136">
        <v>24</v>
      </c>
      <c r="C27" s="127">
        <v>0.125559166</v>
      </c>
      <c r="D27" s="127">
        <v>0.10085021700000001</v>
      </c>
      <c r="E27" s="129">
        <v>0.14364044400000001</v>
      </c>
      <c r="F27" s="129">
        <v>0.12977476399999999</v>
      </c>
      <c r="K27" s="186"/>
      <c r="L27" s="186"/>
    </row>
    <row r="28" spans="1:24" x14ac:dyDescent="0.3">
      <c r="A28" s="136">
        <v>4</v>
      </c>
      <c r="B28" s="136">
        <v>25</v>
      </c>
      <c r="C28" s="127">
        <v>0.10504932</v>
      </c>
      <c r="D28" s="127">
        <v>6.7372515800000005E-2</v>
      </c>
      <c r="E28" s="129">
        <v>0.114669144</v>
      </c>
      <c r="F28" s="129">
        <v>9.3131192000000002E-2</v>
      </c>
      <c r="K28" s="186"/>
      <c r="L28" s="186"/>
    </row>
    <row r="29" spans="1:24" x14ac:dyDescent="0.3">
      <c r="A29" s="136">
        <v>4</v>
      </c>
      <c r="B29" s="136">
        <v>26</v>
      </c>
      <c r="C29" s="127">
        <v>0.100928105</v>
      </c>
      <c r="D29" s="127">
        <v>7.2656758099999996E-2</v>
      </c>
      <c r="E29" s="129">
        <v>0.109165475</v>
      </c>
      <c r="F29" s="129">
        <v>8.4457285699999995E-2</v>
      </c>
      <c r="K29" s="186"/>
      <c r="L29" s="186"/>
      <c r="O29" s="80"/>
    </row>
    <row r="30" spans="1:24" x14ac:dyDescent="0.3">
      <c r="A30" s="136">
        <v>4</v>
      </c>
      <c r="B30" s="136">
        <v>27</v>
      </c>
      <c r="C30" s="127">
        <v>0.137802124</v>
      </c>
      <c r="D30" s="127">
        <v>0.120174155</v>
      </c>
      <c r="E30" s="129">
        <v>0.15671236799999999</v>
      </c>
      <c r="F30" s="129">
        <v>0.14688453100000001</v>
      </c>
      <c r="K30" s="186"/>
      <c r="L30" s="186"/>
      <c r="O30" s="80"/>
    </row>
    <row r="31" spans="1:24" x14ac:dyDescent="0.3">
      <c r="A31" s="136">
        <v>4</v>
      </c>
      <c r="B31" s="136">
        <v>28</v>
      </c>
      <c r="C31" s="127">
        <v>0.142307088</v>
      </c>
      <c r="D31" s="127">
        <v>0.12562653400000001</v>
      </c>
      <c r="E31" s="129">
        <v>0.16417905699999999</v>
      </c>
      <c r="F31" s="129">
        <v>0.15521964399999999</v>
      </c>
      <c r="G31" s="12"/>
      <c r="H31" s="133"/>
      <c r="I31" s="58"/>
      <c r="J31" s="134"/>
      <c r="K31" s="186"/>
      <c r="L31" s="186"/>
      <c r="O31" s="80"/>
    </row>
    <row r="32" spans="1:24" x14ac:dyDescent="0.3">
      <c r="A32" s="136">
        <v>4</v>
      </c>
      <c r="B32" s="136">
        <v>29</v>
      </c>
      <c r="C32" s="127">
        <v>0.14597734800000001</v>
      </c>
      <c r="D32" s="127">
        <v>0.128114015</v>
      </c>
      <c r="E32" s="129">
        <v>0.20251567700000001</v>
      </c>
      <c r="F32" s="129">
        <v>0.193383947</v>
      </c>
      <c r="G32" s="14"/>
      <c r="H32" s="133"/>
      <c r="I32" s="15"/>
      <c r="J32" s="134"/>
      <c r="K32" s="186"/>
      <c r="L32" s="186"/>
      <c r="O32" s="80"/>
      <c r="W32" s="78"/>
      <c r="X32" s="13"/>
    </row>
    <row r="33" spans="1:24" x14ac:dyDescent="0.3">
      <c r="A33" s="136">
        <v>4</v>
      </c>
      <c r="B33" s="136">
        <v>30</v>
      </c>
      <c r="C33" s="127">
        <v>0.127062231</v>
      </c>
      <c r="D33" s="127">
        <v>9.9583827E-2</v>
      </c>
      <c r="E33" s="129">
        <v>0.156137317</v>
      </c>
      <c r="F33" s="129">
        <v>0.14258636499999999</v>
      </c>
      <c r="G33" s="12"/>
      <c r="H33" s="133"/>
      <c r="I33" s="58"/>
      <c r="J33" s="134"/>
      <c r="K33" s="186"/>
      <c r="L33" s="186"/>
      <c r="O33" s="80"/>
      <c r="W33" s="81"/>
      <c r="X33" s="82"/>
    </row>
    <row r="34" spans="1:24" x14ac:dyDescent="0.3">
      <c r="A34" s="136">
        <v>4</v>
      </c>
      <c r="B34" s="136">
        <v>31</v>
      </c>
      <c r="C34" s="127">
        <v>0.123622395</v>
      </c>
      <c r="D34" s="127">
        <v>9.7970545300000003E-2</v>
      </c>
      <c r="E34" s="129">
        <v>0.146431908</v>
      </c>
      <c r="F34" s="129">
        <v>0.134198442</v>
      </c>
      <c r="G34" s="14"/>
      <c r="H34" s="133"/>
      <c r="I34" s="15"/>
      <c r="J34" s="134"/>
      <c r="K34" s="186"/>
      <c r="L34" s="186"/>
      <c r="O34" s="80"/>
      <c r="W34" s="81"/>
      <c r="X34" s="82"/>
    </row>
    <row r="35" spans="1:24" x14ac:dyDescent="0.3">
      <c r="A35" s="136">
        <v>4</v>
      </c>
      <c r="B35" s="136">
        <v>32</v>
      </c>
      <c r="C35" s="127">
        <v>0.12656061399999999</v>
      </c>
      <c r="D35" s="127">
        <v>0.101616763</v>
      </c>
      <c r="E35" s="129">
        <v>0.15044318100000001</v>
      </c>
      <c r="F35" s="129">
        <v>0.137607321</v>
      </c>
      <c r="G35" s="12"/>
      <c r="H35" s="133"/>
      <c r="I35" s="58"/>
      <c r="J35" s="134"/>
      <c r="K35" s="186"/>
      <c r="L35" s="186"/>
      <c r="O35" s="80"/>
      <c r="W35" s="81"/>
      <c r="X35" s="82"/>
    </row>
    <row r="36" spans="1:24" x14ac:dyDescent="0.3">
      <c r="A36" s="136">
        <v>4</v>
      </c>
      <c r="B36" s="136">
        <v>33</v>
      </c>
      <c r="C36" s="127">
        <v>0.11390676299999999</v>
      </c>
      <c r="D36" s="127">
        <v>8.0627784100000002E-2</v>
      </c>
      <c r="E36" s="129">
        <v>0.12972129900000001</v>
      </c>
      <c r="F36" s="129">
        <v>0.11051673400000001</v>
      </c>
      <c r="G36" s="14"/>
      <c r="H36" s="133"/>
      <c r="I36" s="15"/>
      <c r="J36" s="134"/>
      <c r="K36" s="186"/>
      <c r="L36" s="186"/>
      <c r="O36" s="80"/>
      <c r="W36" s="78"/>
      <c r="X36" s="82"/>
    </row>
    <row r="37" spans="1:24" x14ac:dyDescent="0.3">
      <c r="A37" s="136">
        <v>4</v>
      </c>
      <c r="B37" s="136">
        <v>34</v>
      </c>
      <c r="C37" s="127">
        <v>0.110422544</v>
      </c>
      <c r="D37" s="127">
        <v>6.92761764E-2</v>
      </c>
      <c r="E37" s="129">
        <v>0.125447541</v>
      </c>
      <c r="F37" s="129">
        <v>0.10040578999999999</v>
      </c>
      <c r="G37" s="12"/>
      <c r="H37" s="133"/>
      <c r="I37" s="58"/>
      <c r="J37" s="134"/>
      <c r="K37" s="186"/>
      <c r="L37" s="186"/>
      <c r="O37" s="80"/>
      <c r="W37" s="81"/>
      <c r="X37" s="82"/>
    </row>
    <row r="38" spans="1:24" x14ac:dyDescent="0.3">
      <c r="A38" s="136">
        <v>4</v>
      </c>
      <c r="B38" s="136">
        <v>35</v>
      </c>
      <c r="C38" s="127">
        <v>0.11733456</v>
      </c>
      <c r="D38" s="127">
        <v>8.2147784500000001E-2</v>
      </c>
      <c r="E38" s="129">
        <v>0.13796624499999999</v>
      </c>
      <c r="F38" s="129">
        <v>0.117343083</v>
      </c>
      <c r="G38" s="14"/>
      <c r="H38" s="133"/>
      <c r="I38" s="15"/>
      <c r="J38" s="134"/>
      <c r="K38" s="186"/>
      <c r="L38" s="186"/>
      <c r="O38" s="80"/>
      <c r="W38" s="81"/>
      <c r="X38" s="82"/>
    </row>
    <row r="39" spans="1:24" x14ac:dyDescent="0.3">
      <c r="A39" s="136">
        <v>4</v>
      </c>
      <c r="B39" s="136">
        <v>36</v>
      </c>
      <c r="C39" s="127">
        <v>9.7729265699999998E-2</v>
      </c>
      <c r="D39" s="127">
        <v>3.7742573799999998E-2</v>
      </c>
      <c r="E39" s="129">
        <v>9.6801146899999996E-2</v>
      </c>
      <c r="F39" s="129">
        <v>6.5067306199999994E-2</v>
      </c>
      <c r="K39" s="186"/>
      <c r="L39" s="186"/>
      <c r="O39" s="80"/>
      <c r="W39" s="81"/>
      <c r="X39" s="82"/>
    </row>
    <row r="40" spans="1:24" x14ac:dyDescent="0.3">
      <c r="A40" s="136">
        <v>4</v>
      </c>
      <c r="B40" s="136">
        <v>37</v>
      </c>
      <c r="C40" s="127">
        <v>8.5195153999999995E-2</v>
      </c>
      <c r="D40" s="127">
        <v>3.4659638999999999E-2</v>
      </c>
      <c r="E40" s="129">
        <v>8.5606597399999998E-2</v>
      </c>
      <c r="F40" s="129">
        <v>5.7134855499999998E-2</v>
      </c>
      <c r="K40" s="186"/>
      <c r="L40" s="186"/>
      <c r="O40" s="80"/>
    </row>
    <row r="41" spans="1:24" x14ac:dyDescent="0.3">
      <c r="A41" s="136">
        <v>1</v>
      </c>
      <c r="B41" s="136">
        <v>1</v>
      </c>
      <c r="C41" s="127">
        <v>0.12770999999999999</v>
      </c>
      <c r="D41" s="127">
        <v>0.107642</v>
      </c>
      <c r="E41" s="129">
        <v>0.16242899999999999</v>
      </c>
      <c r="F41" s="129">
        <v>0.15083299999999999</v>
      </c>
      <c r="G41" s="12"/>
      <c r="H41" s="133"/>
      <c r="I41" s="58"/>
      <c r="J41" s="15"/>
      <c r="K41" s="186"/>
      <c r="L41" s="186"/>
      <c r="N41" s="80"/>
      <c r="O41" s="80"/>
      <c r="W41" s="78"/>
      <c r="X41" s="13"/>
    </row>
    <row r="42" spans="1:24" x14ac:dyDescent="0.3">
      <c r="A42" s="136">
        <v>1</v>
      </c>
      <c r="B42" s="136">
        <v>2</v>
      </c>
      <c r="C42" s="127">
        <v>0.124892</v>
      </c>
      <c r="D42" s="127">
        <v>0.10236000000000001</v>
      </c>
      <c r="E42" s="129">
        <v>0.15893599999999999</v>
      </c>
      <c r="F42" s="129">
        <v>0.14659800000000001</v>
      </c>
      <c r="G42" s="14"/>
      <c r="H42" s="133"/>
      <c r="I42" s="15"/>
      <c r="J42" s="15"/>
      <c r="K42" s="186"/>
      <c r="L42" s="186"/>
      <c r="N42" s="80"/>
      <c r="O42" s="80"/>
      <c r="W42" s="81"/>
      <c r="X42" s="82"/>
    </row>
    <row r="43" spans="1:24" x14ac:dyDescent="0.3">
      <c r="A43" s="136">
        <v>1</v>
      </c>
      <c r="B43" s="136">
        <v>3</v>
      </c>
      <c r="C43" s="127">
        <v>0.12285699999999999</v>
      </c>
      <c r="D43" s="127">
        <v>9.8412200000000005E-2</v>
      </c>
      <c r="E43" s="129">
        <v>0.15615200000000001</v>
      </c>
      <c r="F43" s="129">
        <v>0.14388999999999999</v>
      </c>
      <c r="G43" s="12"/>
      <c r="H43" s="133"/>
      <c r="I43" s="58"/>
      <c r="J43" s="15"/>
      <c r="K43" s="186"/>
      <c r="L43" s="186"/>
      <c r="N43" s="80"/>
      <c r="O43" s="80"/>
      <c r="W43" s="81"/>
      <c r="X43" s="82"/>
    </row>
    <row r="44" spans="1:24" x14ac:dyDescent="0.3">
      <c r="A44" s="136">
        <v>1</v>
      </c>
      <c r="B44" s="136">
        <v>4</v>
      </c>
      <c r="C44" s="127">
        <v>0.13539000000000001</v>
      </c>
      <c r="D44" s="127">
        <v>0.11687</v>
      </c>
      <c r="E44" s="129">
        <v>0.170179</v>
      </c>
      <c r="F44" s="129">
        <v>0.16031100000000001</v>
      </c>
      <c r="G44" s="14"/>
      <c r="H44" s="133"/>
      <c r="I44" s="15"/>
      <c r="J44" s="15"/>
      <c r="K44" s="186"/>
      <c r="L44" s="186"/>
      <c r="N44" s="80"/>
      <c r="O44" s="80"/>
      <c r="W44" s="81"/>
      <c r="X44" s="82"/>
    </row>
    <row r="45" spans="1:24" x14ac:dyDescent="0.3">
      <c r="A45" s="136">
        <v>1</v>
      </c>
      <c r="B45" s="136">
        <v>5</v>
      </c>
      <c r="C45" s="127">
        <v>0.162109</v>
      </c>
      <c r="D45" s="127">
        <v>0.15209600000000001</v>
      </c>
      <c r="E45" s="129">
        <v>0.196938</v>
      </c>
      <c r="F45" s="129">
        <v>0.190687</v>
      </c>
      <c r="G45" s="12"/>
      <c r="H45" s="133"/>
      <c r="I45" s="58"/>
      <c r="J45" s="15"/>
      <c r="K45" s="186"/>
      <c r="L45" s="186"/>
      <c r="N45" s="80"/>
      <c r="O45" s="80"/>
      <c r="W45" s="78"/>
      <c r="X45" s="82"/>
    </row>
    <row r="46" spans="1:24" x14ac:dyDescent="0.3">
      <c r="A46" s="136">
        <v>1</v>
      </c>
      <c r="B46" s="136">
        <v>6</v>
      </c>
      <c r="C46" s="127">
        <v>0.16767399999999999</v>
      </c>
      <c r="D46" s="127">
        <v>0.15849099999999999</v>
      </c>
      <c r="E46" s="129">
        <v>0.19647600000000001</v>
      </c>
      <c r="F46" s="129">
        <v>0.190722</v>
      </c>
      <c r="G46" s="14"/>
      <c r="H46" s="14"/>
      <c r="I46" s="15"/>
      <c r="J46" s="15"/>
      <c r="K46" s="186"/>
      <c r="L46" s="186"/>
      <c r="N46" s="80"/>
      <c r="O46" s="80"/>
      <c r="W46" s="81"/>
      <c r="X46" s="82"/>
    </row>
    <row r="47" spans="1:24" x14ac:dyDescent="0.3">
      <c r="A47" s="136">
        <v>1</v>
      </c>
      <c r="B47" s="136">
        <v>7</v>
      </c>
      <c r="C47" s="127">
        <v>0.131547</v>
      </c>
      <c r="D47" s="127">
        <v>0.113889</v>
      </c>
      <c r="E47" s="129">
        <v>0.16387399999999999</v>
      </c>
      <c r="F47" s="129">
        <v>0.15339900000000001</v>
      </c>
      <c r="K47" s="186"/>
      <c r="L47" s="186"/>
      <c r="N47" s="80"/>
      <c r="O47" s="80"/>
      <c r="W47" s="81"/>
      <c r="X47" s="82"/>
    </row>
    <row r="48" spans="1:24" x14ac:dyDescent="0.3">
      <c r="A48" s="136">
        <v>1</v>
      </c>
      <c r="B48" s="136">
        <v>8</v>
      </c>
      <c r="C48" s="127">
        <v>0.145035</v>
      </c>
      <c r="D48" s="127">
        <v>0.12908700000000001</v>
      </c>
      <c r="E48" s="129">
        <v>0.180844</v>
      </c>
      <c r="F48" s="129">
        <v>0.17255899999999999</v>
      </c>
      <c r="K48" s="186"/>
      <c r="L48" s="186"/>
      <c r="N48" s="80"/>
      <c r="W48" s="81"/>
      <c r="X48" s="82"/>
    </row>
    <row r="49" spans="1:14" x14ac:dyDescent="0.3">
      <c r="A49" s="136">
        <v>1</v>
      </c>
      <c r="B49" s="136">
        <v>9</v>
      </c>
      <c r="C49" s="127">
        <v>0.156663</v>
      </c>
      <c r="D49" s="127">
        <v>0.14500099999999999</v>
      </c>
      <c r="E49" s="129">
        <v>0.192604</v>
      </c>
      <c r="F49" s="129">
        <v>0.18579899999999999</v>
      </c>
      <c r="K49" s="186"/>
      <c r="L49" s="186"/>
      <c r="N49" s="80"/>
    </row>
    <row r="50" spans="1:14" x14ac:dyDescent="0.3">
      <c r="A50" s="136">
        <v>1</v>
      </c>
      <c r="B50" s="136">
        <v>10</v>
      </c>
      <c r="C50" s="127">
        <v>0.15482299999999999</v>
      </c>
      <c r="D50" s="127">
        <v>0.14346600000000001</v>
      </c>
      <c r="E50" s="129">
        <v>0.19292300000000001</v>
      </c>
      <c r="F50" s="129">
        <v>0.18576400000000001</v>
      </c>
      <c r="K50" s="186"/>
      <c r="L50" s="186"/>
      <c r="N50" s="80"/>
    </row>
    <row r="51" spans="1:14" x14ac:dyDescent="0.3">
      <c r="A51" s="136">
        <v>1</v>
      </c>
      <c r="B51" s="136">
        <v>11</v>
      </c>
      <c r="C51" s="127">
        <v>0.16713500000000001</v>
      </c>
      <c r="D51" s="127">
        <v>0.15614500000000001</v>
      </c>
      <c r="E51" s="129">
        <v>0.20311599999999999</v>
      </c>
      <c r="F51" s="129">
        <v>0.195795</v>
      </c>
      <c r="K51" s="186"/>
      <c r="L51" s="186"/>
      <c r="N51" s="80"/>
    </row>
    <row r="52" spans="1:14" x14ac:dyDescent="0.3">
      <c r="A52" s="136">
        <v>1</v>
      </c>
      <c r="B52" s="136">
        <v>12</v>
      </c>
      <c r="C52" s="127">
        <v>0.163657</v>
      </c>
      <c r="D52" s="127">
        <v>0.15390599999999999</v>
      </c>
      <c r="E52" s="129">
        <v>0.19037599999999999</v>
      </c>
      <c r="F52" s="129">
        <v>0.18332699999999999</v>
      </c>
      <c r="K52" s="186"/>
      <c r="L52" s="186"/>
      <c r="N52" s="80"/>
    </row>
    <row r="53" spans="1:14" x14ac:dyDescent="0.3">
      <c r="A53" s="136">
        <v>1</v>
      </c>
      <c r="B53" s="136">
        <v>13</v>
      </c>
      <c r="C53" s="127">
        <v>0.11984400000000001</v>
      </c>
      <c r="D53" s="127">
        <v>0.100553</v>
      </c>
      <c r="E53" s="129">
        <v>0.15088599999999999</v>
      </c>
      <c r="F53" s="129">
        <v>0.13828299999999999</v>
      </c>
      <c r="K53" s="186"/>
      <c r="L53" s="186"/>
      <c r="N53" s="80"/>
    </row>
    <row r="54" spans="1:14" x14ac:dyDescent="0.3">
      <c r="A54" s="136">
        <v>1</v>
      </c>
      <c r="B54" s="136">
        <v>14</v>
      </c>
      <c r="C54" s="127">
        <v>9.6176200000000003E-2</v>
      </c>
      <c r="D54" s="127">
        <v>4.47824E-2</v>
      </c>
      <c r="E54" s="129">
        <v>0.12485300000000001</v>
      </c>
      <c r="F54" s="129">
        <v>0.100755</v>
      </c>
      <c r="K54" s="186"/>
      <c r="L54" s="186"/>
      <c r="N54" s="80"/>
    </row>
    <row r="55" spans="1:14" x14ac:dyDescent="0.3">
      <c r="A55" s="136">
        <v>1</v>
      </c>
      <c r="B55" s="136">
        <v>15</v>
      </c>
      <c r="C55" s="127">
        <v>9.9482799999999996E-2</v>
      </c>
      <c r="D55" s="127">
        <v>5.6533399999999998E-2</v>
      </c>
      <c r="E55" s="129">
        <v>0.123529</v>
      </c>
      <c r="F55" s="129">
        <v>9.8764500000000005E-2</v>
      </c>
      <c r="K55" s="186"/>
      <c r="L55" s="186"/>
      <c r="N55" s="80"/>
    </row>
    <row r="56" spans="1:14" x14ac:dyDescent="0.3">
      <c r="A56" s="136">
        <v>1</v>
      </c>
      <c r="B56" s="136">
        <v>16</v>
      </c>
      <c r="C56" s="127">
        <v>0.127583</v>
      </c>
      <c r="D56" s="127">
        <v>0.108269</v>
      </c>
      <c r="E56" s="129">
        <v>0.16025600000000001</v>
      </c>
      <c r="F56" s="129">
        <v>0.14779400000000001</v>
      </c>
      <c r="K56" s="186"/>
      <c r="L56" s="186"/>
      <c r="N56" s="80"/>
    </row>
    <row r="57" spans="1:14" x14ac:dyDescent="0.3">
      <c r="A57" s="136">
        <v>1</v>
      </c>
      <c r="B57" s="136">
        <v>17</v>
      </c>
      <c r="C57" s="127">
        <v>0.14094200000000001</v>
      </c>
      <c r="D57" s="127">
        <v>0.12252200000000001</v>
      </c>
      <c r="E57" s="129">
        <v>0.17041200000000001</v>
      </c>
      <c r="F57" s="129">
        <v>0.160135</v>
      </c>
      <c r="K57" s="186"/>
      <c r="L57" s="186"/>
      <c r="N57" s="80"/>
    </row>
    <row r="58" spans="1:14" x14ac:dyDescent="0.3">
      <c r="A58" s="136">
        <v>1</v>
      </c>
      <c r="B58" s="136">
        <v>18</v>
      </c>
      <c r="C58" s="127">
        <v>0.152251</v>
      </c>
      <c r="D58" s="127">
        <v>0.13669300000000001</v>
      </c>
      <c r="E58" s="129">
        <v>0.17993400000000001</v>
      </c>
      <c r="F58" s="129">
        <v>0.17024300000000001</v>
      </c>
      <c r="K58" s="186"/>
      <c r="L58" s="186"/>
      <c r="N58" s="80"/>
    </row>
    <row r="59" spans="1:14" x14ac:dyDescent="0.3">
      <c r="A59" s="136">
        <v>1</v>
      </c>
      <c r="B59" s="136">
        <v>19</v>
      </c>
      <c r="C59" s="127">
        <v>0.14168800000000001</v>
      </c>
      <c r="D59" s="127">
        <v>0.12653600000000001</v>
      </c>
      <c r="E59" s="129">
        <v>0.17693400000000001</v>
      </c>
      <c r="F59" s="129">
        <v>0.16722500000000001</v>
      </c>
      <c r="K59" s="186"/>
      <c r="L59" s="186"/>
      <c r="N59" s="80"/>
    </row>
    <row r="60" spans="1:14" x14ac:dyDescent="0.3">
      <c r="A60" s="136">
        <v>1</v>
      </c>
      <c r="B60" s="136">
        <v>20</v>
      </c>
      <c r="C60" s="127">
        <v>0.13109399999999999</v>
      </c>
      <c r="D60" s="127">
        <v>0.111819</v>
      </c>
      <c r="E60" s="129">
        <v>0.16272</v>
      </c>
      <c r="F60" s="129">
        <v>0.15079200000000001</v>
      </c>
      <c r="K60" s="186"/>
      <c r="L60" s="186"/>
    </row>
    <row r="61" spans="1:14" x14ac:dyDescent="0.3">
      <c r="A61" s="136">
        <v>1</v>
      </c>
      <c r="B61" s="136">
        <v>21</v>
      </c>
      <c r="C61" s="127">
        <v>0.12805</v>
      </c>
      <c r="D61" s="127">
        <v>0.108128</v>
      </c>
      <c r="E61" s="129">
        <v>0.15834899999999999</v>
      </c>
      <c r="F61" s="129">
        <v>0.14604300000000001</v>
      </c>
      <c r="K61" s="186"/>
      <c r="L61" s="186"/>
    </row>
    <row r="62" spans="1:14" x14ac:dyDescent="0.3">
      <c r="A62" s="136">
        <v>1</v>
      </c>
      <c r="B62" s="136">
        <v>22</v>
      </c>
      <c r="C62" s="127">
        <v>0.137486</v>
      </c>
      <c r="D62" s="127">
        <v>0.123158</v>
      </c>
      <c r="E62" s="129">
        <v>0.171596</v>
      </c>
      <c r="F62" s="129">
        <v>0.16278799999999999</v>
      </c>
      <c r="K62" s="186"/>
      <c r="L62" s="186"/>
    </row>
    <row r="63" spans="1:14" x14ac:dyDescent="0.3">
      <c r="A63" s="136">
        <v>1</v>
      </c>
      <c r="B63" s="136">
        <v>23</v>
      </c>
      <c r="C63" s="136">
        <v>0.13802400000000001</v>
      </c>
      <c r="D63" s="136">
        <v>0.12127400000000001</v>
      </c>
      <c r="E63" s="137">
        <v>0.17652200000000001</v>
      </c>
      <c r="F63" s="137">
        <v>0.16784099999999999</v>
      </c>
      <c r="K63" s="186"/>
      <c r="L63" s="186"/>
    </row>
    <row r="64" spans="1:14" x14ac:dyDescent="0.3">
      <c r="A64" s="136">
        <v>1</v>
      </c>
      <c r="B64" s="136">
        <v>24</v>
      </c>
      <c r="C64" s="136">
        <v>0.12764500000000001</v>
      </c>
      <c r="D64" s="136">
        <v>0.10534499999999999</v>
      </c>
      <c r="E64" s="137">
        <v>0.166412</v>
      </c>
      <c r="F64" s="137">
        <v>0.15382599999999999</v>
      </c>
      <c r="K64" s="186"/>
      <c r="L64" s="186"/>
    </row>
    <row r="65" spans="1:12" x14ac:dyDescent="0.3">
      <c r="A65" s="136">
        <v>1</v>
      </c>
      <c r="B65" s="136">
        <v>25</v>
      </c>
      <c r="C65" s="136">
        <v>0.124253</v>
      </c>
      <c r="D65" s="136">
        <v>0.102062</v>
      </c>
      <c r="E65" s="137">
        <v>0.15728</v>
      </c>
      <c r="F65" s="137">
        <v>0.14544000000000001</v>
      </c>
      <c r="K65" s="186"/>
      <c r="L65" s="186"/>
    </row>
    <row r="66" spans="1:12" x14ac:dyDescent="0.3">
      <c r="A66" s="136">
        <v>1</v>
      </c>
      <c r="B66" s="136">
        <v>26</v>
      </c>
      <c r="C66" s="136">
        <v>0.14075099999999999</v>
      </c>
      <c r="D66" s="136">
        <v>0.123722</v>
      </c>
      <c r="E66" s="137">
        <v>0.180261</v>
      </c>
      <c r="F66" s="137">
        <v>0.170654</v>
      </c>
      <c r="K66" s="186"/>
      <c r="L66" s="186"/>
    </row>
    <row r="67" spans="1:12" x14ac:dyDescent="0.3">
      <c r="A67" s="136">
        <v>1</v>
      </c>
      <c r="B67" s="136">
        <v>27</v>
      </c>
      <c r="C67" s="136">
        <v>0.16542399999999999</v>
      </c>
      <c r="D67" s="136">
        <v>0.155165</v>
      </c>
      <c r="E67" s="137">
        <v>0.20321500000000001</v>
      </c>
      <c r="F67" s="137">
        <v>0.19670699999999999</v>
      </c>
      <c r="K67" s="186"/>
      <c r="L67" s="186"/>
    </row>
    <row r="68" spans="1:12" x14ac:dyDescent="0.3">
      <c r="A68" s="136">
        <v>1</v>
      </c>
      <c r="B68" s="136">
        <v>28</v>
      </c>
      <c r="C68" s="136">
        <v>0.16714200000000001</v>
      </c>
      <c r="D68" s="136">
        <v>0.15819900000000001</v>
      </c>
      <c r="E68" s="137">
        <v>0.198406</v>
      </c>
      <c r="F68" s="137">
        <v>0.19247800000000001</v>
      </c>
      <c r="K68" s="186"/>
      <c r="L68" s="186"/>
    </row>
    <row r="69" spans="1:12" x14ac:dyDescent="0.3">
      <c r="A69" s="136">
        <v>1</v>
      </c>
      <c r="B69" s="136">
        <v>29</v>
      </c>
      <c r="C69" s="136">
        <v>0.11613800000000001</v>
      </c>
      <c r="D69" s="136">
        <v>8.7809600000000002E-2</v>
      </c>
      <c r="E69" s="137">
        <v>0.14793100000000001</v>
      </c>
      <c r="F69" s="137">
        <v>0.13231699999999999</v>
      </c>
      <c r="K69" s="186"/>
      <c r="L69" s="186"/>
    </row>
    <row r="70" spans="1:12" x14ac:dyDescent="0.3">
      <c r="A70" s="136">
        <v>1</v>
      </c>
      <c r="B70" s="136">
        <v>30</v>
      </c>
      <c r="C70" s="136">
        <v>0.111041</v>
      </c>
      <c r="D70" s="136">
        <v>8.3709699999999998E-2</v>
      </c>
      <c r="E70" s="137">
        <v>0.14160300000000001</v>
      </c>
      <c r="F70" s="137">
        <v>0.12396500000000001</v>
      </c>
      <c r="K70" s="186"/>
      <c r="L70" s="186"/>
    </row>
    <row r="71" spans="1:12" x14ac:dyDescent="0.3">
      <c r="A71" s="136">
        <v>1</v>
      </c>
      <c r="B71" s="136">
        <v>31</v>
      </c>
      <c r="C71" s="136">
        <v>0.110495</v>
      </c>
      <c r="D71" s="136">
        <v>7.9896099999999998E-2</v>
      </c>
      <c r="E71" s="137">
        <v>0.138654</v>
      </c>
      <c r="F71" s="137">
        <v>0.121466</v>
      </c>
      <c r="K71" s="186"/>
      <c r="L71" s="186"/>
    </row>
    <row r="72" spans="1:12" x14ac:dyDescent="0.3">
      <c r="A72" s="136">
        <v>1</v>
      </c>
      <c r="B72" s="136">
        <v>32</v>
      </c>
      <c r="C72" s="136">
        <v>0.141458</v>
      </c>
      <c r="D72" s="136">
        <v>0.12681500000000001</v>
      </c>
      <c r="E72" s="137">
        <v>0.17590900000000001</v>
      </c>
      <c r="F72" s="137">
        <v>0.16703599999999999</v>
      </c>
      <c r="K72" s="186"/>
      <c r="L72" s="186"/>
    </row>
    <row r="73" spans="1:12" x14ac:dyDescent="0.3">
      <c r="A73" s="136">
        <v>1</v>
      </c>
      <c r="B73" s="136">
        <v>33</v>
      </c>
      <c r="C73" s="136">
        <v>0.16403200000000001</v>
      </c>
      <c r="D73" s="136">
        <v>0.15359700000000001</v>
      </c>
      <c r="E73" s="137">
        <v>0.19692999999999999</v>
      </c>
      <c r="F73" s="137">
        <v>0.190552</v>
      </c>
      <c r="K73" s="186"/>
      <c r="L73" s="186"/>
    </row>
    <row r="74" spans="1:12" x14ac:dyDescent="0.3">
      <c r="A74" s="136">
        <v>1</v>
      </c>
      <c r="B74" s="136">
        <v>34</v>
      </c>
      <c r="C74" s="136">
        <v>0.15768199999999999</v>
      </c>
      <c r="D74" s="136">
        <v>0.146427</v>
      </c>
      <c r="E74" s="137">
        <v>0.186972</v>
      </c>
      <c r="F74" s="137">
        <v>0.18005299999999999</v>
      </c>
      <c r="K74" s="186"/>
      <c r="L74" s="186"/>
    </row>
    <row r="75" spans="1:12" x14ac:dyDescent="0.3">
      <c r="A75" s="136">
        <v>1</v>
      </c>
      <c r="B75" s="136">
        <v>35</v>
      </c>
      <c r="C75" s="136">
        <v>0.128049</v>
      </c>
      <c r="D75" s="136">
        <v>0.10963199999999999</v>
      </c>
      <c r="E75" s="137">
        <v>0.15887200000000001</v>
      </c>
      <c r="F75" s="137">
        <v>0.14772299999999999</v>
      </c>
      <c r="K75" s="186"/>
      <c r="L75" s="186"/>
    </row>
    <row r="76" spans="1:12" x14ac:dyDescent="0.3">
      <c r="A76" s="136">
        <v>1</v>
      </c>
      <c r="B76" s="136">
        <v>36</v>
      </c>
      <c r="C76" s="136">
        <v>9.5788200000000004E-2</v>
      </c>
      <c r="D76" s="136">
        <v>4.87041E-2</v>
      </c>
      <c r="E76" s="137">
        <v>0.12499200000000001</v>
      </c>
      <c r="F76" s="137">
        <v>9.9913399999999999E-2</v>
      </c>
      <c r="K76" s="186"/>
      <c r="L76" s="186"/>
    </row>
    <row r="77" spans="1:12" x14ac:dyDescent="0.3">
      <c r="A77" s="136">
        <v>1</v>
      </c>
      <c r="B77" s="136">
        <v>37</v>
      </c>
      <c r="C77" s="136">
        <v>0.1004</v>
      </c>
      <c r="D77" s="136">
        <v>5.7521099999999999E-2</v>
      </c>
      <c r="E77" s="137">
        <v>0.124805</v>
      </c>
      <c r="F77" s="137">
        <v>9.9862900000000004E-2</v>
      </c>
      <c r="K77" s="186"/>
      <c r="L77" s="186"/>
    </row>
    <row r="78" spans="1:12" x14ac:dyDescent="0.3">
      <c r="A78" s="136">
        <v>1</v>
      </c>
      <c r="B78" s="136">
        <v>38</v>
      </c>
      <c r="C78" s="136">
        <v>0.12411700000000001</v>
      </c>
      <c r="D78" s="136">
        <v>0.10710600000000001</v>
      </c>
      <c r="E78" s="137">
        <v>0.154421</v>
      </c>
      <c r="F78" s="137">
        <v>0.142815</v>
      </c>
      <c r="K78" s="186"/>
      <c r="L78" s="186"/>
    </row>
    <row r="79" spans="1:12" x14ac:dyDescent="0.3">
      <c r="A79" s="136">
        <v>1</v>
      </c>
      <c r="B79" s="136">
        <v>39</v>
      </c>
      <c r="C79" s="136">
        <v>0.139297</v>
      </c>
      <c r="D79" s="136">
        <v>0.124503</v>
      </c>
      <c r="E79" s="137">
        <v>0.168375</v>
      </c>
      <c r="F79" s="137">
        <v>0.15817300000000001</v>
      </c>
      <c r="K79" s="186"/>
      <c r="L79" s="186"/>
    </row>
    <row r="80" spans="1:12" x14ac:dyDescent="0.3">
      <c r="A80" s="136">
        <v>1</v>
      </c>
      <c r="B80" s="136">
        <v>40</v>
      </c>
      <c r="C80" s="136">
        <v>0.15718199999999999</v>
      </c>
      <c r="D80" s="136">
        <v>0.14683599999999999</v>
      </c>
      <c r="E80" s="137">
        <v>0.19009300000000001</v>
      </c>
      <c r="F80" s="137">
        <v>0.18315000000000001</v>
      </c>
      <c r="K80" s="186"/>
      <c r="L80" s="186"/>
    </row>
    <row r="81" spans="1:12" x14ac:dyDescent="0.3">
      <c r="A81" s="136">
        <v>1</v>
      </c>
      <c r="B81" s="136">
        <v>41</v>
      </c>
      <c r="C81" s="136">
        <v>0.129996</v>
      </c>
      <c r="D81" s="136">
        <v>0.113758</v>
      </c>
      <c r="E81" s="137">
        <v>0.157225</v>
      </c>
      <c r="F81" s="137">
        <v>0.14763000000000001</v>
      </c>
      <c r="K81" s="186"/>
      <c r="L81" s="186"/>
    </row>
    <row r="82" spans="1:12" x14ac:dyDescent="0.3">
      <c r="A82" s="136">
        <v>1</v>
      </c>
      <c r="B82" s="136">
        <v>42</v>
      </c>
      <c r="C82" s="136">
        <v>0.13700300000000001</v>
      </c>
      <c r="D82" s="136">
        <v>0.122443</v>
      </c>
      <c r="E82" s="137">
        <v>0.172876</v>
      </c>
      <c r="F82" s="137">
        <v>0.164355</v>
      </c>
      <c r="K82" s="186"/>
      <c r="L82" s="186"/>
    </row>
    <row r="83" spans="1:12" x14ac:dyDescent="0.3">
      <c r="A83" s="136">
        <v>1</v>
      </c>
      <c r="B83" s="136">
        <v>43</v>
      </c>
      <c r="C83" s="136">
        <v>0.13258200000000001</v>
      </c>
      <c r="D83" s="136">
        <v>0.116952</v>
      </c>
      <c r="E83" s="137">
        <v>0.16484499999999999</v>
      </c>
      <c r="F83" s="137">
        <v>0.15495</v>
      </c>
      <c r="K83" s="186"/>
      <c r="L83" s="186"/>
    </row>
    <row r="84" spans="1:12" x14ac:dyDescent="0.3">
      <c r="A84" s="136">
        <v>1</v>
      </c>
      <c r="B84" s="136">
        <v>44</v>
      </c>
      <c r="C84" s="136">
        <v>0.132466</v>
      </c>
      <c r="D84" s="136">
        <v>0.11837399999999999</v>
      </c>
      <c r="E84" s="137">
        <v>0.183559</v>
      </c>
      <c r="F84" s="137">
        <v>0.175986</v>
      </c>
      <c r="K84" s="186"/>
      <c r="L84" s="186"/>
    </row>
    <row r="85" spans="1:12" x14ac:dyDescent="0.3">
      <c r="A85" s="136">
        <v>1</v>
      </c>
      <c r="B85" s="136">
        <v>45</v>
      </c>
      <c r="C85" s="136">
        <v>0.120432</v>
      </c>
      <c r="D85" s="136">
        <v>9.73083E-2</v>
      </c>
      <c r="E85" s="137">
        <v>0.15399099999999999</v>
      </c>
      <c r="F85" s="137">
        <v>0.14147899999999999</v>
      </c>
      <c r="K85" s="186"/>
      <c r="L85" s="186"/>
    </row>
    <row r="86" spans="1:12" x14ac:dyDescent="0.3">
      <c r="A86" s="136">
        <v>1</v>
      </c>
      <c r="B86" s="136">
        <v>46</v>
      </c>
      <c r="C86" s="136">
        <v>0.12446500000000001</v>
      </c>
      <c r="D86" s="136">
        <v>0.10271</v>
      </c>
      <c r="E86" s="137">
        <v>0.204761</v>
      </c>
      <c r="F86" s="137">
        <v>0.193241</v>
      </c>
      <c r="K86" s="186"/>
      <c r="L86" s="186"/>
    </row>
    <row r="87" spans="1:12" x14ac:dyDescent="0.3">
      <c r="A87" s="136">
        <v>1</v>
      </c>
      <c r="B87" s="136">
        <v>47</v>
      </c>
      <c r="C87" s="136">
        <v>0.115746</v>
      </c>
      <c r="D87" s="136">
        <v>9.4595600000000002E-2</v>
      </c>
      <c r="E87" s="137">
        <v>0.15818399999999999</v>
      </c>
      <c r="F87" s="137">
        <v>0.14665400000000001</v>
      </c>
      <c r="K87" s="186"/>
      <c r="L87" s="186"/>
    </row>
    <row r="88" spans="1:12" x14ac:dyDescent="0.3">
      <c r="A88" s="136">
        <v>1</v>
      </c>
      <c r="B88" s="136">
        <v>48</v>
      </c>
      <c r="C88" s="136">
        <v>0.130714</v>
      </c>
      <c r="D88" s="136">
        <v>0.11444500000000001</v>
      </c>
      <c r="E88" s="137">
        <v>0.195133</v>
      </c>
      <c r="F88" s="137">
        <v>0.18684500000000001</v>
      </c>
      <c r="K88" s="186"/>
      <c r="L88" s="186"/>
    </row>
    <row r="89" spans="1:12" x14ac:dyDescent="0.3">
      <c r="A89" s="136">
        <v>1</v>
      </c>
      <c r="B89" s="136">
        <v>49</v>
      </c>
      <c r="C89" s="136">
        <v>0.16855716700000001</v>
      </c>
      <c r="D89" s="136">
        <v>0.15881258200000001</v>
      </c>
      <c r="E89" s="137">
        <v>0.209001929</v>
      </c>
      <c r="F89" s="137">
        <v>0.20265463</v>
      </c>
      <c r="K89" s="186"/>
      <c r="L89" s="186"/>
    </row>
    <row r="90" spans="1:12" x14ac:dyDescent="0.3">
      <c r="A90" s="136">
        <v>1</v>
      </c>
      <c r="B90" s="136">
        <v>50</v>
      </c>
      <c r="C90" s="136">
        <v>0.17416389299999999</v>
      </c>
      <c r="D90" s="136">
        <v>0.166162699</v>
      </c>
      <c r="E90" s="137">
        <v>0.210601598</v>
      </c>
      <c r="F90" s="137">
        <v>0.20549620699999999</v>
      </c>
      <c r="K90" s="186"/>
      <c r="L90" s="186"/>
    </row>
    <row r="91" spans="1:12" x14ac:dyDescent="0.3">
      <c r="A91" s="136">
        <v>1</v>
      </c>
      <c r="B91" s="136">
        <v>51</v>
      </c>
      <c r="C91" s="136">
        <v>0.143286094</v>
      </c>
      <c r="D91" s="136">
        <v>0.128952071</v>
      </c>
      <c r="E91" s="137">
        <v>0.17650859099999999</v>
      </c>
      <c r="F91" s="137">
        <v>0.16779308000000001</v>
      </c>
      <c r="K91" s="186"/>
      <c r="L91" s="186"/>
    </row>
    <row r="92" spans="1:12" x14ac:dyDescent="0.3">
      <c r="A92" s="136">
        <v>1</v>
      </c>
      <c r="B92" s="136">
        <v>52</v>
      </c>
      <c r="C92" s="136">
        <v>0.14107857600000001</v>
      </c>
      <c r="D92" s="136">
        <v>0.12571065100000001</v>
      </c>
      <c r="E92" s="137">
        <v>0.17660670000000001</v>
      </c>
      <c r="F92" s="137">
        <v>0.168226033</v>
      </c>
      <c r="K92" s="186"/>
      <c r="L92" s="186"/>
    </row>
    <row r="93" spans="1:12" x14ac:dyDescent="0.3">
      <c r="A93" s="136">
        <v>1</v>
      </c>
      <c r="B93" s="136">
        <v>53</v>
      </c>
      <c r="C93" s="136">
        <v>0.132060871</v>
      </c>
      <c r="D93" s="136">
        <v>0.112369515</v>
      </c>
      <c r="E93" s="137">
        <v>0.17134149400000001</v>
      </c>
      <c r="F93" s="137">
        <v>0.16162495299999999</v>
      </c>
      <c r="K93" s="186"/>
      <c r="L93" s="186"/>
    </row>
    <row r="94" spans="1:12" x14ac:dyDescent="0.3">
      <c r="A94" s="136">
        <v>1</v>
      </c>
      <c r="B94" s="136">
        <v>54</v>
      </c>
      <c r="C94" s="136">
        <v>0.12842187299999999</v>
      </c>
      <c r="D94" s="136">
        <v>0.104449242</v>
      </c>
      <c r="E94" s="137">
        <v>0.16138260099999999</v>
      </c>
      <c r="F94" s="137">
        <v>0.149199739</v>
      </c>
      <c r="K94" s="186"/>
      <c r="L94" s="186"/>
    </row>
    <row r="95" spans="1:12" x14ac:dyDescent="0.3">
      <c r="A95" s="136">
        <v>1</v>
      </c>
      <c r="B95" s="136">
        <v>55</v>
      </c>
      <c r="C95" s="136">
        <v>0.15697704300000001</v>
      </c>
      <c r="D95" s="136">
        <v>0.14540927100000001</v>
      </c>
      <c r="E95" s="137">
        <v>0.19884824800000001</v>
      </c>
      <c r="F95" s="137">
        <v>0.19190394899999999</v>
      </c>
      <c r="K95" s="186"/>
      <c r="L95" s="186"/>
    </row>
    <row r="96" spans="1:12" x14ac:dyDescent="0.3">
      <c r="A96" s="136">
        <v>1</v>
      </c>
      <c r="B96" s="136">
        <v>56</v>
      </c>
      <c r="C96" s="136">
        <v>0.13704980899999999</v>
      </c>
      <c r="D96" s="136">
        <v>0.12303159399999999</v>
      </c>
      <c r="E96" s="137">
        <v>0.168761775</v>
      </c>
      <c r="F96" s="137">
        <v>0.15982849900000001</v>
      </c>
      <c r="K96" s="186"/>
      <c r="L96" s="186"/>
    </row>
    <row r="97" spans="1:12" x14ac:dyDescent="0.3">
      <c r="A97" s="136">
        <v>1</v>
      </c>
      <c r="B97" s="136">
        <v>57</v>
      </c>
      <c r="C97" s="136">
        <v>0.11136919300000001</v>
      </c>
      <c r="D97" s="136">
        <v>8.5786722600000004E-2</v>
      </c>
      <c r="E97" s="137">
        <v>0.13571794300000001</v>
      </c>
      <c r="F97" s="137">
        <v>0.117872775</v>
      </c>
      <c r="K97" s="186"/>
      <c r="L97" s="186"/>
    </row>
    <row r="98" spans="1:12" x14ac:dyDescent="0.3">
      <c r="A98" s="136">
        <v>1</v>
      </c>
      <c r="B98" s="136">
        <v>58</v>
      </c>
      <c r="C98" s="136">
        <v>8.8061161299999996E-2</v>
      </c>
      <c r="D98" s="136">
        <v>4.2917087700000002E-2</v>
      </c>
      <c r="E98" s="137">
        <v>0.116612114</v>
      </c>
      <c r="F98" s="137">
        <v>9.0974807699999993E-2</v>
      </c>
      <c r="K98" s="186"/>
      <c r="L98" s="186"/>
    </row>
    <row r="99" spans="1:12" x14ac:dyDescent="0.3">
      <c r="A99" s="136">
        <v>1</v>
      </c>
      <c r="B99" s="136">
        <v>59</v>
      </c>
      <c r="C99" s="136">
        <v>0.104621597</v>
      </c>
      <c r="D99" s="136">
        <v>7.4192419600000004E-2</v>
      </c>
      <c r="E99" s="137">
        <v>0.127974063</v>
      </c>
      <c r="F99" s="137">
        <v>0.100355372</v>
      </c>
      <c r="K99" s="186"/>
      <c r="L99" s="186"/>
    </row>
    <row r="100" spans="1:12" x14ac:dyDescent="0.3">
      <c r="A100" s="112">
        <v>3</v>
      </c>
      <c r="B100" s="112">
        <v>1</v>
      </c>
      <c r="C100" s="122">
        <v>0.14460100000000001</v>
      </c>
      <c r="D100" s="122">
        <v>0.124366</v>
      </c>
      <c r="E100" s="124">
        <v>0.16266600000000001</v>
      </c>
      <c r="F100" s="124">
        <v>0.147315</v>
      </c>
      <c r="G100" s="14">
        <v>7.8950000000000006E-2</v>
      </c>
      <c r="H100" s="14">
        <f>-5.8275*G100*G100+3.1925*G100-0.2157</f>
        <v>2.4470181250013656E-5</v>
      </c>
      <c r="I100" s="15">
        <v>0.05</v>
      </c>
      <c r="J100" s="135">
        <f>-0.9766*I100*I100+1.536*I100-0.0771</f>
        <v>-2.7414999999999939E-3</v>
      </c>
      <c r="K100" s="186"/>
      <c r="L100" s="186"/>
    </row>
    <row r="101" spans="1:12" x14ac:dyDescent="0.3">
      <c r="A101" s="112">
        <v>3</v>
      </c>
      <c r="B101" s="112">
        <v>2</v>
      </c>
      <c r="C101" s="122">
        <v>0.14044799999999999</v>
      </c>
      <c r="D101" s="122">
        <v>0.115964</v>
      </c>
      <c r="E101" s="124">
        <v>0.160498</v>
      </c>
      <c r="F101" s="124">
        <v>0.14757799999999999</v>
      </c>
      <c r="G101" s="14">
        <v>0.11</v>
      </c>
      <c r="H101" s="14">
        <f t="shared" ref="H101:H105" si="2">-5.8275*G101*G101+3.1925*G101-0.2157</f>
        <v>6.4962249999999999E-2</v>
      </c>
      <c r="I101" s="15">
        <v>0.1</v>
      </c>
      <c r="J101" s="15">
        <f t="shared" ref="J101:J106" si="3">-0.9766*I101*I101+1.536*I101-0.0771</f>
        <v>6.6734000000000016E-2</v>
      </c>
      <c r="K101" s="186"/>
      <c r="L101" s="186"/>
    </row>
    <row r="102" spans="1:12" x14ac:dyDescent="0.3">
      <c r="A102" s="112">
        <v>3</v>
      </c>
      <c r="B102" s="112">
        <v>3</v>
      </c>
      <c r="C102" s="122">
        <v>0.18540499999999999</v>
      </c>
      <c r="D102" s="122">
        <v>0.173983</v>
      </c>
      <c r="E102" s="124">
        <v>0.19181400000000001</v>
      </c>
      <c r="F102" s="124">
        <v>0.18429899999999999</v>
      </c>
      <c r="G102" s="14">
        <v>0.14199999999999999</v>
      </c>
      <c r="H102" s="14">
        <f t="shared" si="2"/>
        <v>0.12012928999999994</v>
      </c>
      <c r="I102" s="15">
        <v>0.15</v>
      </c>
      <c r="J102" s="15">
        <f t="shared" si="3"/>
        <v>0.13132649999999998</v>
      </c>
      <c r="K102" s="186"/>
      <c r="L102" s="186"/>
    </row>
    <row r="103" spans="1:12" x14ac:dyDescent="0.3">
      <c r="A103" s="112">
        <v>3</v>
      </c>
      <c r="B103" s="112">
        <v>4</v>
      </c>
      <c r="C103" s="122">
        <v>0.20131399999999999</v>
      </c>
      <c r="D103" s="122">
        <v>0.192661</v>
      </c>
      <c r="E103" s="124">
        <v>0.200045</v>
      </c>
      <c r="F103" s="124">
        <v>0.192607</v>
      </c>
      <c r="G103" s="14">
        <v>0.17399999999999999</v>
      </c>
      <c r="H103" s="14">
        <f t="shared" si="2"/>
        <v>0.16336160999999999</v>
      </c>
      <c r="I103" s="15">
        <v>0.2</v>
      </c>
      <c r="J103" s="15">
        <f t="shared" si="3"/>
        <v>0.19103600000000004</v>
      </c>
      <c r="K103" s="186"/>
      <c r="L103" s="186"/>
    </row>
    <row r="104" spans="1:12" x14ac:dyDescent="0.3">
      <c r="A104" s="112">
        <v>3</v>
      </c>
      <c r="B104" s="112">
        <v>5</v>
      </c>
      <c r="C104" s="122">
        <v>0.12812399999999999</v>
      </c>
      <c r="D104" s="122">
        <v>0.102704</v>
      </c>
      <c r="E104" s="124">
        <v>0.165793</v>
      </c>
      <c r="F104" s="124">
        <v>0.154559</v>
      </c>
      <c r="G104" s="14">
        <v>0.20599999999999999</v>
      </c>
      <c r="H104" s="14">
        <f t="shared" si="2"/>
        <v>0.19465921000000003</v>
      </c>
      <c r="I104" s="15">
        <v>0.25</v>
      </c>
      <c r="J104" s="15">
        <f t="shared" si="3"/>
        <v>0.24586249999999998</v>
      </c>
      <c r="K104" s="186"/>
      <c r="L104" s="186"/>
    </row>
    <row r="105" spans="1:12" x14ac:dyDescent="0.3">
      <c r="A105" s="112">
        <v>3</v>
      </c>
      <c r="B105" s="112">
        <v>6</v>
      </c>
      <c r="C105" s="122">
        <v>0.11088000000000001</v>
      </c>
      <c r="D105" s="122">
        <v>7.0149799999999998E-2</v>
      </c>
      <c r="E105" s="124">
        <v>0.16184499999999999</v>
      </c>
      <c r="F105" s="124">
        <v>0.14468</v>
      </c>
      <c r="G105" s="14">
        <v>0.215</v>
      </c>
      <c r="H105" s="14">
        <f t="shared" si="2"/>
        <v>0.20131131249999995</v>
      </c>
      <c r="I105" s="15">
        <v>0.3</v>
      </c>
      <c r="J105" s="15">
        <f t="shared" si="3"/>
        <v>0.29580599999999996</v>
      </c>
      <c r="K105" s="186"/>
      <c r="L105" s="186"/>
    </row>
    <row r="106" spans="1:12" x14ac:dyDescent="0.3">
      <c r="A106" s="112">
        <v>3</v>
      </c>
      <c r="B106" s="112">
        <v>7</v>
      </c>
      <c r="C106" s="122">
        <v>9.4318700000000005E-2</v>
      </c>
      <c r="D106" s="122">
        <v>3.2393400000000003E-2</v>
      </c>
      <c r="E106" s="124">
        <v>0.13147900000000001</v>
      </c>
      <c r="F106" s="124">
        <v>0.10312300000000001</v>
      </c>
      <c r="G106" s="14"/>
      <c r="H106" s="14"/>
      <c r="I106" s="15">
        <v>0.35</v>
      </c>
      <c r="J106" s="15">
        <f t="shared" si="3"/>
        <v>0.34086649999999996</v>
      </c>
      <c r="K106" s="186"/>
      <c r="L106" s="186"/>
    </row>
    <row r="107" spans="1:12" x14ac:dyDescent="0.3">
      <c r="A107" s="112">
        <v>3</v>
      </c>
      <c r="B107" s="112">
        <v>8</v>
      </c>
      <c r="C107" s="122">
        <v>0.10785400000000001</v>
      </c>
      <c r="D107" s="122">
        <v>5.3955099999999999E-2</v>
      </c>
      <c r="E107" s="124">
        <v>0.143174</v>
      </c>
      <c r="F107" s="124">
        <v>0.11927599999999999</v>
      </c>
      <c r="K107" s="186"/>
      <c r="L107" s="186"/>
    </row>
    <row r="108" spans="1:12" x14ac:dyDescent="0.3">
      <c r="A108" s="112">
        <v>3</v>
      </c>
      <c r="B108" s="112">
        <v>9</v>
      </c>
      <c r="C108" s="122">
        <v>0.154033</v>
      </c>
      <c r="D108" s="122">
        <v>0.13301099999999999</v>
      </c>
      <c r="E108" s="124">
        <v>0.17880499999999999</v>
      </c>
      <c r="F108" s="124">
        <v>0.16801099999999999</v>
      </c>
      <c r="K108" s="186"/>
      <c r="L108" s="186"/>
    </row>
    <row r="109" spans="1:12" x14ac:dyDescent="0.3">
      <c r="A109" s="112">
        <v>3</v>
      </c>
      <c r="B109" s="112">
        <v>10</v>
      </c>
      <c r="C109" s="122">
        <v>0.115692</v>
      </c>
      <c r="D109" s="122">
        <v>8.0273399999999995E-2</v>
      </c>
      <c r="E109" s="124">
        <v>0.173232</v>
      </c>
      <c r="F109" s="124">
        <v>0.158746</v>
      </c>
      <c r="K109" s="186"/>
      <c r="L109" s="186"/>
    </row>
    <row r="110" spans="1:12" x14ac:dyDescent="0.3">
      <c r="A110" s="112">
        <v>3</v>
      </c>
      <c r="B110" s="112">
        <v>11</v>
      </c>
      <c r="C110" s="122">
        <v>9.2470399999999994E-2</v>
      </c>
      <c r="D110" s="122">
        <v>4.5219000000000002E-2</v>
      </c>
      <c r="E110" s="124">
        <v>0.123602</v>
      </c>
      <c r="F110" s="124">
        <v>9.2818999999999999E-2</v>
      </c>
      <c r="K110" s="186"/>
      <c r="L110" s="186"/>
    </row>
    <row r="111" spans="1:12" x14ac:dyDescent="0.3">
      <c r="A111" s="112">
        <v>3</v>
      </c>
      <c r="B111" s="112">
        <v>12</v>
      </c>
      <c r="C111" s="122">
        <v>9.7478099999999998E-2</v>
      </c>
      <c r="D111" s="122">
        <v>2.0487999999999999E-2</v>
      </c>
      <c r="E111" s="124">
        <v>0.13269300000000001</v>
      </c>
      <c r="F111" s="124">
        <v>0.103672</v>
      </c>
      <c r="K111" s="186"/>
      <c r="L111" s="186"/>
    </row>
    <row r="112" spans="1:12" x14ac:dyDescent="0.3">
      <c r="A112" s="112">
        <v>3</v>
      </c>
      <c r="B112" s="112">
        <v>13</v>
      </c>
      <c r="C112" s="122">
        <v>0.17325099999999999</v>
      </c>
      <c r="D112" s="122">
        <v>0.155336</v>
      </c>
      <c r="E112" s="124">
        <v>0.174097</v>
      </c>
      <c r="F112" s="124">
        <v>0.16284599999999999</v>
      </c>
      <c r="K112" s="186"/>
      <c r="L112" s="186"/>
    </row>
    <row r="113" spans="1:12" x14ac:dyDescent="0.3">
      <c r="A113" s="112">
        <v>3</v>
      </c>
      <c r="B113" s="112">
        <v>14</v>
      </c>
      <c r="C113" s="122">
        <v>0.21485499999999999</v>
      </c>
      <c r="D113" s="122">
        <v>0.20837600000000001</v>
      </c>
      <c r="E113" s="124">
        <v>0.21456</v>
      </c>
      <c r="F113" s="124">
        <v>0.20880799999999999</v>
      </c>
      <c r="K113" s="186"/>
      <c r="L113" s="186"/>
    </row>
    <row r="114" spans="1:12" x14ac:dyDescent="0.3">
      <c r="A114" s="112">
        <v>3</v>
      </c>
      <c r="B114" s="112">
        <v>15</v>
      </c>
      <c r="C114" s="122">
        <v>0.145315</v>
      </c>
      <c r="D114" s="122">
        <v>0.12701299999999999</v>
      </c>
      <c r="E114" s="124">
        <v>0.17164399999999999</v>
      </c>
      <c r="F114" s="124">
        <v>0.16001799999999999</v>
      </c>
      <c r="K114" s="186"/>
      <c r="L114" s="186"/>
    </row>
    <row r="115" spans="1:12" x14ac:dyDescent="0.3">
      <c r="A115" s="112">
        <v>3</v>
      </c>
      <c r="B115" s="112">
        <v>16</v>
      </c>
      <c r="C115" s="122">
        <v>0.10336585299999999</v>
      </c>
      <c r="D115" s="122">
        <v>4.6605478999999998E-2</v>
      </c>
      <c r="E115" s="124">
        <v>0.20148922499999999</v>
      </c>
      <c r="F115" s="124">
        <v>0.187736616</v>
      </c>
      <c r="K115" s="186"/>
      <c r="L115" s="186"/>
    </row>
    <row r="116" spans="1:12" x14ac:dyDescent="0.3">
      <c r="A116" s="112">
        <v>3</v>
      </c>
      <c r="B116" s="112">
        <v>17</v>
      </c>
      <c r="C116" s="122">
        <v>0.11173290800000001</v>
      </c>
      <c r="D116" s="122">
        <v>7.2692327200000004E-2</v>
      </c>
      <c r="E116" s="124">
        <v>0.17406085099999999</v>
      </c>
      <c r="F116" s="124">
        <v>0.161214039</v>
      </c>
      <c r="K116" s="186"/>
      <c r="L116" s="186"/>
    </row>
    <row r="117" spans="1:12" x14ac:dyDescent="0.3">
      <c r="A117" s="112">
        <v>3</v>
      </c>
      <c r="B117" s="112">
        <v>18</v>
      </c>
      <c r="C117" s="122">
        <v>0.184377924</v>
      </c>
      <c r="D117" s="122">
        <v>0.17226657300000001</v>
      </c>
      <c r="E117" s="124">
        <v>0.19499008400000001</v>
      </c>
      <c r="F117" s="124">
        <v>0.1867733</v>
      </c>
      <c r="K117" s="186"/>
      <c r="L117" s="186"/>
    </row>
    <row r="118" spans="1:12" x14ac:dyDescent="0.3">
      <c r="A118" s="112">
        <v>3</v>
      </c>
      <c r="B118" s="112">
        <v>19</v>
      </c>
      <c r="C118" s="122">
        <v>0.196113333</v>
      </c>
      <c r="D118" s="122">
        <v>0.187260285</v>
      </c>
      <c r="E118" s="124">
        <v>0.200793743</v>
      </c>
      <c r="F118" s="124">
        <v>0.19258972999999999</v>
      </c>
      <c r="K118" s="186"/>
      <c r="L118" s="186"/>
    </row>
    <row r="119" spans="1:12" x14ac:dyDescent="0.3">
      <c r="A119" s="112">
        <v>3</v>
      </c>
      <c r="B119" s="112">
        <v>20</v>
      </c>
      <c r="C119" s="122">
        <v>0.13418981399999999</v>
      </c>
      <c r="D119" s="122">
        <v>0.104731411</v>
      </c>
      <c r="E119" s="124">
        <v>0.160583541</v>
      </c>
      <c r="F119" s="124">
        <v>0.14602865300000001</v>
      </c>
      <c r="K119" s="186"/>
      <c r="L119" s="186"/>
    </row>
    <row r="120" spans="1:12" x14ac:dyDescent="0.3">
      <c r="A120" s="112">
        <v>3</v>
      </c>
      <c r="B120" s="112">
        <v>21</v>
      </c>
      <c r="C120" s="140">
        <v>0.127546296</v>
      </c>
      <c r="D120" s="140">
        <v>9.7183309499999995E-2</v>
      </c>
      <c r="E120" s="141">
        <v>0.15845562499999999</v>
      </c>
      <c r="F120" s="141">
        <v>0.14126460299999999</v>
      </c>
      <c r="K120" s="186"/>
      <c r="L120" s="186"/>
    </row>
    <row r="121" spans="1:12" x14ac:dyDescent="0.3">
      <c r="A121" s="112">
        <v>3</v>
      </c>
      <c r="B121" s="112">
        <v>22</v>
      </c>
      <c r="C121" s="140">
        <v>0.126322299</v>
      </c>
      <c r="D121" s="140">
        <v>9.3671783800000005E-2</v>
      </c>
      <c r="E121" s="141">
        <v>0.15611304300000001</v>
      </c>
      <c r="F121" s="141">
        <v>0.139692649</v>
      </c>
      <c r="K121" s="186"/>
      <c r="L121" s="186"/>
    </row>
    <row r="122" spans="1:12" x14ac:dyDescent="0.3">
      <c r="A122" s="112">
        <v>3</v>
      </c>
      <c r="B122" s="112">
        <v>23</v>
      </c>
      <c r="C122" s="140">
        <v>0.115221292</v>
      </c>
      <c r="D122" s="140">
        <v>8.8159777199999997E-2</v>
      </c>
      <c r="E122" s="141">
        <v>0.147624701</v>
      </c>
      <c r="F122" s="141">
        <v>0.13161441700000001</v>
      </c>
      <c r="K122" s="186"/>
      <c r="L122" s="186"/>
    </row>
    <row r="123" spans="1:12" x14ac:dyDescent="0.3">
      <c r="A123" s="112">
        <v>3</v>
      </c>
      <c r="B123" s="112">
        <v>24</v>
      </c>
      <c r="C123" s="140">
        <v>0.13638399500000001</v>
      </c>
      <c r="D123" s="140">
        <v>0.113522016</v>
      </c>
      <c r="E123" s="141">
        <v>0.211988658</v>
      </c>
      <c r="F123" s="141">
        <v>0.20156559299999999</v>
      </c>
      <c r="K123" s="186"/>
      <c r="L123" s="186"/>
    </row>
    <row r="124" spans="1:12" x14ac:dyDescent="0.3">
      <c r="A124" s="112">
        <v>3</v>
      </c>
      <c r="B124" s="112">
        <v>25</v>
      </c>
      <c r="C124" s="140">
        <v>0.20157460899999999</v>
      </c>
      <c r="D124" s="140">
        <v>0.19057861000000001</v>
      </c>
      <c r="E124" s="141">
        <v>0.22210608400000001</v>
      </c>
      <c r="F124" s="141">
        <v>0.216199636</v>
      </c>
      <c r="K124" s="186"/>
      <c r="L124" s="186"/>
    </row>
    <row r="125" spans="1:12" x14ac:dyDescent="0.3">
      <c r="A125" s="112">
        <v>3</v>
      </c>
      <c r="B125" s="112">
        <v>26</v>
      </c>
      <c r="C125" s="140">
        <v>0.129819661</v>
      </c>
      <c r="D125" s="140">
        <v>9.8512999700000006E-2</v>
      </c>
      <c r="E125" s="141">
        <v>0.15643726299999999</v>
      </c>
      <c r="F125" s="141">
        <v>0.13935446700000001</v>
      </c>
      <c r="K125" s="186"/>
      <c r="L125" s="186"/>
    </row>
    <row r="126" spans="1:12" x14ac:dyDescent="0.3">
      <c r="A126" s="112">
        <v>3</v>
      </c>
      <c r="B126" s="112">
        <v>28</v>
      </c>
      <c r="C126" s="140">
        <v>0.113356754</v>
      </c>
      <c r="D126" s="140">
        <v>7.9847633799999998E-2</v>
      </c>
      <c r="E126" s="141">
        <v>0.16526263999999999</v>
      </c>
      <c r="F126" s="141">
        <v>0.15276263700000001</v>
      </c>
      <c r="K126" s="186"/>
      <c r="L126" s="186"/>
    </row>
    <row r="127" spans="1:12" x14ac:dyDescent="0.3">
      <c r="A127" s="112">
        <v>3</v>
      </c>
      <c r="B127" s="112">
        <v>29</v>
      </c>
      <c r="C127" s="140">
        <v>0.15212304900000001</v>
      </c>
      <c r="D127" s="140">
        <v>0.134082913</v>
      </c>
      <c r="E127" s="141">
        <v>0.177084818</v>
      </c>
      <c r="F127" s="141">
        <v>0.16468490699999999</v>
      </c>
      <c r="K127" s="186"/>
      <c r="L127" s="186"/>
    </row>
    <row r="128" spans="1:12" x14ac:dyDescent="0.3">
      <c r="A128" s="112">
        <v>3</v>
      </c>
      <c r="B128" s="112">
        <v>30</v>
      </c>
      <c r="C128" s="140">
        <v>0.12796606099999999</v>
      </c>
      <c r="D128" s="140">
        <v>9.7395807500000001E-2</v>
      </c>
      <c r="E128" s="141">
        <v>0.163354322</v>
      </c>
      <c r="F128" s="141">
        <v>0.14919637099999999</v>
      </c>
      <c r="K128" s="186"/>
      <c r="L128" s="186"/>
    </row>
    <row r="129" spans="1:12" x14ac:dyDescent="0.3">
      <c r="A129" s="112">
        <v>3</v>
      </c>
      <c r="B129" s="112">
        <v>31</v>
      </c>
      <c r="C129" s="140">
        <v>0.129016995</v>
      </c>
      <c r="D129" s="140">
        <v>9.8073959399999994E-2</v>
      </c>
      <c r="E129" s="141">
        <v>0.156470895</v>
      </c>
      <c r="F129" s="141">
        <v>0.142105013</v>
      </c>
      <c r="K129" s="186"/>
      <c r="L129" s="186"/>
    </row>
    <row r="130" spans="1:12" x14ac:dyDescent="0.3">
      <c r="A130" s="112">
        <v>3</v>
      </c>
      <c r="B130" s="112">
        <v>32</v>
      </c>
      <c r="C130" s="140">
        <v>0.147272825</v>
      </c>
      <c r="D130" s="140">
        <v>0.125149444</v>
      </c>
      <c r="E130" s="141">
        <v>0.183040127</v>
      </c>
      <c r="F130" s="141">
        <v>0.17144925899999999</v>
      </c>
      <c r="K130" s="186"/>
      <c r="L130" s="186"/>
    </row>
    <row r="131" spans="1:12" x14ac:dyDescent="0.3">
      <c r="A131" s="112">
        <v>3</v>
      </c>
      <c r="B131" s="112">
        <v>33</v>
      </c>
      <c r="C131" s="140">
        <v>0.13452462900000001</v>
      </c>
      <c r="D131" s="140">
        <v>0.107464552</v>
      </c>
      <c r="E131" s="141">
        <v>0.17047558700000001</v>
      </c>
      <c r="F131" s="141">
        <v>0.15435568999999999</v>
      </c>
      <c r="K131" s="186"/>
      <c r="L131" s="186"/>
    </row>
    <row r="132" spans="1:12" x14ac:dyDescent="0.3">
      <c r="A132" s="112">
        <v>3</v>
      </c>
      <c r="B132" s="112">
        <v>34</v>
      </c>
      <c r="C132" s="140">
        <v>0.100815922</v>
      </c>
      <c r="D132" s="140">
        <v>4.0549829599999997E-2</v>
      </c>
      <c r="E132" s="141">
        <v>0.14654658700000001</v>
      </c>
      <c r="F132" s="141">
        <v>0.13001421099999999</v>
      </c>
      <c r="K132" s="186"/>
      <c r="L132" s="186"/>
    </row>
    <row r="133" spans="1:12" x14ac:dyDescent="0.3">
      <c r="A133" s="112">
        <v>3</v>
      </c>
      <c r="B133" s="112">
        <v>35</v>
      </c>
      <c r="C133" s="140">
        <v>0.11601581399999999</v>
      </c>
      <c r="D133" s="140">
        <v>8.7920136699999998E-2</v>
      </c>
      <c r="E133" s="141">
        <v>0.17657667399999999</v>
      </c>
      <c r="F133" s="141">
        <v>0.161662266</v>
      </c>
      <c r="K133" s="186"/>
      <c r="L133" s="186"/>
    </row>
    <row r="134" spans="1:12" x14ac:dyDescent="0.3">
      <c r="A134" s="112">
        <v>3</v>
      </c>
      <c r="B134" s="112">
        <v>36</v>
      </c>
      <c r="C134" s="140">
        <v>0.18939246200000001</v>
      </c>
      <c r="D134" s="140">
        <v>0.17954234799999999</v>
      </c>
      <c r="E134" s="141">
        <v>0.32768490900000002</v>
      </c>
      <c r="F134" s="141">
        <v>0.32341614400000002</v>
      </c>
      <c r="K134" s="186"/>
      <c r="L134" s="186"/>
    </row>
    <row r="135" spans="1:12" x14ac:dyDescent="0.3">
      <c r="A135" s="112">
        <v>3</v>
      </c>
      <c r="B135" s="112">
        <v>37</v>
      </c>
      <c r="C135" s="140">
        <v>0.18027845000000001</v>
      </c>
      <c r="D135" s="140">
        <v>0.16529032599999999</v>
      </c>
      <c r="E135" s="141">
        <v>0.27563652399999999</v>
      </c>
      <c r="F135" s="141">
        <v>0.27033895299999999</v>
      </c>
      <c r="K135" s="186"/>
      <c r="L135" s="186"/>
    </row>
    <row r="136" spans="1:12" x14ac:dyDescent="0.3">
      <c r="A136" s="112">
        <v>3</v>
      </c>
      <c r="B136" s="112">
        <v>38</v>
      </c>
      <c r="C136" s="140">
        <v>0.106815539</v>
      </c>
      <c r="D136" s="140">
        <v>5.6733887599999998E-2</v>
      </c>
      <c r="E136" s="141">
        <v>0.199975342</v>
      </c>
      <c r="F136" s="141">
        <v>0.184845284</v>
      </c>
      <c r="K136" s="186"/>
      <c r="L136" s="186"/>
    </row>
    <row r="137" spans="1:12" x14ac:dyDescent="0.3">
      <c r="A137" s="112">
        <v>3</v>
      </c>
      <c r="B137" s="112">
        <v>39</v>
      </c>
      <c r="C137" s="140">
        <v>0.103700392</v>
      </c>
      <c r="D137" s="140">
        <v>5.8330673700000002E-2</v>
      </c>
      <c r="E137" s="141">
        <v>0.18466901799999999</v>
      </c>
      <c r="F137" s="141">
        <v>0.16536404199999999</v>
      </c>
      <c r="K137" s="186"/>
      <c r="L137" s="186"/>
    </row>
    <row r="138" spans="1:12" x14ac:dyDescent="0.3">
      <c r="A138" s="112">
        <v>3</v>
      </c>
      <c r="B138" s="112">
        <v>40</v>
      </c>
      <c r="C138" s="140">
        <v>0.114033096</v>
      </c>
      <c r="D138" s="140">
        <v>6.41118512E-2</v>
      </c>
      <c r="E138" s="141">
        <v>0.164578795</v>
      </c>
      <c r="F138" s="141">
        <v>0.150031358</v>
      </c>
      <c r="K138" s="186"/>
      <c r="L138" s="186"/>
    </row>
    <row r="139" spans="1:12" x14ac:dyDescent="0.3">
      <c r="A139" s="112">
        <v>3</v>
      </c>
      <c r="B139" s="112">
        <v>41</v>
      </c>
      <c r="C139" s="140">
        <v>0.119830541</v>
      </c>
      <c r="D139" s="140">
        <v>8.7393514800000002E-2</v>
      </c>
      <c r="E139" s="141">
        <v>0.157564968</v>
      </c>
      <c r="F139" s="141">
        <v>0.14149224799999999</v>
      </c>
      <c r="K139" s="186"/>
      <c r="L139" s="186"/>
    </row>
    <row r="140" spans="1:12" x14ac:dyDescent="0.3">
      <c r="A140" s="112">
        <v>3</v>
      </c>
      <c r="B140" s="112">
        <v>42</v>
      </c>
      <c r="C140" s="140">
        <v>0.15363138900000001</v>
      </c>
      <c r="D140" s="140">
        <v>0.134784296</v>
      </c>
      <c r="E140" s="141">
        <v>0.18188315599999999</v>
      </c>
      <c r="F140" s="141">
        <v>0.16996130300000001</v>
      </c>
      <c r="K140" s="186"/>
      <c r="L140" s="186"/>
    </row>
    <row r="141" spans="1:12" x14ac:dyDescent="0.3">
      <c r="A141" s="112">
        <v>3</v>
      </c>
      <c r="B141" s="112">
        <v>43</v>
      </c>
      <c r="C141" s="140">
        <v>0.14566163700000001</v>
      </c>
      <c r="D141" s="140">
        <v>0.128449902</v>
      </c>
      <c r="E141" s="141">
        <v>0.195837602</v>
      </c>
      <c r="F141" s="141">
        <v>0.185236663</v>
      </c>
      <c r="K141" s="186"/>
      <c r="L141" s="186"/>
    </row>
    <row r="142" spans="1:12" x14ac:dyDescent="0.3">
      <c r="A142" s="112">
        <v>3</v>
      </c>
      <c r="B142" s="112">
        <v>44</v>
      </c>
      <c r="C142" s="140">
        <v>0.141508684</v>
      </c>
      <c r="D142" s="140">
        <v>0.123286091</v>
      </c>
      <c r="E142" s="141">
        <v>0.163452968</v>
      </c>
      <c r="F142" s="141">
        <v>0.15173655699999999</v>
      </c>
      <c r="K142" s="186"/>
      <c r="L142" s="186"/>
    </row>
    <row r="143" spans="1:12" x14ac:dyDescent="0.3">
      <c r="A143" s="112">
        <v>3</v>
      </c>
      <c r="B143" s="112">
        <v>45</v>
      </c>
      <c r="C143" s="140">
        <v>0.14912420500000001</v>
      </c>
      <c r="D143" s="140">
        <v>0.13041454599999999</v>
      </c>
      <c r="E143" s="141">
        <v>0.16298095900000001</v>
      </c>
      <c r="F143" s="141">
        <v>0.148876429</v>
      </c>
      <c r="K143" s="186"/>
      <c r="L143" s="186"/>
    </row>
    <row r="144" spans="1:12" x14ac:dyDescent="0.3">
      <c r="A144" s="112">
        <v>3</v>
      </c>
      <c r="B144" s="112">
        <v>46</v>
      </c>
      <c r="C144" s="140">
        <v>0.138337657</v>
      </c>
      <c r="D144" s="140">
        <v>0.116374835</v>
      </c>
      <c r="E144" s="141">
        <v>0.15262857099999999</v>
      </c>
      <c r="F144" s="141">
        <v>0.13704259699999999</v>
      </c>
      <c r="K144" s="186"/>
      <c r="L144" s="186"/>
    </row>
    <row r="145" spans="1:12" x14ac:dyDescent="0.3">
      <c r="A145" s="112">
        <v>3</v>
      </c>
      <c r="B145" s="112">
        <v>47</v>
      </c>
      <c r="C145" s="140">
        <v>0.10035667600000001</v>
      </c>
      <c r="D145" s="140">
        <v>2.5482520500000001E-2</v>
      </c>
      <c r="E145" s="141">
        <v>0.16486309499999999</v>
      </c>
      <c r="F145" s="141">
        <v>0.148319006</v>
      </c>
      <c r="K145" s="186"/>
      <c r="L145" s="186"/>
    </row>
    <row r="146" spans="1:12" x14ac:dyDescent="0.3">
      <c r="A146" s="112">
        <v>3</v>
      </c>
      <c r="B146" s="112">
        <v>48</v>
      </c>
      <c r="C146" s="140">
        <v>0.11137472800000001</v>
      </c>
      <c r="D146" s="140">
        <v>7.4542269100000003E-2</v>
      </c>
      <c r="E146" s="141">
        <v>0.17005078500000001</v>
      </c>
      <c r="F146" s="141">
        <v>0.158050045</v>
      </c>
      <c r="K146" s="186"/>
      <c r="L146" s="186"/>
    </row>
    <row r="147" spans="1:12" x14ac:dyDescent="0.3">
      <c r="A147" s="112">
        <v>3</v>
      </c>
      <c r="B147" s="112">
        <v>49</v>
      </c>
      <c r="C147" s="140">
        <v>0.15685547899999999</v>
      </c>
      <c r="D147" s="140">
        <v>0.14110751499999999</v>
      </c>
      <c r="E147" s="141">
        <v>0.17630732099999999</v>
      </c>
      <c r="F147" s="141">
        <v>0.16505926800000001</v>
      </c>
      <c r="K147" s="186"/>
      <c r="L147" s="186"/>
    </row>
    <row r="148" spans="1:12" x14ac:dyDescent="0.3">
      <c r="A148" s="112">
        <v>3</v>
      </c>
      <c r="B148" s="112">
        <v>50</v>
      </c>
      <c r="C148" s="140">
        <v>0.14569449400000001</v>
      </c>
      <c r="D148" s="140">
        <v>0.12431886</v>
      </c>
      <c r="E148" s="141">
        <v>0.180935085</v>
      </c>
      <c r="F148" s="141">
        <v>0.16923242799999999</v>
      </c>
      <c r="K148" s="186"/>
      <c r="L148" s="186"/>
    </row>
    <row r="149" spans="1:12" x14ac:dyDescent="0.3">
      <c r="A149" s="112">
        <v>3</v>
      </c>
      <c r="B149" s="112">
        <v>51</v>
      </c>
      <c r="C149" s="140">
        <v>0.114279009</v>
      </c>
      <c r="D149" s="140">
        <v>7.7561840399999998E-2</v>
      </c>
      <c r="E149" s="141">
        <v>0.14951445199999999</v>
      </c>
      <c r="F149" s="141">
        <v>0.13413092500000001</v>
      </c>
      <c r="K149" s="186"/>
      <c r="L149" s="186"/>
    </row>
    <row r="150" spans="1:12" x14ac:dyDescent="0.3">
      <c r="A150" s="112">
        <v>3</v>
      </c>
      <c r="B150" s="112">
        <v>52</v>
      </c>
      <c r="C150" s="140">
        <v>0.12794966999999999</v>
      </c>
      <c r="D150" s="140">
        <v>9.8576277500000004E-2</v>
      </c>
      <c r="E150" s="141">
        <v>0.188804939</v>
      </c>
      <c r="F150" s="141">
        <v>0.17395028500000001</v>
      </c>
      <c r="K150" s="186"/>
      <c r="L150" s="186"/>
    </row>
    <row r="151" spans="1:12" x14ac:dyDescent="0.3">
      <c r="A151" s="112">
        <v>3</v>
      </c>
      <c r="B151" s="112">
        <v>53</v>
      </c>
      <c r="C151" s="140">
        <v>0.123832688</v>
      </c>
      <c r="D151" s="140">
        <v>9.0854004000000002E-2</v>
      </c>
      <c r="E151" s="141">
        <v>0.18215861899999999</v>
      </c>
      <c r="F151" s="141">
        <v>0.16680307699999999</v>
      </c>
      <c r="K151" s="186"/>
      <c r="L151" s="186"/>
    </row>
    <row r="152" spans="1:12" x14ac:dyDescent="0.3">
      <c r="A152" s="107">
        <v>2</v>
      </c>
      <c r="B152" s="107">
        <v>1</v>
      </c>
      <c r="C152" s="121">
        <v>8.04251879E-2</v>
      </c>
      <c r="D152" s="121">
        <v>5.7450428599999999E-2</v>
      </c>
      <c r="E152" s="123">
        <v>0.102501549</v>
      </c>
      <c r="F152" s="123">
        <v>7.1909390399999995E-2</v>
      </c>
      <c r="G152" s="12">
        <v>5.3999999999999999E-2</v>
      </c>
      <c r="H152" s="133">
        <f>-2.7168*G152*G152+1.9762*G152-0.0984</f>
        <v>3.9261119999998983E-4</v>
      </c>
      <c r="I152" s="58">
        <v>6.1499999999999999E-2</v>
      </c>
      <c r="J152" s="134">
        <f>-2.0677*I152*I152+1.8885*I152-0.1083</f>
        <v>2.2191675000005073E-5</v>
      </c>
    </row>
    <row r="153" spans="1:12" x14ac:dyDescent="0.3">
      <c r="A153" s="107">
        <v>2</v>
      </c>
      <c r="B153" s="107">
        <v>2</v>
      </c>
      <c r="C153" s="121">
        <v>9.3287453100000001E-2</v>
      </c>
      <c r="D153" s="121">
        <v>5.5355112999999997E-2</v>
      </c>
      <c r="E153" s="123">
        <v>0.124720104</v>
      </c>
      <c r="F153" s="123">
        <v>9.45900977E-2</v>
      </c>
      <c r="G153" s="14">
        <v>0.1</v>
      </c>
      <c r="H153" s="133">
        <f t="shared" ref="H153:H155" si="4">-2.7168*G153*G153+1.9762*G153-0.0984</f>
        <v>7.2052000000000019E-2</v>
      </c>
      <c r="I153" s="15">
        <v>0.1</v>
      </c>
      <c r="J153" s="134">
        <f t="shared" ref="J153:J157" si="5">-2.0677*I153*I153+1.8885*I153-0.1083</f>
        <v>5.9873000000000023E-2</v>
      </c>
    </row>
    <row r="154" spans="1:12" x14ac:dyDescent="0.3">
      <c r="A154" s="107">
        <v>2</v>
      </c>
      <c r="B154" s="107">
        <v>3</v>
      </c>
      <c r="C154" s="121">
        <v>8.6475729900000006E-2</v>
      </c>
      <c r="D154" s="121">
        <v>5.0522662699999998E-2</v>
      </c>
      <c r="E154" s="123">
        <v>0.13860143699999999</v>
      </c>
      <c r="F154" s="123">
        <v>0.101323329</v>
      </c>
      <c r="G154" s="12">
        <v>0.14599999999999999</v>
      </c>
      <c r="H154" s="133">
        <f t="shared" si="4"/>
        <v>0.13221389119999999</v>
      </c>
      <c r="I154" s="58">
        <v>0.13850000000000001</v>
      </c>
      <c r="J154" s="134">
        <f t="shared" si="5"/>
        <v>0.11359411167500001</v>
      </c>
    </row>
    <row r="155" spans="1:12" x14ac:dyDescent="0.3">
      <c r="A155" s="107">
        <v>2</v>
      </c>
      <c r="B155" s="107">
        <v>4</v>
      </c>
      <c r="C155" s="121">
        <v>9.6824534200000006E-2</v>
      </c>
      <c r="D155" s="121">
        <v>5.8792777400000003E-2</v>
      </c>
      <c r="E155" s="123">
        <v>0.140951142</v>
      </c>
      <c r="F155" s="123">
        <v>0.11694067</v>
      </c>
      <c r="G155" s="14">
        <v>0.18</v>
      </c>
      <c r="H155" s="133">
        <f t="shared" si="4"/>
        <v>0.16929168</v>
      </c>
      <c r="I155" s="15">
        <v>0.17699999999999999</v>
      </c>
      <c r="J155" s="134">
        <f t="shared" si="5"/>
        <v>0.16118552670000003</v>
      </c>
    </row>
    <row r="156" spans="1:12" x14ac:dyDescent="0.3">
      <c r="A156" s="107">
        <v>2</v>
      </c>
      <c r="B156" s="107">
        <v>5</v>
      </c>
      <c r="C156" s="121">
        <v>0.107310683</v>
      </c>
      <c r="D156" s="121">
        <v>7.2087965899999995E-2</v>
      </c>
      <c r="E156" s="123">
        <v>0.23011346199999999</v>
      </c>
      <c r="F156" s="123">
        <v>0.21602194</v>
      </c>
      <c r="G156" s="14"/>
      <c r="H156" s="14"/>
      <c r="I156" s="58">
        <v>0.2155</v>
      </c>
      <c r="J156" s="134">
        <f t="shared" si="5"/>
        <v>0.20264724507500004</v>
      </c>
    </row>
    <row r="157" spans="1:12" x14ac:dyDescent="0.3">
      <c r="A157" s="107">
        <v>2</v>
      </c>
      <c r="B157" s="107">
        <v>6</v>
      </c>
      <c r="C157" s="121">
        <v>0.13826043900000001</v>
      </c>
      <c r="D157" s="121">
        <v>0.115432717</v>
      </c>
      <c r="E157" s="123">
        <v>0.24334159499999999</v>
      </c>
      <c r="F157" s="123">
        <v>0.23446181399999999</v>
      </c>
      <c r="G157" s="14"/>
      <c r="H157" s="14"/>
      <c r="I157" s="15">
        <v>0.255</v>
      </c>
      <c r="J157" s="134">
        <f t="shared" si="5"/>
        <v>0.23881530750000002</v>
      </c>
    </row>
    <row r="158" spans="1:12" x14ac:dyDescent="0.3">
      <c r="A158" s="107">
        <v>2</v>
      </c>
      <c r="B158" s="107">
        <v>7</v>
      </c>
      <c r="C158" s="121">
        <v>0.17161652399999999</v>
      </c>
      <c r="D158" s="121">
        <v>0.157609358</v>
      </c>
      <c r="E158" s="123">
        <v>0.21974395199999999</v>
      </c>
      <c r="F158" s="123">
        <v>0.208559826</v>
      </c>
    </row>
    <row r="159" spans="1:12" x14ac:dyDescent="0.3">
      <c r="A159" s="107">
        <v>2</v>
      </c>
      <c r="B159" s="107">
        <v>8</v>
      </c>
      <c r="C159" s="121">
        <v>0.14463679500000001</v>
      </c>
      <c r="D159" s="121">
        <v>0.131115064</v>
      </c>
      <c r="E159" s="123">
        <v>0.18421088199999999</v>
      </c>
      <c r="F159" s="123">
        <v>0.17377990500000001</v>
      </c>
    </row>
    <row r="160" spans="1:12" x14ac:dyDescent="0.3">
      <c r="A160" s="107">
        <v>2</v>
      </c>
      <c r="B160" s="107">
        <v>9</v>
      </c>
      <c r="C160" s="121">
        <v>0.14322511900000001</v>
      </c>
      <c r="D160" s="121">
        <v>0.132159621</v>
      </c>
      <c r="E160" s="123">
        <v>0.17219115800000001</v>
      </c>
      <c r="F160" s="123">
        <v>0.160854727</v>
      </c>
    </row>
    <row r="161" spans="1:6" x14ac:dyDescent="0.3">
      <c r="A161" s="107">
        <v>2</v>
      </c>
      <c r="B161" s="107">
        <v>10</v>
      </c>
      <c r="C161" s="121">
        <v>8.9384786800000005E-2</v>
      </c>
      <c r="D161" s="121">
        <v>4.9826659299999999E-2</v>
      </c>
      <c r="E161" s="123">
        <v>0.14483837799999999</v>
      </c>
      <c r="F161" s="123">
        <v>0.119877189</v>
      </c>
    </row>
    <row r="162" spans="1:6" x14ac:dyDescent="0.3">
      <c r="A162" s="107">
        <v>2</v>
      </c>
      <c r="B162" s="107">
        <v>11</v>
      </c>
      <c r="C162" s="121">
        <v>9.3287453100000001E-2</v>
      </c>
      <c r="D162" s="121">
        <v>5.5355112999999997E-2</v>
      </c>
      <c r="E162" s="123">
        <v>0.124720104</v>
      </c>
      <c r="F162" s="123">
        <v>9.45900977E-2</v>
      </c>
    </row>
    <row r="163" spans="1:6" x14ac:dyDescent="0.3">
      <c r="A163" s="107">
        <v>2</v>
      </c>
      <c r="B163" s="107">
        <v>12</v>
      </c>
      <c r="C163" s="121">
        <v>0.11718715</v>
      </c>
      <c r="D163" s="121">
        <v>9.5814466500000001E-2</v>
      </c>
      <c r="E163" s="123">
        <v>0.207236588</v>
      </c>
      <c r="F163" s="123">
        <v>0.185661465</v>
      </c>
    </row>
    <row r="164" spans="1:6" x14ac:dyDescent="0.3">
      <c r="A164" s="107">
        <v>2</v>
      </c>
      <c r="B164" s="107">
        <v>13</v>
      </c>
      <c r="C164" s="121">
        <v>0.145744652</v>
      </c>
      <c r="D164" s="121">
        <v>0.134615973</v>
      </c>
      <c r="E164" s="123">
        <v>0.17607827500000001</v>
      </c>
      <c r="F164" s="123">
        <v>0.165855736</v>
      </c>
    </row>
    <row r="165" spans="1:6" x14ac:dyDescent="0.3">
      <c r="A165" s="107">
        <v>2</v>
      </c>
      <c r="B165" s="107">
        <v>14</v>
      </c>
      <c r="C165" s="121">
        <v>9.6312552699999998E-2</v>
      </c>
      <c r="D165" s="121">
        <v>6.7703664299999994E-2</v>
      </c>
      <c r="E165" s="123">
        <v>0.18141490199999999</v>
      </c>
      <c r="F165" s="123">
        <v>0.1568214</v>
      </c>
    </row>
    <row r="166" spans="1:6" x14ac:dyDescent="0.3">
      <c r="A166" s="107">
        <v>2</v>
      </c>
      <c r="B166" s="107">
        <v>15</v>
      </c>
      <c r="C166" s="121">
        <v>7.7184677100000001E-2</v>
      </c>
      <c r="D166" s="121">
        <v>3.7098552999999999E-2</v>
      </c>
      <c r="E166" s="123">
        <v>0.13987845199999999</v>
      </c>
      <c r="F166" s="123">
        <v>0.108612478</v>
      </c>
    </row>
    <row r="167" spans="1:6" x14ac:dyDescent="0.3">
      <c r="A167" s="107">
        <v>2</v>
      </c>
      <c r="B167" s="107">
        <v>16</v>
      </c>
      <c r="C167" s="121">
        <v>7.33730197E-2</v>
      </c>
      <c r="D167" s="121">
        <v>3.1245904000000001E-2</v>
      </c>
      <c r="E167" s="138">
        <v>0.116615914</v>
      </c>
      <c r="F167" s="123">
        <v>8.1128157699999995E-2</v>
      </c>
    </row>
    <row r="168" spans="1:6" x14ac:dyDescent="0.3">
      <c r="A168" s="107">
        <v>2</v>
      </c>
      <c r="B168" s="107">
        <v>17</v>
      </c>
      <c r="C168" s="121">
        <v>8.1556878999999999E-2</v>
      </c>
      <c r="D168" s="121">
        <v>4.8031020899999999E-2</v>
      </c>
      <c r="E168" s="123">
        <v>0.123546027</v>
      </c>
      <c r="F168" s="123">
        <v>8.4002233999999995E-2</v>
      </c>
    </row>
    <row r="169" spans="1:6" x14ac:dyDescent="0.3">
      <c r="A169" s="107">
        <v>2</v>
      </c>
      <c r="B169" s="107">
        <v>18</v>
      </c>
      <c r="C169" s="121">
        <v>9.6643254200000001E-2</v>
      </c>
      <c r="D169" s="121">
        <v>6.4009487599999998E-2</v>
      </c>
      <c r="E169" s="123">
        <v>0.136415645</v>
      </c>
      <c r="F169" s="123">
        <v>0.112009607</v>
      </c>
    </row>
    <row r="170" spans="1:6" x14ac:dyDescent="0.3">
      <c r="A170" s="107">
        <v>2</v>
      </c>
      <c r="B170" s="107">
        <v>19</v>
      </c>
      <c r="C170" s="121">
        <v>0.10130724300000001</v>
      </c>
      <c r="D170" s="121">
        <v>6.2154173899999998E-2</v>
      </c>
      <c r="E170" s="123">
        <v>0.14584209000000001</v>
      </c>
      <c r="F170" s="123">
        <v>0.11899705200000001</v>
      </c>
    </row>
    <row r="171" spans="1:6" x14ac:dyDescent="0.3">
      <c r="A171" s="107">
        <v>2</v>
      </c>
      <c r="B171" s="107">
        <v>20</v>
      </c>
      <c r="C171" s="121">
        <v>7.3092632000000005E-2</v>
      </c>
      <c r="D171" s="121">
        <v>4.1917011099999998E-2</v>
      </c>
      <c r="E171" s="123">
        <v>0.109424248</v>
      </c>
      <c r="F171" s="123">
        <v>6.7319713500000003E-2</v>
      </c>
    </row>
    <row r="172" spans="1:6" x14ac:dyDescent="0.3">
      <c r="A172" s="107">
        <v>2</v>
      </c>
      <c r="B172" s="107">
        <v>21</v>
      </c>
      <c r="C172" s="121">
        <v>8.2384809899999994E-2</v>
      </c>
      <c r="D172" s="121">
        <v>5.0987348000000002E-2</v>
      </c>
      <c r="E172" s="123">
        <v>0.117586784</v>
      </c>
      <c r="F172" s="123">
        <v>8.2577616000000006E-2</v>
      </c>
    </row>
    <row r="173" spans="1:6" x14ac:dyDescent="0.3">
      <c r="A173" s="107">
        <v>2</v>
      </c>
      <c r="B173" s="107">
        <v>22</v>
      </c>
      <c r="C173" s="121">
        <v>9.1173470000000006E-2</v>
      </c>
      <c r="D173" s="121">
        <v>5.9124432499999997E-2</v>
      </c>
      <c r="E173" s="123">
        <v>0.14705294399999999</v>
      </c>
      <c r="F173" s="123">
        <v>0.12379496500000001</v>
      </c>
    </row>
    <row r="174" spans="1:6" x14ac:dyDescent="0.3">
      <c r="A174" s="107">
        <v>2</v>
      </c>
      <c r="B174" s="107">
        <v>23</v>
      </c>
      <c r="C174" s="121">
        <v>9.2388898100000005E-2</v>
      </c>
      <c r="D174" s="121">
        <v>5.6627351800000003E-2</v>
      </c>
      <c r="E174" s="123">
        <v>0.143949732</v>
      </c>
      <c r="F174" s="123">
        <v>0.115037315</v>
      </c>
    </row>
    <row r="175" spans="1:6" x14ac:dyDescent="0.3">
      <c r="A175" s="107">
        <v>2</v>
      </c>
      <c r="B175" s="107">
        <v>24</v>
      </c>
      <c r="C175" s="121">
        <v>0.13397333</v>
      </c>
      <c r="D175" s="121">
        <v>0.119888522</v>
      </c>
      <c r="E175" s="123">
        <v>0.171061352</v>
      </c>
      <c r="F175" s="123">
        <v>0.15923535799999999</v>
      </c>
    </row>
    <row r="176" spans="1:6" x14ac:dyDescent="0.3">
      <c r="A176" s="107">
        <v>2</v>
      </c>
      <c r="B176" s="107">
        <v>25</v>
      </c>
      <c r="C176" s="121">
        <v>0.109215245</v>
      </c>
      <c r="D176" s="121">
        <v>9.2216648200000001E-2</v>
      </c>
      <c r="E176" s="123">
        <v>0.13695864399999999</v>
      </c>
      <c r="F176" s="123">
        <v>0.116356626</v>
      </c>
    </row>
    <row r="177" spans="1:6" x14ac:dyDescent="0.3">
      <c r="A177" s="107">
        <v>2</v>
      </c>
      <c r="B177" s="107">
        <v>26</v>
      </c>
      <c r="C177" s="121">
        <v>6.7525215400000005E-2</v>
      </c>
      <c r="D177" s="121">
        <v>1.42990863E-2</v>
      </c>
      <c r="E177" s="123">
        <v>0.120047458</v>
      </c>
      <c r="F177" s="123">
        <v>8.2603953800000005E-2</v>
      </c>
    </row>
    <row r="178" spans="1:6" x14ac:dyDescent="0.3">
      <c r="A178" s="107">
        <v>2</v>
      </c>
      <c r="B178" s="107">
        <v>27</v>
      </c>
      <c r="C178" s="121">
        <v>0.123232298</v>
      </c>
      <c r="D178" s="121">
        <v>0.108372793</v>
      </c>
      <c r="E178" s="123">
        <v>0.16108581399999999</v>
      </c>
      <c r="F178" s="123">
        <v>0.14752395500000001</v>
      </c>
    </row>
    <row r="179" spans="1:6" x14ac:dyDescent="0.3">
      <c r="A179" s="110">
        <v>2</v>
      </c>
      <c r="B179" s="110">
        <v>28</v>
      </c>
      <c r="C179" s="110">
        <v>8.5018865799999996E-2</v>
      </c>
      <c r="D179" s="110">
        <v>5.0713539100000003E-2</v>
      </c>
      <c r="E179" s="139">
        <v>0.118413724</v>
      </c>
      <c r="F179" s="139">
        <v>9.0799361499999995E-2</v>
      </c>
    </row>
    <row r="180" spans="1:6" x14ac:dyDescent="0.3">
      <c r="A180" s="110">
        <v>2</v>
      </c>
      <c r="B180" s="110">
        <v>29</v>
      </c>
      <c r="C180" s="110">
        <v>8.9487560100000002E-2</v>
      </c>
      <c r="D180" s="110">
        <v>5.95288426E-2</v>
      </c>
      <c r="E180" s="139">
        <v>0.135882169</v>
      </c>
      <c r="F180" s="139">
        <v>0.108036354</v>
      </c>
    </row>
    <row r="181" spans="1:6" x14ac:dyDescent="0.3">
      <c r="A181" s="110">
        <v>2</v>
      </c>
      <c r="B181" s="110">
        <v>30</v>
      </c>
      <c r="C181" s="110">
        <v>0.11188142700000001</v>
      </c>
      <c r="D181" s="110">
        <v>8.32731575E-2</v>
      </c>
      <c r="E181" s="139">
        <v>0.155188039</v>
      </c>
      <c r="F181" s="139">
        <v>0.127552569</v>
      </c>
    </row>
    <row r="182" spans="1:6" x14ac:dyDescent="0.3">
      <c r="A182" s="110">
        <v>2</v>
      </c>
      <c r="B182" s="110">
        <v>31</v>
      </c>
      <c r="C182" s="110">
        <v>0.151510954</v>
      </c>
      <c r="D182" s="110">
        <v>0.13629497600000001</v>
      </c>
      <c r="E182" s="139">
        <v>0.20009613000000001</v>
      </c>
      <c r="F182" s="139">
        <v>0.18667155499999999</v>
      </c>
    </row>
    <row r="183" spans="1:6" x14ac:dyDescent="0.3">
      <c r="A183" s="110">
        <v>2</v>
      </c>
      <c r="B183" s="110">
        <v>32</v>
      </c>
      <c r="C183" s="110">
        <v>0.111166954</v>
      </c>
      <c r="D183" s="110">
        <v>8.9359313199999998E-2</v>
      </c>
      <c r="E183" s="139">
        <v>0.220079467</v>
      </c>
      <c r="F183" s="139">
        <v>0.20432420100000001</v>
      </c>
    </row>
    <row r="184" spans="1:6" x14ac:dyDescent="0.3">
      <c r="A184" s="110">
        <v>2</v>
      </c>
      <c r="B184" s="110">
        <v>33</v>
      </c>
      <c r="C184" s="110">
        <v>0.10300023899999999</v>
      </c>
      <c r="D184" s="110">
        <v>8.1311441999999998E-2</v>
      </c>
      <c r="E184" s="139">
        <v>0.14232944</v>
      </c>
      <c r="F184" s="139">
        <v>0.125731856</v>
      </c>
    </row>
    <row r="185" spans="1:6" x14ac:dyDescent="0.3">
      <c r="A185" s="110">
        <v>2</v>
      </c>
      <c r="B185" s="110">
        <v>34</v>
      </c>
      <c r="C185" s="110">
        <v>0.13284397100000001</v>
      </c>
      <c r="D185" s="110">
        <v>0.116422713</v>
      </c>
      <c r="E185" s="139">
        <v>0.19975757599999999</v>
      </c>
      <c r="F185" s="139">
        <v>0.184040546</v>
      </c>
    </row>
    <row r="186" spans="1:6" x14ac:dyDescent="0.3">
      <c r="A186" s="110">
        <v>2</v>
      </c>
      <c r="B186" s="110">
        <v>35</v>
      </c>
      <c r="C186" s="110">
        <v>0.114722617</v>
      </c>
      <c r="D186" s="110">
        <v>9.1460771900000001E-2</v>
      </c>
      <c r="E186" s="139">
        <v>0.163501009</v>
      </c>
      <c r="F186" s="139">
        <v>0.13946642000000001</v>
      </c>
    </row>
    <row r="187" spans="1:6" x14ac:dyDescent="0.3">
      <c r="A187" s="110">
        <v>2</v>
      </c>
      <c r="B187" s="110">
        <v>36</v>
      </c>
      <c r="C187" s="110">
        <v>7.9571887899999999E-2</v>
      </c>
      <c r="D187" s="110">
        <v>4.9056246900000003E-2</v>
      </c>
      <c r="E187" s="139">
        <v>0.14078481500000001</v>
      </c>
      <c r="F187" s="139">
        <v>0.107516527</v>
      </c>
    </row>
    <row r="188" spans="1:6" x14ac:dyDescent="0.3">
      <c r="A188" s="110">
        <v>2</v>
      </c>
      <c r="B188" s="110">
        <v>37</v>
      </c>
      <c r="C188" s="110">
        <v>7.7388651700000005E-2</v>
      </c>
      <c r="D188" s="110">
        <v>4.3100599199999999E-2</v>
      </c>
      <c r="E188" s="139">
        <v>0.12568093799999999</v>
      </c>
      <c r="F188" s="139">
        <v>9.6784427800000003E-2</v>
      </c>
    </row>
    <row r="189" spans="1:6" x14ac:dyDescent="0.3">
      <c r="A189" s="110">
        <v>2</v>
      </c>
      <c r="B189" s="110">
        <v>38</v>
      </c>
      <c r="C189" s="110">
        <v>8.9046210099999995E-2</v>
      </c>
      <c r="D189" s="110">
        <v>3.7843096999999999E-2</v>
      </c>
      <c r="E189" s="139">
        <v>0.13043421499999999</v>
      </c>
      <c r="F189" s="139">
        <v>0.102350064</v>
      </c>
    </row>
    <row r="190" spans="1:6" x14ac:dyDescent="0.3">
      <c r="A190" s="110">
        <v>2</v>
      </c>
      <c r="B190" s="110">
        <v>39</v>
      </c>
      <c r="C190" s="110">
        <v>0.110613212</v>
      </c>
      <c r="D190" s="110">
        <v>8.8734261699999997E-2</v>
      </c>
      <c r="E190" s="139">
        <v>0.148013324</v>
      </c>
      <c r="F190" s="139">
        <v>0.131065667</v>
      </c>
    </row>
    <row r="191" spans="1:6" x14ac:dyDescent="0.3">
      <c r="A191" s="110">
        <v>2</v>
      </c>
      <c r="B191" s="110">
        <v>40</v>
      </c>
      <c r="C191" s="110">
        <v>8.7681703299999997E-2</v>
      </c>
      <c r="D191" s="110">
        <v>4.5394722399999997E-2</v>
      </c>
      <c r="E191" s="139">
        <v>0.11732812200000001</v>
      </c>
      <c r="F191" s="139">
        <v>9.0631544600000002E-2</v>
      </c>
    </row>
    <row r="192" spans="1:6" x14ac:dyDescent="0.3">
      <c r="A192" s="110">
        <v>2</v>
      </c>
      <c r="B192" s="110">
        <v>41</v>
      </c>
      <c r="C192" s="110">
        <v>8.8784501000000002E-2</v>
      </c>
      <c r="D192" s="110">
        <v>5.8178499299999999E-2</v>
      </c>
      <c r="E192" s="139">
        <v>0.15028636200000001</v>
      </c>
      <c r="F192" s="139">
        <v>0.13010670199999999</v>
      </c>
    </row>
    <row r="193" spans="1:6" x14ac:dyDescent="0.3">
      <c r="A193" s="110">
        <v>2</v>
      </c>
      <c r="B193" s="110">
        <v>42</v>
      </c>
      <c r="C193" s="110">
        <v>0.100218564</v>
      </c>
      <c r="D193" s="110">
        <v>7.4142895599999994E-2</v>
      </c>
      <c r="E193" s="139">
        <v>0.144179955</v>
      </c>
      <c r="F193" s="139">
        <v>0.123047665</v>
      </c>
    </row>
    <row r="194" spans="1:6" x14ac:dyDescent="0.3">
      <c r="A194" s="110">
        <v>2</v>
      </c>
      <c r="B194" s="110">
        <v>43</v>
      </c>
      <c r="C194" s="110">
        <v>9.6603363799999994E-2</v>
      </c>
      <c r="D194" s="110">
        <v>6.5164171199999996E-2</v>
      </c>
      <c r="E194" s="139">
        <v>0.14236824200000001</v>
      </c>
      <c r="F194" s="139">
        <v>0.124095179</v>
      </c>
    </row>
    <row r="195" spans="1:6" x14ac:dyDescent="0.3">
      <c r="A195" s="110">
        <v>2</v>
      </c>
      <c r="B195" s="110">
        <v>44</v>
      </c>
      <c r="C195" s="110">
        <v>9.0090960299999995E-2</v>
      </c>
      <c r="D195" s="110">
        <v>6.9073393900000002E-2</v>
      </c>
      <c r="E195" s="139">
        <v>0.124143668</v>
      </c>
      <c r="F195" s="139">
        <v>0.10059586199999999</v>
      </c>
    </row>
    <row r="196" spans="1:6" x14ac:dyDescent="0.3">
      <c r="A196" s="110">
        <v>2</v>
      </c>
      <c r="B196" s="110">
        <v>45</v>
      </c>
      <c r="C196" s="110">
        <v>0.10905406600000001</v>
      </c>
      <c r="D196" s="110">
        <v>8.2136362800000001E-2</v>
      </c>
      <c r="E196" s="139">
        <v>0.18424928199999999</v>
      </c>
      <c r="F196" s="139">
        <v>0.17189237499999999</v>
      </c>
    </row>
    <row r="197" spans="1:6" x14ac:dyDescent="0.3">
      <c r="A197" s="110">
        <v>2</v>
      </c>
      <c r="B197" s="110">
        <v>46</v>
      </c>
      <c r="C197" s="110">
        <v>0.122872949</v>
      </c>
      <c r="D197" s="110">
        <v>0.109448567</v>
      </c>
      <c r="E197" s="139">
        <v>0.18187215900000001</v>
      </c>
      <c r="F197" s="139">
        <v>0.17043074999999999</v>
      </c>
    </row>
    <row r="198" spans="1:6" x14ac:dyDescent="0.3">
      <c r="A198" s="110">
        <v>2</v>
      </c>
      <c r="B198" s="110">
        <v>47</v>
      </c>
      <c r="C198" s="110">
        <v>8.9166775300000001E-2</v>
      </c>
      <c r="D198" s="110">
        <v>5.6485168600000003E-2</v>
      </c>
      <c r="E198" s="139">
        <v>0.13600470100000001</v>
      </c>
      <c r="F198" s="139">
        <v>0.115826041</v>
      </c>
    </row>
    <row r="199" spans="1:6" x14ac:dyDescent="0.3">
      <c r="A199" s="110">
        <v>2</v>
      </c>
      <c r="B199" s="110">
        <v>48</v>
      </c>
      <c r="C199" s="110">
        <v>0.106857613</v>
      </c>
      <c r="D199" s="110">
        <v>8.4122955799999996E-2</v>
      </c>
      <c r="E199" s="139">
        <v>0.254166275</v>
      </c>
      <c r="F199" s="139">
        <v>0.23540201799999999</v>
      </c>
    </row>
    <row r="200" spans="1:6" x14ac:dyDescent="0.3">
      <c r="A200" s="110">
        <v>2</v>
      </c>
      <c r="B200" s="110">
        <v>49</v>
      </c>
      <c r="C200" s="110">
        <v>9.7954072099999998E-2</v>
      </c>
      <c r="D200" s="110">
        <v>7.1461878699999995E-2</v>
      </c>
      <c r="E200" s="139">
        <v>0.15910312500000001</v>
      </c>
      <c r="F200" s="139">
        <v>0.13785642400000001</v>
      </c>
    </row>
    <row r="201" spans="1:6" x14ac:dyDescent="0.3">
      <c r="A201" s="110">
        <v>2</v>
      </c>
      <c r="B201" s="110">
        <v>50</v>
      </c>
      <c r="C201" s="110">
        <v>8.9023642200000003E-2</v>
      </c>
      <c r="D201" s="110">
        <v>4.7419723099999998E-2</v>
      </c>
      <c r="E201" s="139">
        <v>0.12515775900000001</v>
      </c>
      <c r="F201" s="139">
        <v>0.101176143</v>
      </c>
    </row>
    <row r="202" spans="1:6" x14ac:dyDescent="0.3">
      <c r="A202" s="110">
        <v>2</v>
      </c>
      <c r="B202" s="110">
        <v>51</v>
      </c>
      <c r="C202" s="110">
        <v>0.113045312</v>
      </c>
      <c r="D202" s="110">
        <v>9.3115612900000005E-2</v>
      </c>
      <c r="E202" s="139">
        <v>0.15646643900000001</v>
      </c>
      <c r="F202" s="139">
        <v>0.13567121300000001</v>
      </c>
    </row>
    <row r="203" spans="1:6" x14ac:dyDescent="0.3">
      <c r="A203" s="110">
        <v>2</v>
      </c>
      <c r="B203" s="110">
        <v>52</v>
      </c>
      <c r="C203" s="110">
        <v>0.106266789</v>
      </c>
      <c r="D203" s="110">
        <v>8.5812114199999998E-2</v>
      </c>
      <c r="E203" s="139">
        <v>0.14961975799999999</v>
      </c>
      <c r="F203" s="139">
        <v>0.12739735799999999</v>
      </c>
    </row>
    <row r="204" spans="1:6" x14ac:dyDescent="0.3">
      <c r="A204" s="110">
        <v>2</v>
      </c>
      <c r="B204" s="110">
        <v>53</v>
      </c>
      <c r="C204" s="110">
        <v>9.8808102300000006E-2</v>
      </c>
      <c r="D204" s="110">
        <v>7.60084018E-2</v>
      </c>
      <c r="E204" s="139">
        <v>0.146725982</v>
      </c>
      <c r="F204" s="139">
        <v>0.12789255399999999</v>
      </c>
    </row>
    <row r="205" spans="1:6" x14ac:dyDescent="0.3">
      <c r="A205" s="110">
        <v>2</v>
      </c>
      <c r="B205" s="110">
        <v>54</v>
      </c>
      <c r="C205" s="110">
        <v>0.107527807</v>
      </c>
      <c r="D205" s="110">
        <v>8.6846217500000003E-2</v>
      </c>
      <c r="E205" s="139">
        <v>0.15622061500000001</v>
      </c>
      <c r="F205" s="139">
        <v>0.14163128999999999</v>
      </c>
    </row>
    <row r="206" spans="1:6" x14ac:dyDescent="0.3">
      <c r="A206" s="110">
        <v>2</v>
      </c>
      <c r="B206" s="110">
        <v>55</v>
      </c>
      <c r="C206" s="110">
        <v>0.13211603499999999</v>
      </c>
      <c r="D206" s="110">
        <v>0.119382508</v>
      </c>
      <c r="E206" s="139">
        <v>0.20869085200000001</v>
      </c>
      <c r="F206" s="139">
        <v>0.198645815</v>
      </c>
    </row>
    <row r="207" spans="1:6" x14ac:dyDescent="0.3">
      <c r="A207" s="110">
        <v>2</v>
      </c>
      <c r="B207" s="110">
        <v>56</v>
      </c>
      <c r="C207" s="110">
        <v>0.116034023</v>
      </c>
      <c r="D207" s="110">
        <v>9.7299106400000002E-2</v>
      </c>
      <c r="E207" s="139">
        <v>0.159363016</v>
      </c>
      <c r="F207" s="139">
        <v>0.143214434</v>
      </c>
    </row>
  </sheetData>
  <mergeCells count="6">
    <mergeCell ref="P16:P17"/>
    <mergeCell ref="C1:D2"/>
    <mergeCell ref="E1:F2"/>
    <mergeCell ref="A2:B2"/>
    <mergeCell ref="A3:B3"/>
    <mergeCell ref="P14:P1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AB4B-0B39-44A1-A55C-A81B13B92918}">
  <dimension ref="A1:AM207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L25" sqref="AL25"/>
    </sheetView>
  </sheetViews>
  <sheetFormatPr defaultRowHeight="14.4" x14ac:dyDescent="0.3"/>
  <cols>
    <col min="1" max="1" width="7.109375" style="7" customWidth="1"/>
    <col min="2" max="2" width="12" style="7" customWidth="1"/>
    <col min="3" max="3" width="7.77734375" style="7" bestFit="1" customWidth="1"/>
    <col min="4" max="4" width="8.77734375" style="7" bestFit="1" customWidth="1"/>
    <col min="5" max="5" width="8.77734375" style="7" customWidth="1"/>
    <col min="6" max="6" width="6" style="7" bestFit="1" customWidth="1"/>
    <col min="7" max="7" width="8.77734375" style="7" bestFit="1" customWidth="1"/>
    <col min="8" max="8" width="9.44140625" style="7" bestFit="1" customWidth="1"/>
    <col min="9" max="9" width="12.44140625" style="7" bestFit="1" customWidth="1"/>
    <col min="10" max="10" width="7.77734375" style="17" bestFit="1" customWidth="1"/>
    <col min="11" max="11" width="8.77734375" style="17" bestFit="1" customWidth="1"/>
    <col min="12" max="12" width="8.77734375" style="17" customWidth="1"/>
    <col min="13" max="13" width="6" style="17" bestFit="1" customWidth="1"/>
    <col min="14" max="14" width="9" style="17" customWidth="1"/>
    <col min="15" max="15" width="9.44140625" style="17" bestFit="1" customWidth="1"/>
    <col min="16" max="16" width="8" style="17" bestFit="1" customWidth="1"/>
  </cols>
  <sheetData>
    <row r="1" spans="1:16" ht="15" thickBot="1" x14ac:dyDescent="0.35">
      <c r="A1" s="5" t="s">
        <v>0</v>
      </c>
      <c r="B1" s="6" t="s">
        <v>1</v>
      </c>
      <c r="C1" s="196"/>
      <c r="D1" s="196"/>
      <c r="E1" s="196"/>
      <c r="F1" s="196"/>
      <c r="G1" s="196"/>
      <c r="H1" s="196"/>
      <c r="I1" s="197"/>
      <c r="J1" s="199"/>
      <c r="K1" s="199"/>
      <c r="L1" s="199"/>
      <c r="M1" s="199"/>
      <c r="N1" s="199"/>
      <c r="O1" s="199"/>
      <c r="P1" s="200"/>
    </row>
    <row r="2" spans="1:16" s="95" customFormat="1" ht="28.8" x14ac:dyDescent="0.3">
      <c r="A2" s="189" t="s">
        <v>13</v>
      </c>
      <c r="B2" s="190"/>
      <c r="C2" s="93" t="s">
        <v>25</v>
      </c>
      <c r="D2" s="191" t="s">
        <v>35</v>
      </c>
      <c r="E2" s="194"/>
      <c r="F2" s="192"/>
      <c r="G2" s="92" t="s">
        <v>36</v>
      </c>
      <c r="H2" s="194"/>
      <c r="I2" s="192"/>
      <c r="J2" s="94" t="s">
        <v>25</v>
      </c>
      <c r="K2" s="201" t="s">
        <v>35</v>
      </c>
      <c r="L2" s="201"/>
      <c r="M2" s="201"/>
      <c r="N2" s="201"/>
      <c r="O2" s="201"/>
      <c r="P2" s="202"/>
    </row>
    <row r="3" spans="1:16" s="95" customFormat="1" ht="43.2" x14ac:dyDescent="0.3">
      <c r="A3" s="187" t="s">
        <v>12</v>
      </c>
      <c r="B3" s="188"/>
      <c r="C3" s="19" t="s">
        <v>29</v>
      </c>
      <c r="D3" s="19" t="s">
        <v>38</v>
      </c>
      <c r="E3" s="19" t="s">
        <v>39</v>
      </c>
      <c r="F3" s="19" t="s">
        <v>31</v>
      </c>
      <c r="G3" s="19" t="s">
        <v>37</v>
      </c>
      <c r="H3" s="19" t="s">
        <v>2</v>
      </c>
      <c r="I3" s="19" t="s">
        <v>30</v>
      </c>
      <c r="J3" s="20" t="s">
        <v>29</v>
      </c>
      <c r="K3" s="20" t="s">
        <v>38</v>
      </c>
      <c r="L3" s="20" t="s">
        <v>39</v>
      </c>
      <c r="M3" s="20" t="s">
        <v>31</v>
      </c>
      <c r="N3" s="20" t="s">
        <v>37</v>
      </c>
      <c r="O3" s="20" t="s">
        <v>2</v>
      </c>
      <c r="P3" s="21" t="s">
        <v>30</v>
      </c>
    </row>
    <row r="4" spans="1:16" s="9" customFormat="1" x14ac:dyDescent="0.3">
      <c r="A4" s="136">
        <v>4</v>
      </c>
      <c r="B4" s="136">
        <v>1</v>
      </c>
      <c r="C4" s="146">
        <v>2.8546226500000001E-2</v>
      </c>
      <c r="D4" s="83">
        <v>64.447484900000006</v>
      </c>
      <c r="E4" s="106">
        <v>102.204931</v>
      </c>
      <c r="F4" s="125">
        <v>2.645621947</v>
      </c>
      <c r="G4" s="125">
        <v>45.233076999999994</v>
      </c>
      <c r="H4" s="125">
        <v>1.872121787</v>
      </c>
      <c r="I4" s="146">
        <v>0.14159621680071591</v>
      </c>
      <c r="J4" s="147">
        <v>1.6274009700000001E-2</v>
      </c>
      <c r="K4" s="84">
        <v>75.653590500000007</v>
      </c>
      <c r="L4" s="184">
        <v>116.151786</v>
      </c>
      <c r="M4" s="128">
        <v>3.3737658669999999</v>
      </c>
      <c r="N4" s="128">
        <v>59.064791999999997</v>
      </c>
      <c r="O4" s="128">
        <v>1.763402154</v>
      </c>
      <c r="P4" s="146">
        <v>16.520377089721123</v>
      </c>
    </row>
    <row r="5" spans="1:16" s="9" customFormat="1" x14ac:dyDescent="0.3">
      <c r="A5" s="136">
        <v>4</v>
      </c>
      <c r="B5" s="136">
        <v>2</v>
      </c>
      <c r="C5" s="146">
        <v>2.92885513E-2</v>
      </c>
      <c r="D5" s="83">
        <v>66.114932299999992</v>
      </c>
      <c r="E5" s="106">
        <v>100.91889800000001</v>
      </c>
      <c r="F5" s="125">
        <v>2.6285923489999998</v>
      </c>
      <c r="G5" s="125">
        <v>43.463585999999999</v>
      </c>
      <c r="H5" s="125">
        <v>2.0653713360000001</v>
      </c>
      <c r="I5" s="146">
        <v>3.7787214148377213E-2</v>
      </c>
      <c r="J5" s="147">
        <v>2.37195072E-2</v>
      </c>
      <c r="K5" s="84">
        <v>79.022437299999993</v>
      </c>
      <c r="L5" s="184">
        <v>111.62024</v>
      </c>
      <c r="M5" s="128">
        <v>3.2170542640000002</v>
      </c>
      <c r="N5" s="128">
        <v>52.934446000000001</v>
      </c>
      <c r="O5" s="128">
        <v>1.9218177590000001</v>
      </c>
      <c r="P5" s="146">
        <v>3.9452434348256467</v>
      </c>
    </row>
    <row r="6" spans="1:16" s="9" customFormat="1" x14ac:dyDescent="0.3">
      <c r="A6" s="136">
        <v>4</v>
      </c>
      <c r="B6" s="136">
        <v>3</v>
      </c>
      <c r="C6" s="146">
        <v>2.9132747699999999E-2</v>
      </c>
      <c r="D6" s="83">
        <v>63.320964600000003</v>
      </c>
      <c r="E6" s="106">
        <v>101.553569</v>
      </c>
      <c r="F6" s="125">
        <v>2.6415675909999998</v>
      </c>
      <c r="G6" s="125">
        <v>44.003405000000001</v>
      </c>
      <c r="H6" s="125">
        <v>1.8224362650000001</v>
      </c>
      <c r="I6" s="146">
        <v>1.8131035660300148E-2</v>
      </c>
      <c r="J6" s="147">
        <v>2.58072643E-2</v>
      </c>
      <c r="K6" s="84">
        <v>75.004406300000014</v>
      </c>
      <c r="L6" s="184">
        <v>109.85181900000001</v>
      </c>
      <c r="M6" s="128">
        <v>3.0604150649999999</v>
      </c>
      <c r="N6" s="128">
        <v>51.085724999999996</v>
      </c>
      <c r="O6" s="128">
        <v>1.9153506709999999</v>
      </c>
      <c r="P6" s="146">
        <v>1.4183509192062</v>
      </c>
    </row>
    <row r="7" spans="1:16" s="9" customFormat="1" x14ac:dyDescent="0.3">
      <c r="A7" s="136">
        <v>4</v>
      </c>
      <c r="B7" s="136">
        <v>4</v>
      </c>
      <c r="C7" s="146">
        <v>2.9234973899999999E-2</v>
      </c>
      <c r="D7" s="83">
        <v>72.931162999999998</v>
      </c>
      <c r="E7" s="106">
        <v>102.40966899999999</v>
      </c>
      <c r="F7" s="125">
        <v>2.786498092</v>
      </c>
      <c r="G7" s="125">
        <v>44.064575000000005</v>
      </c>
      <c r="H7" s="125">
        <v>1.9620312369999999</v>
      </c>
      <c r="I7" s="146">
        <v>0.27200789746539794</v>
      </c>
      <c r="J7" s="147">
        <v>2.6426250499999998E-2</v>
      </c>
      <c r="K7" s="84">
        <v>85.757046899999992</v>
      </c>
      <c r="L7" s="184">
        <v>111.00158</v>
      </c>
      <c r="M7" s="128">
        <v>3.1233939390000001</v>
      </c>
      <c r="N7" s="128">
        <v>49.690764999999999</v>
      </c>
      <c r="O7" s="128">
        <v>1.905652949</v>
      </c>
      <c r="P7" s="146">
        <v>1.1952435057197017</v>
      </c>
    </row>
    <row r="8" spans="1:16" s="9" customFormat="1" x14ac:dyDescent="0.3">
      <c r="A8" s="136">
        <v>4</v>
      </c>
      <c r="B8" s="136">
        <v>5</v>
      </c>
      <c r="C8" s="146">
        <v>2.5432663000000001E-2</v>
      </c>
      <c r="D8" s="83">
        <v>70.436194499999999</v>
      </c>
      <c r="E8" s="106">
        <v>104.304965</v>
      </c>
      <c r="F8" s="125">
        <v>2.8480780960000001</v>
      </c>
      <c r="G8" s="125">
        <v>47.286605999999999</v>
      </c>
      <c r="H8" s="125">
        <v>1.8731121150000001</v>
      </c>
      <c r="I8" s="146">
        <v>0.29530759684370927</v>
      </c>
      <c r="J8" s="147">
        <v>2.7979604700000001E-2</v>
      </c>
      <c r="K8" s="84">
        <v>78.407145999999997</v>
      </c>
      <c r="L8" s="184">
        <v>113.57228699999999</v>
      </c>
      <c r="M8" s="128">
        <v>3.0208016240000002</v>
      </c>
      <c r="N8" s="128">
        <v>53.134769999999996</v>
      </c>
      <c r="O8" s="128">
        <v>1.9086605759999999</v>
      </c>
      <c r="P8" s="146">
        <v>0.12289947202828815</v>
      </c>
    </row>
    <row r="9" spans="1:16" s="9" customFormat="1" x14ac:dyDescent="0.3">
      <c r="A9" s="136">
        <v>4</v>
      </c>
      <c r="B9" s="136">
        <v>6</v>
      </c>
      <c r="C9" s="146">
        <v>2.8262538899999998E-2</v>
      </c>
      <c r="D9" s="83">
        <v>72.623990500000005</v>
      </c>
      <c r="E9" s="106">
        <v>104.29813799999999</v>
      </c>
      <c r="F9" s="125">
        <v>2.7368862780000001</v>
      </c>
      <c r="G9" s="125">
        <v>45.719199000000003</v>
      </c>
      <c r="H9" s="125">
        <v>1.939652731</v>
      </c>
      <c r="I9" s="146">
        <v>0.14290112084953999</v>
      </c>
      <c r="J9" s="147">
        <v>2.57797928E-2</v>
      </c>
      <c r="K9" s="84">
        <v>80.367229899999998</v>
      </c>
      <c r="L9" s="184">
        <v>112.49547799999999</v>
      </c>
      <c r="M9" s="128">
        <v>2.8859344309999999</v>
      </c>
      <c r="N9" s="128">
        <v>51.621164</v>
      </c>
      <c r="O9" s="128">
        <v>1.92049012</v>
      </c>
      <c r="P9" s="146">
        <v>0.72143218026449141</v>
      </c>
    </row>
    <row r="10" spans="1:16" s="9" customFormat="1" x14ac:dyDescent="0.3">
      <c r="A10" s="136">
        <v>4</v>
      </c>
      <c r="B10" s="136">
        <v>7</v>
      </c>
      <c r="C10" s="146">
        <v>2.7910242100000003E-2</v>
      </c>
      <c r="D10" s="83">
        <v>73.986269499999992</v>
      </c>
      <c r="E10" s="106">
        <v>105.045312</v>
      </c>
      <c r="F10" s="125">
        <v>2.7337355720000001</v>
      </c>
      <c r="G10" s="125">
        <v>46.742141000000004</v>
      </c>
      <c r="H10" s="125">
        <v>1.892363231</v>
      </c>
      <c r="I10" s="146">
        <v>0.2589595784415783</v>
      </c>
      <c r="J10" s="147">
        <v>2.5468931199999999E-2</v>
      </c>
      <c r="K10" s="84">
        <v>82.825571299999993</v>
      </c>
      <c r="L10" s="184">
        <v>114.28519800000001</v>
      </c>
      <c r="M10" s="128">
        <v>2.9730690360000001</v>
      </c>
      <c r="N10" s="128">
        <v>52.300815</v>
      </c>
      <c r="O10" s="128">
        <v>1.888330171</v>
      </c>
      <c r="P10" s="146">
        <v>1.1489338394749575</v>
      </c>
    </row>
    <row r="11" spans="1:16" s="9" customFormat="1" x14ac:dyDescent="0.3">
      <c r="A11" s="136">
        <v>4</v>
      </c>
      <c r="B11" s="136">
        <v>8</v>
      </c>
      <c r="C11" s="146">
        <v>2.8809005700000001E-2</v>
      </c>
      <c r="D11" s="83">
        <v>71.047976600000013</v>
      </c>
      <c r="E11" s="106">
        <v>102.71032</v>
      </c>
      <c r="F11" s="125">
        <v>2.671932596</v>
      </c>
      <c r="G11" s="125">
        <v>45.289131000000005</v>
      </c>
      <c r="H11" s="125">
        <v>1.9535643519999999</v>
      </c>
      <c r="I11" s="146">
        <v>0.17044760059842165</v>
      </c>
      <c r="J11" s="147">
        <v>2.5195739700000001E-2</v>
      </c>
      <c r="K11" s="84">
        <v>80.738536999999994</v>
      </c>
      <c r="L11" s="184">
        <v>112.951678</v>
      </c>
      <c r="M11" s="128">
        <v>3.0236646380000001</v>
      </c>
      <c r="N11" s="128">
        <v>52.510798999999999</v>
      </c>
      <c r="O11" s="128">
        <v>1.9224341469999999</v>
      </c>
      <c r="P11" s="146">
        <v>1.7476555535903602</v>
      </c>
    </row>
    <row r="12" spans="1:16" s="9" customFormat="1" x14ac:dyDescent="0.3">
      <c r="A12" s="136">
        <v>4</v>
      </c>
      <c r="B12" s="136">
        <v>9</v>
      </c>
      <c r="C12" s="146">
        <v>2.93074589E-2</v>
      </c>
      <c r="D12" s="83">
        <v>73.080740899999995</v>
      </c>
      <c r="E12" s="106">
        <v>102.018081</v>
      </c>
      <c r="F12" s="125">
        <v>2.6959372770000001</v>
      </c>
      <c r="G12" s="125">
        <v>44.473262999999996</v>
      </c>
      <c r="H12" s="125">
        <v>1.9695636270000001</v>
      </c>
      <c r="I12" s="146">
        <v>6.1540593823502854E-2</v>
      </c>
      <c r="J12" s="147">
        <v>2.1986293799999997E-2</v>
      </c>
      <c r="K12" s="84">
        <v>81.298738700000001</v>
      </c>
      <c r="L12" s="184">
        <v>113.483051</v>
      </c>
      <c r="M12" s="128">
        <v>3.088937729</v>
      </c>
      <c r="N12" s="128">
        <v>55.628574</v>
      </c>
      <c r="O12" s="128">
        <v>1.9323970660000001</v>
      </c>
      <c r="P12" s="146">
        <v>0.58569978269028189</v>
      </c>
    </row>
    <row r="13" spans="1:16" s="9" customFormat="1" x14ac:dyDescent="0.3">
      <c r="A13" s="136">
        <v>4</v>
      </c>
      <c r="B13" s="136">
        <v>10</v>
      </c>
      <c r="C13" s="146">
        <v>2.7985277199999999E-2</v>
      </c>
      <c r="D13" s="83">
        <v>76.165080100000011</v>
      </c>
      <c r="E13" s="106">
        <v>104.75151000000001</v>
      </c>
      <c r="F13" s="125">
        <v>3.0353401629999999</v>
      </c>
      <c r="G13" s="125">
        <v>47.191198</v>
      </c>
      <c r="H13" s="125">
        <v>1.842303228</v>
      </c>
      <c r="I13" s="146">
        <v>1.1212159703781197</v>
      </c>
      <c r="J13" s="147">
        <v>2.4727663E-2</v>
      </c>
      <c r="K13" s="84">
        <v>88.307850099999996</v>
      </c>
      <c r="L13" s="184">
        <v>114.67215899999999</v>
      </c>
      <c r="M13" s="128">
        <v>3.4632735690000001</v>
      </c>
      <c r="N13" s="128">
        <v>53.786459999999998</v>
      </c>
      <c r="O13" s="128">
        <v>1.81510302</v>
      </c>
      <c r="P13" s="146">
        <v>4.7364465067475585</v>
      </c>
    </row>
    <row r="14" spans="1:16" s="9" customFormat="1" x14ac:dyDescent="0.3">
      <c r="A14" s="136">
        <v>4</v>
      </c>
      <c r="B14" s="136">
        <v>11</v>
      </c>
      <c r="C14" s="146">
        <v>2.9750927E-2</v>
      </c>
      <c r="D14" s="86">
        <v>74.460799999999992</v>
      </c>
      <c r="E14" s="178">
        <v>104.32681100000001</v>
      </c>
      <c r="F14" s="126">
        <v>2.8417322829999998</v>
      </c>
      <c r="G14" s="126">
        <v>46.315986000000002</v>
      </c>
      <c r="H14" s="126">
        <v>1.897045251</v>
      </c>
      <c r="I14" s="146">
        <v>0.23966998130558881</v>
      </c>
      <c r="J14" s="147">
        <v>2.56200886E-2</v>
      </c>
      <c r="K14" s="84">
        <v>83.709800000000001</v>
      </c>
      <c r="L14" s="184">
        <v>114.08341900000001</v>
      </c>
      <c r="M14" s="128">
        <v>3.1038904270000001</v>
      </c>
      <c r="N14" s="128">
        <v>53.729171000000001</v>
      </c>
      <c r="O14" s="128">
        <v>1.9383684910000001</v>
      </c>
      <c r="P14" s="146">
        <v>1.160732443628306</v>
      </c>
    </row>
    <row r="15" spans="1:16" s="9" customFormat="1" x14ac:dyDescent="0.3">
      <c r="A15" s="136">
        <v>4</v>
      </c>
      <c r="B15" s="136">
        <v>12</v>
      </c>
      <c r="C15" s="146">
        <v>2.9991319699999998E-2</v>
      </c>
      <c r="D15" s="86">
        <v>74.769900000000007</v>
      </c>
      <c r="E15" s="178">
        <v>103.207757</v>
      </c>
      <c r="F15" s="126">
        <v>2.822374645</v>
      </c>
      <c r="G15" s="126">
        <v>45.103684999999999</v>
      </c>
      <c r="H15" s="126">
        <v>1.915427276</v>
      </c>
      <c r="I15" s="146">
        <v>0.25757604237048232</v>
      </c>
      <c r="J15" s="147">
        <v>2.6861068700000001E-2</v>
      </c>
      <c r="K15" s="84">
        <v>83.956400000000002</v>
      </c>
      <c r="L15" s="184">
        <v>112.181107</v>
      </c>
      <c r="M15" s="128">
        <v>3.079937492</v>
      </c>
      <c r="N15" s="128">
        <v>50.914695000000002</v>
      </c>
      <c r="O15" s="128">
        <v>1.8722658190000001</v>
      </c>
      <c r="P15" s="146">
        <v>1.3203267192570574</v>
      </c>
    </row>
    <row r="16" spans="1:16" s="9" customFormat="1" x14ac:dyDescent="0.3">
      <c r="A16" s="136">
        <v>4</v>
      </c>
      <c r="B16" s="136">
        <v>13</v>
      </c>
      <c r="C16" s="146">
        <v>3.1434234599999999E-2</v>
      </c>
      <c r="D16" s="86">
        <v>55.009799999999998</v>
      </c>
      <c r="E16" s="178">
        <v>101.46901199999999</v>
      </c>
      <c r="F16" s="126">
        <v>2.652601969</v>
      </c>
      <c r="G16" s="126">
        <v>44.182304999999999</v>
      </c>
      <c r="H16" s="126">
        <v>1.8926285430000001</v>
      </c>
      <c r="I16" s="146">
        <v>0.10208516078337955</v>
      </c>
      <c r="J16" s="147">
        <v>2.7667341200000001E-2</v>
      </c>
      <c r="K16" s="84">
        <v>80.350000000000009</v>
      </c>
      <c r="L16" s="184">
        <v>110.29892700000001</v>
      </c>
      <c r="M16" s="128">
        <v>2.9293767009999998</v>
      </c>
      <c r="N16" s="128">
        <v>50.428280999999998</v>
      </c>
      <c r="O16" s="128">
        <v>1.8881397170000001</v>
      </c>
      <c r="P16" s="146">
        <v>0.76448253704166436</v>
      </c>
    </row>
    <row r="17" spans="1:16" s="9" customFormat="1" x14ac:dyDescent="0.3">
      <c r="A17" s="136">
        <v>4</v>
      </c>
      <c r="B17" s="136">
        <v>14</v>
      </c>
      <c r="C17" s="146">
        <v>3.0670108800000002E-2</v>
      </c>
      <c r="D17" s="86">
        <v>72.528999999999996</v>
      </c>
      <c r="E17" s="178">
        <v>102.992502</v>
      </c>
      <c r="F17" s="126">
        <v>2.8008511700000001</v>
      </c>
      <c r="G17" s="126">
        <v>45.183636999999997</v>
      </c>
      <c r="H17" s="126">
        <v>1.915488211</v>
      </c>
      <c r="I17" s="146">
        <v>0.26727033579764436</v>
      </c>
      <c r="J17" s="147">
        <v>2.7492149399999999E-2</v>
      </c>
      <c r="K17" s="84">
        <v>80.300399999999996</v>
      </c>
      <c r="L17" s="184">
        <v>111.572006</v>
      </c>
      <c r="M17" s="128">
        <v>3.035965494</v>
      </c>
      <c r="N17"/>
      <c r="O17" s="128">
        <v>1.8795129450000001</v>
      </c>
      <c r="P17" s="146">
        <v>0.98942656805560458</v>
      </c>
    </row>
    <row r="18" spans="1:16" s="9" customFormat="1" x14ac:dyDescent="0.3">
      <c r="A18" s="136">
        <v>4</v>
      </c>
      <c r="B18" s="136">
        <v>15</v>
      </c>
      <c r="C18" s="146">
        <v>2.8636058799999999E-2</v>
      </c>
      <c r="D18" s="86">
        <v>77.06689999999999</v>
      </c>
      <c r="E18" s="178">
        <v>106.25769200000001</v>
      </c>
      <c r="F18" s="126">
        <v>3.0168249660000002</v>
      </c>
      <c r="G18" s="126">
        <v>48.007888000000001</v>
      </c>
      <c r="H18" s="126">
        <v>1.8748066480000001</v>
      </c>
      <c r="I18" s="146">
        <v>0.76173871785275615</v>
      </c>
      <c r="J18" s="147">
        <v>2.56457787E-2</v>
      </c>
      <c r="K18" s="84">
        <v>89.137699999999995</v>
      </c>
      <c r="L18" s="184">
        <v>115.18821999999999</v>
      </c>
      <c r="M18" s="128">
        <v>3.3735446769999999</v>
      </c>
      <c r="N18" s="128">
        <v>53.432814</v>
      </c>
      <c r="O18" s="128">
        <v>1.826344637</v>
      </c>
      <c r="P18" s="146">
        <v>2.4969258894197774</v>
      </c>
    </row>
    <row r="19" spans="1:16" s="9" customFormat="1" x14ac:dyDescent="0.3">
      <c r="A19" s="136">
        <v>4</v>
      </c>
      <c r="B19" s="136">
        <v>16</v>
      </c>
      <c r="C19" s="146">
        <v>2.9862556500000002E-2</v>
      </c>
      <c r="D19" s="86">
        <v>73.209299999999999</v>
      </c>
      <c r="E19" s="178">
        <v>105.266842</v>
      </c>
      <c r="F19" s="126">
        <v>2.762018871</v>
      </c>
      <c r="G19" s="126">
        <v>46.878627000000002</v>
      </c>
      <c r="H19" s="126">
        <v>1.934592096</v>
      </c>
      <c r="I19" s="146">
        <v>0.1756258660329254</v>
      </c>
      <c r="J19" s="147">
        <v>2.7170722999999997E-2</v>
      </c>
      <c r="K19" s="84">
        <v>78.647099999999995</v>
      </c>
      <c r="L19" s="184">
        <v>113.72577100000001</v>
      </c>
      <c r="M19" s="128">
        <v>2.9151146130000001</v>
      </c>
      <c r="N19" s="128">
        <v>52.907280999999998</v>
      </c>
      <c r="O19" s="128">
        <v>1.9358832939999999</v>
      </c>
      <c r="P19" s="146">
        <v>0.48185035801135029</v>
      </c>
    </row>
    <row r="20" spans="1:16" s="9" customFormat="1" x14ac:dyDescent="0.3">
      <c r="A20" s="136">
        <v>4</v>
      </c>
      <c r="B20" s="136">
        <v>17</v>
      </c>
      <c r="C20" s="146">
        <v>2.9400768299999998E-2</v>
      </c>
      <c r="D20" s="86">
        <v>75.036699999999996</v>
      </c>
      <c r="E20" s="178">
        <v>104.731453</v>
      </c>
      <c r="F20" s="126">
        <v>2.8226630240000001</v>
      </c>
      <c r="G20" s="126">
        <v>46.986510000000003</v>
      </c>
      <c r="H20" s="126">
        <v>1.9011415789999999</v>
      </c>
      <c r="I20" s="146">
        <v>0.52476711037720769</v>
      </c>
      <c r="J20" s="147">
        <v>2.6550287199999998E-2</v>
      </c>
      <c r="K20" s="84">
        <v>84.122299999999996</v>
      </c>
      <c r="L20" s="184">
        <v>113.223088</v>
      </c>
      <c r="M20" s="128">
        <v>3.0204542600000002</v>
      </c>
      <c r="N20" s="128">
        <v>52.269999999999996</v>
      </c>
      <c r="O20" s="128">
        <v>1.8787316000000001</v>
      </c>
      <c r="P20" s="146">
        <v>1.6715411531622621</v>
      </c>
    </row>
    <row r="21" spans="1:16" s="9" customFormat="1" x14ac:dyDescent="0.3">
      <c r="A21" s="136">
        <v>4</v>
      </c>
      <c r="B21" s="136">
        <v>18</v>
      </c>
      <c r="C21" s="146">
        <v>3.0484378800000003E-2</v>
      </c>
      <c r="D21" s="86">
        <v>71.761300000000006</v>
      </c>
      <c r="E21" s="178">
        <v>102.899029</v>
      </c>
      <c r="F21" s="126">
        <v>2.6320405650000001</v>
      </c>
      <c r="G21" s="126">
        <v>45.436306999999999</v>
      </c>
      <c r="H21" s="126">
        <v>1.938734535</v>
      </c>
      <c r="I21" s="146">
        <v>0.1536005324094302</v>
      </c>
      <c r="J21" s="147">
        <v>2.7340248099999999E-2</v>
      </c>
      <c r="K21" s="84">
        <v>80.784499999999994</v>
      </c>
      <c r="L21" s="184">
        <v>112.53879000000001</v>
      </c>
      <c r="M21" s="128">
        <v>2.9209794100000002</v>
      </c>
      <c r="N21" s="128">
        <v>51.270455999999996</v>
      </c>
      <c r="O21" s="128">
        <v>1.9302951610000001</v>
      </c>
      <c r="P21" s="146">
        <v>0.80140566078254927</v>
      </c>
    </row>
    <row r="22" spans="1:16" s="9" customFormat="1" x14ac:dyDescent="0.3">
      <c r="A22" s="136">
        <v>4</v>
      </c>
      <c r="B22" s="136">
        <v>19</v>
      </c>
      <c r="C22" s="146">
        <v>3.0312290200000001E-2</v>
      </c>
      <c r="D22" s="86">
        <v>73.296599999999998</v>
      </c>
      <c r="E22" s="178">
        <v>103.711337</v>
      </c>
      <c r="F22" s="126">
        <v>2.8038216560000002</v>
      </c>
      <c r="G22" s="126">
        <v>45.500633999999998</v>
      </c>
      <c r="H22" s="126">
        <v>1.9671183290000001</v>
      </c>
      <c r="I22" s="146">
        <v>0.40277703920193303</v>
      </c>
      <c r="J22" s="147">
        <v>2.5863206900000001E-2</v>
      </c>
      <c r="K22" s="84">
        <v>84.125299999999996</v>
      </c>
      <c r="L22" s="184">
        <v>112.71431</v>
      </c>
      <c r="M22" s="128">
        <v>3.1331416430000001</v>
      </c>
      <c r="N22" s="128">
        <v>53.174852000000001</v>
      </c>
      <c r="O22" s="128">
        <v>1.9293833140000001</v>
      </c>
      <c r="P22" s="146">
        <v>1.7498691334279541</v>
      </c>
    </row>
    <row r="23" spans="1:16" s="9" customFormat="1" x14ac:dyDescent="0.3">
      <c r="A23" s="136">
        <v>4</v>
      </c>
      <c r="B23" s="136">
        <v>20</v>
      </c>
      <c r="C23" s="146">
        <v>2.8342830700000002E-2</v>
      </c>
      <c r="D23" s="86">
        <v>79.078800000000001</v>
      </c>
      <c r="E23" s="178">
        <v>106.50798399999999</v>
      </c>
      <c r="F23" s="126">
        <v>3.1107110709999999</v>
      </c>
      <c r="G23" s="126">
        <v>48.218464000000004</v>
      </c>
      <c r="H23" s="126">
        <v>1.8510244170000001</v>
      </c>
      <c r="I23" s="146">
        <v>1.4690423733636349</v>
      </c>
      <c r="J23" s="147">
        <v>2.4654054599999999E-2</v>
      </c>
      <c r="K23" s="84">
        <v>93.730900000000005</v>
      </c>
      <c r="L23" s="184">
        <v>117.13193700000001</v>
      </c>
      <c r="M23" s="128">
        <v>3.5819921219999999</v>
      </c>
      <c r="N23" s="128">
        <v>55.170366000000001</v>
      </c>
      <c r="O23" s="128">
        <v>1.8157871940000001</v>
      </c>
      <c r="P23" s="146">
        <v>6.3405907245810491</v>
      </c>
    </row>
    <row r="24" spans="1:16" s="9" customFormat="1" x14ac:dyDescent="0.3">
      <c r="A24" s="136">
        <v>4</v>
      </c>
      <c r="B24" s="136">
        <v>21</v>
      </c>
      <c r="C24" s="146">
        <v>2.8519952799999998E-2</v>
      </c>
      <c r="D24" s="86">
        <v>77.204599999999999</v>
      </c>
      <c r="E24" s="178">
        <v>106.97123499999999</v>
      </c>
      <c r="F24" s="126">
        <v>3.076434806</v>
      </c>
      <c r="G24" s="126">
        <v>48.305610000000001</v>
      </c>
      <c r="H24" s="148">
        <v>1.8292566029999999</v>
      </c>
      <c r="I24" s="146">
        <v>0.92013362142838673</v>
      </c>
      <c r="J24" s="147">
        <v>2.5638044399999997E-2</v>
      </c>
      <c r="K24" s="84">
        <v>92.720100000000002</v>
      </c>
      <c r="L24" s="184">
        <v>114.479648</v>
      </c>
      <c r="M24" s="128">
        <v>3.5092300769999998</v>
      </c>
      <c r="N24" s="128">
        <v>52.888024000000001</v>
      </c>
      <c r="O24" s="128">
        <v>1.8312582959999999</v>
      </c>
      <c r="P24" s="146">
        <v>4.0099723187290337</v>
      </c>
    </row>
    <row r="25" spans="1:16" s="9" customFormat="1" x14ac:dyDescent="0.3">
      <c r="A25" s="136">
        <v>4</v>
      </c>
      <c r="B25" s="136">
        <v>22</v>
      </c>
      <c r="C25" s="146">
        <v>3.0156814600000002E-2</v>
      </c>
      <c r="D25" s="86">
        <v>72.662500000000009</v>
      </c>
      <c r="E25" s="178">
        <v>105.026619</v>
      </c>
      <c r="F25" s="126">
        <v>2.73245052</v>
      </c>
      <c r="G25" s="126">
        <v>45.627072999999996</v>
      </c>
      <c r="H25" s="126">
        <v>1.9105555510000001</v>
      </c>
      <c r="I25" s="146">
        <v>0.18962185912231996</v>
      </c>
      <c r="J25" s="147">
        <v>2.6933530800000001E-2</v>
      </c>
      <c r="K25" s="84">
        <v>83.96629999999999</v>
      </c>
      <c r="L25" s="184">
        <v>113.012343</v>
      </c>
      <c r="M25" s="128">
        <v>2.956045461</v>
      </c>
      <c r="N25" s="128">
        <v>51.329901999999997</v>
      </c>
      <c r="O25" s="128">
        <v>1.880518972</v>
      </c>
      <c r="P25" s="146">
        <v>1.0364905476014852</v>
      </c>
    </row>
    <row r="26" spans="1:16" s="9" customFormat="1" x14ac:dyDescent="0.3">
      <c r="A26" s="136">
        <v>4</v>
      </c>
      <c r="B26" s="136">
        <v>23</v>
      </c>
      <c r="C26" s="146">
        <v>2.9881654699999999E-2</v>
      </c>
      <c r="D26" s="86">
        <v>73.952199999999991</v>
      </c>
      <c r="E26" s="178">
        <v>104.908569</v>
      </c>
      <c r="F26" s="126">
        <v>2.6830015309999999</v>
      </c>
      <c r="G26" s="126">
        <v>46.356407000000004</v>
      </c>
      <c r="H26" s="126">
        <v>1.93519887</v>
      </c>
      <c r="I26" s="146">
        <v>0.20644963686261739</v>
      </c>
      <c r="J26" s="147">
        <v>2.6777183499999999E-2</v>
      </c>
      <c r="K26" s="84">
        <v>83.692000000000007</v>
      </c>
      <c r="L26" s="184">
        <v>113.68599</v>
      </c>
      <c r="M26" s="128">
        <v>2.9710065650000002</v>
      </c>
      <c r="N26" s="128">
        <v>51.401125999999998</v>
      </c>
      <c r="O26" s="128">
        <v>1.88985695</v>
      </c>
      <c r="P26" s="146">
        <v>0.97001851196140354</v>
      </c>
    </row>
    <row r="27" spans="1:16" s="9" customFormat="1" x14ac:dyDescent="0.3">
      <c r="A27" s="136">
        <v>4</v>
      </c>
      <c r="B27" s="136">
        <v>24</v>
      </c>
      <c r="C27" s="146">
        <v>3.12931366E-2</v>
      </c>
      <c r="D27" s="86">
        <v>70.676100000000005</v>
      </c>
      <c r="E27" s="178">
        <v>102.93434599999999</v>
      </c>
      <c r="F27" s="126">
        <v>2.641348974</v>
      </c>
      <c r="G27" s="126">
        <v>45.006018000000005</v>
      </c>
      <c r="H27" s="126">
        <v>1.9441102509999999</v>
      </c>
      <c r="I27" s="146">
        <v>0.15352855725887551</v>
      </c>
      <c r="J27" s="147">
        <v>2.8025220900000002E-2</v>
      </c>
      <c r="K27" s="84">
        <v>79.865900000000011</v>
      </c>
      <c r="L27" s="184">
        <v>111.136349</v>
      </c>
      <c r="M27" s="128">
        <v>2.9111947580000002</v>
      </c>
      <c r="N27" s="128">
        <v>50.063209000000001</v>
      </c>
      <c r="O27" s="128">
        <v>1.8971440740000001</v>
      </c>
      <c r="P27" s="146">
        <v>0.67764601217375897</v>
      </c>
    </row>
    <row r="28" spans="1:16" s="9" customFormat="1" x14ac:dyDescent="0.3">
      <c r="A28" s="136">
        <v>4</v>
      </c>
      <c r="B28" s="136">
        <v>25</v>
      </c>
      <c r="C28" s="146">
        <v>3.3069492300000003E-2</v>
      </c>
      <c r="D28" s="86">
        <v>65.715800000000002</v>
      </c>
      <c r="E28" s="178">
        <v>99.575237999999999</v>
      </c>
      <c r="F28" s="126">
        <v>2.5044212219999999</v>
      </c>
      <c r="G28" s="126">
        <v>42.340630999999995</v>
      </c>
      <c r="H28" s="126">
        <v>2.0389362100000001</v>
      </c>
      <c r="I28" s="146">
        <v>3.9621981347067951E-2</v>
      </c>
      <c r="J28" s="147">
        <v>2.9688358300000002E-2</v>
      </c>
      <c r="K28" s="84">
        <v>71.92949999999999</v>
      </c>
      <c r="L28" s="184">
        <v>108.19382399999999</v>
      </c>
      <c r="M28" s="128">
        <v>2.7165211060000001</v>
      </c>
      <c r="N28" s="128">
        <v>48.026733</v>
      </c>
      <c r="O28" s="128">
        <v>1.9621677559999999</v>
      </c>
      <c r="P28" s="146">
        <v>0.16933005850986652</v>
      </c>
    </row>
    <row r="29" spans="1:16" s="9" customFormat="1" x14ac:dyDescent="0.3">
      <c r="A29" s="136">
        <v>4</v>
      </c>
      <c r="B29" s="136">
        <v>26</v>
      </c>
      <c r="C29" s="146">
        <v>3.2127784700000002E-2</v>
      </c>
      <c r="D29" s="86">
        <v>66.067399999999992</v>
      </c>
      <c r="E29" s="178">
        <v>101.582691</v>
      </c>
      <c r="F29" s="126">
        <v>2.7580325270000001</v>
      </c>
      <c r="G29" s="126">
        <v>44.956097</v>
      </c>
      <c r="H29" s="126">
        <v>1.8379219899999999</v>
      </c>
      <c r="I29" s="146">
        <v>0.21493497570921971</v>
      </c>
      <c r="J29" s="147">
        <v>2.8830394699999998E-2</v>
      </c>
      <c r="K29" s="84">
        <v>71.037199999999999</v>
      </c>
      <c r="L29" s="184">
        <v>110.385527</v>
      </c>
      <c r="M29" s="128">
        <v>3.0526090680000002</v>
      </c>
      <c r="N29" s="128">
        <v>50.559717999999997</v>
      </c>
      <c r="O29" s="128">
        <v>1.833106922</v>
      </c>
      <c r="P29" s="146">
        <v>0.84007177856790627</v>
      </c>
    </row>
    <row r="30" spans="1:16" s="9" customFormat="1" x14ac:dyDescent="0.3">
      <c r="A30" s="136">
        <v>4</v>
      </c>
      <c r="B30" s="136">
        <v>27</v>
      </c>
      <c r="C30" s="146">
        <v>3.1245473900000001E-2</v>
      </c>
      <c r="D30" s="86">
        <v>72.298500000000004</v>
      </c>
      <c r="E30" s="178">
        <v>101.080037</v>
      </c>
      <c r="F30" s="126">
        <v>2.7531949820000001</v>
      </c>
      <c r="G30" s="126">
        <v>43.428477999999998</v>
      </c>
      <c r="H30" s="126">
        <v>1.9327228460000001</v>
      </c>
      <c r="I30" s="146">
        <v>0.18429111150745536</v>
      </c>
      <c r="J30" s="147">
        <v>2.7999546100000001E-2</v>
      </c>
      <c r="K30" s="84">
        <v>81.822199999999995</v>
      </c>
      <c r="L30" s="184">
        <v>108.613202</v>
      </c>
      <c r="M30" s="128">
        <v>3.0063480660000002</v>
      </c>
      <c r="N30" s="128">
        <v>48.878329000000001</v>
      </c>
      <c r="O30" s="128">
        <v>1.925624861</v>
      </c>
      <c r="P30" s="146">
        <v>0.74457330096309005</v>
      </c>
    </row>
    <row r="31" spans="1:16" s="9" customFormat="1" x14ac:dyDescent="0.3">
      <c r="A31" s="136">
        <v>4</v>
      </c>
      <c r="B31" s="136">
        <v>28</v>
      </c>
      <c r="C31" s="146">
        <v>3.0373350099999998E-2</v>
      </c>
      <c r="D31" s="86">
        <v>73.034700000000001</v>
      </c>
      <c r="E31" s="178">
        <v>102.169087</v>
      </c>
      <c r="F31" s="126">
        <v>2.805246516</v>
      </c>
      <c r="G31" s="126">
        <v>45.039954000000002</v>
      </c>
      <c r="H31" s="126">
        <v>1.9554140470000001</v>
      </c>
      <c r="I31" s="146">
        <v>0.30599177435486463</v>
      </c>
      <c r="J31" s="147">
        <v>2.72378998E-2</v>
      </c>
      <c r="K31" s="84">
        <v>83.293700000000001</v>
      </c>
      <c r="L31" s="184">
        <v>110.813211</v>
      </c>
      <c r="M31" s="128">
        <v>3.087648932</v>
      </c>
      <c r="N31" s="128">
        <v>50.224809</v>
      </c>
      <c r="O31" s="128">
        <v>1.85640388</v>
      </c>
      <c r="P31" s="146">
        <v>1.2806012993110509</v>
      </c>
    </row>
    <row r="32" spans="1:16" s="9" customFormat="1" x14ac:dyDescent="0.3">
      <c r="A32" s="136">
        <v>4</v>
      </c>
      <c r="B32" s="136">
        <v>29</v>
      </c>
      <c r="C32" s="146">
        <v>2.9895443000000001E-2</v>
      </c>
      <c r="D32" s="86">
        <v>74.116</v>
      </c>
      <c r="E32" s="178">
        <v>103.671403</v>
      </c>
      <c r="F32" s="126">
        <v>2.810530129</v>
      </c>
      <c r="G32" s="126">
        <v>45.558159000000003</v>
      </c>
      <c r="H32" s="126">
        <v>1.939249239</v>
      </c>
      <c r="I32" s="146">
        <v>0.40474090175430294</v>
      </c>
      <c r="J32" s="147">
        <v>2.2264436700000001E-2</v>
      </c>
      <c r="K32" s="84">
        <v>85.163799999999995</v>
      </c>
      <c r="L32" s="184">
        <v>113.904568</v>
      </c>
      <c r="M32" s="128">
        <v>3.2124969010000002</v>
      </c>
      <c r="N32" s="128">
        <v>54.005389999999998</v>
      </c>
      <c r="O32" s="128">
        <v>1.843662447</v>
      </c>
      <c r="P32" s="146">
        <v>1.8875784353113811</v>
      </c>
    </row>
    <row r="33" spans="1:16" s="9" customFormat="1" x14ac:dyDescent="0.3">
      <c r="A33" s="136">
        <v>4</v>
      </c>
      <c r="B33" s="136">
        <v>30</v>
      </c>
      <c r="C33" s="146">
        <v>3.2371437100000004E-2</v>
      </c>
      <c r="D33" s="86">
        <v>68.305000000000007</v>
      </c>
      <c r="E33" s="178">
        <v>100.227924</v>
      </c>
      <c r="F33" s="126">
        <v>2.6228383200000001</v>
      </c>
      <c r="G33" s="126">
        <v>42.710273000000001</v>
      </c>
      <c r="H33" s="126">
        <v>2.0083090819999998</v>
      </c>
      <c r="I33" s="146">
        <v>0.13130864703090064</v>
      </c>
      <c r="J33" s="147">
        <v>2.77616272E-2</v>
      </c>
      <c r="K33" s="84">
        <v>79.801999999999992</v>
      </c>
      <c r="L33" s="184">
        <v>108.717096</v>
      </c>
      <c r="M33" s="128">
        <v>2.9990086740000002</v>
      </c>
      <c r="N33" s="128">
        <v>49.624973000000004</v>
      </c>
      <c r="O33" s="128">
        <v>1.9320184410000001</v>
      </c>
      <c r="P33" s="146">
        <v>0.84249601871681412</v>
      </c>
    </row>
    <row r="34" spans="1:16" s="9" customFormat="1" x14ac:dyDescent="0.3">
      <c r="A34" s="136">
        <v>4</v>
      </c>
      <c r="B34" s="136">
        <v>31</v>
      </c>
      <c r="C34" s="146">
        <v>3.2952659599999996E-2</v>
      </c>
      <c r="D34" s="86">
        <v>67.553699999999992</v>
      </c>
      <c r="E34" s="178">
        <v>98.214287999999996</v>
      </c>
      <c r="F34" s="126">
        <v>2.5742238460000002</v>
      </c>
      <c r="G34" s="126">
        <v>41.719758000000006</v>
      </c>
      <c r="H34" s="126">
        <v>1.962809818</v>
      </c>
      <c r="I34" s="146">
        <v>6.0698296941265641E-2</v>
      </c>
      <c r="J34" s="147">
        <v>2.9307546599999998E-2</v>
      </c>
      <c r="K34" s="84">
        <v>78.067300000000003</v>
      </c>
      <c r="L34" s="184">
        <v>106.62183999999999</v>
      </c>
      <c r="M34" s="128">
        <v>2.8818747010000001</v>
      </c>
      <c r="N34" s="128">
        <v>46.859333000000007</v>
      </c>
      <c r="O34" s="128">
        <v>1.9183842120000001</v>
      </c>
      <c r="P34" s="146">
        <v>0.55666341791488949</v>
      </c>
    </row>
    <row r="35" spans="1:16" s="9" customFormat="1" x14ac:dyDescent="0.3">
      <c r="A35" s="136">
        <v>4</v>
      </c>
      <c r="B35" s="136">
        <v>32</v>
      </c>
      <c r="C35" s="146">
        <v>3.1297626500000002E-2</v>
      </c>
      <c r="D35" s="86">
        <v>70.312700000000007</v>
      </c>
      <c r="E35" s="178">
        <v>102.882233</v>
      </c>
      <c r="F35" s="126">
        <v>2.6333576110000001</v>
      </c>
      <c r="G35" s="126">
        <v>45.037134999999999</v>
      </c>
      <c r="H35" s="126">
        <v>1.941932918</v>
      </c>
      <c r="I35" s="146">
        <v>0.1184001652110272</v>
      </c>
      <c r="J35" s="147">
        <v>2.7834833100000001E-2</v>
      </c>
      <c r="K35" s="84">
        <v>81.651600000000002</v>
      </c>
      <c r="L35" s="184">
        <v>110.858397</v>
      </c>
      <c r="M35" s="128">
        <v>2.9255850639999998</v>
      </c>
      <c r="N35" s="128">
        <v>50.034219</v>
      </c>
      <c r="O35" s="128">
        <v>1.9254041550000001</v>
      </c>
      <c r="P35" s="146">
        <v>0.66921091284960121</v>
      </c>
    </row>
    <row r="36" spans="1:16" s="9" customFormat="1" x14ac:dyDescent="0.3">
      <c r="A36" s="136">
        <v>4</v>
      </c>
      <c r="B36" s="136">
        <v>33</v>
      </c>
      <c r="C36" s="146">
        <v>3.1742711999999999E-2</v>
      </c>
      <c r="D36" s="86">
        <v>68.605899999999991</v>
      </c>
      <c r="E36" s="178">
        <v>102.414462</v>
      </c>
      <c r="F36" s="126">
        <v>2.5834394899999999</v>
      </c>
      <c r="G36" s="126">
        <v>44.443000000000005</v>
      </c>
      <c r="H36" s="126">
        <v>2.0084530850000002</v>
      </c>
      <c r="I36" s="146">
        <v>1.7423472293696889E-2</v>
      </c>
      <c r="J36" s="147">
        <v>2.8433641399999997E-2</v>
      </c>
      <c r="K36" s="84">
        <v>77.433400000000006</v>
      </c>
      <c r="L36" s="184">
        <v>110.152175</v>
      </c>
      <c r="M36" s="128">
        <v>2.8511190399999999</v>
      </c>
      <c r="N36" s="128">
        <v>49.888920000000006</v>
      </c>
      <c r="O36" s="128">
        <v>1.954914292</v>
      </c>
      <c r="P36" s="146">
        <v>0.26734112530666887</v>
      </c>
    </row>
    <row r="37" spans="1:16" s="9" customFormat="1" x14ac:dyDescent="0.3">
      <c r="A37" s="136">
        <v>4</v>
      </c>
      <c r="B37" s="136">
        <v>34</v>
      </c>
      <c r="C37" s="146">
        <v>3.5475654599999996E-2</v>
      </c>
      <c r="D37" s="86">
        <v>60.928100000000001</v>
      </c>
      <c r="E37" s="178">
        <v>95.110205000000008</v>
      </c>
      <c r="F37" s="126">
        <v>2.50950951</v>
      </c>
      <c r="G37" s="126">
        <v>39.961161000000004</v>
      </c>
      <c r="H37" s="126">
        <v>1.811994858</v>
      </c>
      <c r="I37" s="146">
        <v>1.3089292133236018E-2</v>
      </c>
      <c r="J37" s="147">
        <v>2.95051918E-2</v>
      </c>
      <c r="K37" s="84">
        <v>66.506699999999995</v>
      </c>
      <c r="L37" s="184">
        <v>104.78125100000001</v>
      </c>
      <c r="M37" s="128">
        <v>2.9287363910000002</v>
      </c>
      <c r="N37" s="128">
        <v>48.858173999999998</v>
      </c>
      <c r="O37" s="128">
        <v>1.845936867</v>
      </c>
      <c r="P37" s="146">
        <v>0.81921405026410443</v>
      </c>
    </row>
    <row r="38" spans="1:16" s="9" customFormat="1" x14ac:dyDescent="0.3">
      <c r="A38" s="136">
        <v>4</v>
      </c>
      <c r="B38" s="136">
        <v>35</v>
      </c>
      <c r="C38" s="146">
        <v>3.42746315E-2</v>
      </c>
      <c r="D38" s="86">
        <v>62.667500000000004</v>
      </c>
      <c r="E38" s="178">
        <v>96.496320999999995</v>
      </c>
      <c r="F38" s="126">
        <v>2.5291628890000002</v>
      </c>
      <c r="G38" s="126">
        <v>41.036722999999995</v>
      </c>
      <c r="H38" s="126">
        <v>1.87793762</v>
      </c>
      <c r="I38" s="146">
        <v>1.9481129310604813E-2</v>
      </c>
      <c r="J38" s="147">
        <v>2.8686048499999998E-2</v>
      </c>
      <c r="K38" s="84">
        <v>69.476399999999998</v>
      </c>
      <c r="L38" s="184">
        <v>105.93588199999999</v>
      </c>
      <c r="M38" s="128">
        <v>2.8621743560000001</v>
      </c>
      <c r="N38" s="128">
        <v>49.168753000000002</v>
      </c>
      <c r="O38" s="128">
        <v>1.8877737299999999</v>
      </c>
      <c r="P38" s="146">
        <v>0.27194191611925955</v>
      </c>
    </row>
    <row r="39" spans="1:16" s="9" customFormat="1" x14ac:dyDescent="0.3">
      <c r="A39" s="136">
        <v>4</v>
      </c>
      <c r="B39" s="136">
        <v>36</v>
      </c>
      <c r="C39" s="146">
        <v>3.5679241200000003E-2</v>
      </c>
      <c r="D39" s="86">
        <v>58.857300000000002</v>
      </c>
      <c r="E39" s="178">
        <v>98.543177999999997</v>
      </c>
      <c r="F39" s="126">
        <v>2.473647712</v>
      </c>
      <c r="G39" s="126">
        <v>41.637281000000002</v>
      </c>
      <c r="H39" s="126">
        <v>1.9</v>
      </c>
      <c r="I39" s="149">
        <v>8.4594148440411503E-4</v>
      </c>
      <c r="J39" s="147">
        <v>3.2444511400000001E-2</v>
      </c>
      <c r="K39" s="84">
        <v>61.165999999999997</v>
      </c>
      <c r="L39" s="184">
        <v>105.61123000000001</v>
      </c>
      <c r="M39" s="128">
        <v>2.7617675309999998</v>
      </c>
      <c r="N39" s="128">
        <v>46.882801000000001</v>
      </c>
      <c r="O39" s="128">
        <v>1.914097548</v>
      </c>
      <c r="P39" s="146">
        <v>0.1362556336708885</v>
      </c>
    </row>
    <row r="40" spans="1:16" s="9" customFormat="1" x14ac:dyDescent="0.3">
      <c r="A40" s="136">
        <v>4</v>
      </c>
      <c r="B40" s="136">
        <v>37</v>
      </c>
      <c r="C40" s="146">
        <v>3.5809021000000003E-2</v>
      </c>
      <c r="D40" s="86">
        <v>57.077799999999996</v>
      </c>
      <c r="E40" s="178">
        <v>99.004682000000003</v>
      </c>
      <c r="F40" s="126">
        <v>2.4636434710000001</v>
      </c>
      <c r="G40" s="126">
        <v>42.833709999999996</v>
      </c>
      <c r="H40" s="126">
        <v>1.9598037740000001</v>
      </c>
      <c r="I40" s="146">
        <v>7.9150768669987263E-4</v>
      </c>
      <c r="J40" s="147">
        <v>3.19969425E-2</v>
      </c>
      <c r="K40" s="84">
        <v>59.907899999999998</v>
      </c>
      <c r="L40" s="184">
        <v>107.49762699999999</v>
      </c>
      <c r="M40" s="128">
        <v>2.7885010270000001</v>
      </c>
      <c r="N40" s="128">
        <v>48.238975000000003</v>
      </c>
      <c r="O40" s="128">
        <v>1.951316767</v>
      </c>
      <c r="P40" s="146">
        <v>4.4044653753545056E-2</v>
      </c>
    </row>
    <row r="41" spans="1:16" s="13" customFormat="1" x14ac:dyDescent="0.3">
      <c r="A41" s="136">
        <v>1</v>
      </c>
      <c r="B41" s="136">
        <v>1</v>
      </c>
      <c r="C41" s="146">
        <v>3.2824300000000001E-2</v>
      </c>
      <c r="D41" s="83">
        <v>66.374398799999994</v>
      </c>
      <c r="E41" s="106">
        <v>100.14639699999999</v>
      </c>
      <c r="F41" s="125">
        <v>2.6539260489999998</v>
      </c>
      <c r="G41" s="125">
        <v>38.900624000000001</v>
      </c>
      <c r="H41" s="125">
        <v>1.950083319</v>
      </c>
      <c r="I41" s="146">
        <v>0.16419028067735159</v>
      </c>
      <c r="J41" s="147">
        <v>2.9652100000000001E-2</v>
      </c>
      <c r="K41" s="84">
        <v>75.863346499999992</v>
      </c>
      <c r="L41" s="184">
        <v>106.70806900000001</v>
      </c>
      <c r="M41" s="128">
        <v>3.0007227169999999</v>
      </c>
      <c r="N41" s="128">
        <v>42.909381000000003</v>
      </c>
      <c r="O41" s="128">
        <v>1.8780092820000001</v>
      </c>
      <c r="P41" s="146">
        <v>0.86471296039118284</v>
      </c>
    </row>
    <row r="42" spans="1:16" s="13" customFormat="1" x14ac:dyDescent="0.3">
      <c r="A42" s="136">
        <v>1</v>
      </c>
      <c r="B42" s="136">
        <v>2</v>
      </c>
      <c r="C42" s="146">
        <v>3.3684199999999997E-2</v>
      </c>
      <c r="D42" s="83">
        <v>65.679743900000005</v>
      </c>
      <c r="E42" s="106">
        <v>96.662762000000001</v>
      </c>
      <c r="F42" s="125">
        <v>2.6416439010000001</v>
      </c>
      <c r="G42" s="125">
        <v>40.68347</v>
      </c>
      <c r="H42" s="125">
        <v>1.876138925</v>
      </c>
      <c r="I42" s="146">
        <v>7.9514538380730609E-2</v>
      </c>
      <c r="J42" s="147">
        <v>3.04864E-2</v>
      </c>
      <c r="K42" s="84">
        <v>75.122796000000008</v>
      </c>
      <c r="L42" s="184">
        <v>101.475837</v>
      </c>
      <c r="M42" s="128">
        <v>3.005466577</v>
      </c>
      <c r="N42" s="128">
        <v>43.936954</v>
      </c>
      <c r="O42" s="128">
        <v>1.9046685160000001</v>
      </c>
      <c r="P42" s="146">
        <v>0.81387637029110826</v>
      </c>
    </row>
    <row r="43" spans="1:16" s="13" customFormat="1" x14ac:dyDescent="0.3">
      <c r="A43" s="136">
        <v>1</v>
      </c>
      <c r="B43" s="136">
        <v>3</v>
      </c>
      <c r="C43" s="146">
        <v>3.3431099999999998E-2</v>
      </c>
      <c r="D43" s="83">
        <v>65.897628699999999</v>
      </c>
      <c r="E43" s="106">
        <v>96.622520000000009</v>
      </c>
      <c r="F43" s="125">
        <v>2.706744504</v>
      </c>
      <c r="G43" s="125">
        <v>41.303491000000001</v>
      </c>
      <c r="H43" s="125">
        <v>1.932351664</v>
      </c>
      <c r="I43" s="146">
        <v>7.9143975115010562E-2</v>
      </c>
      <c r="J43" s="147">
        <v>3.0321400000000002E-2</v>
      </c>
      <c r="K43" s="84">
        <v>74.445702099999991</v>
      </c>
      <c r="L43" s="184">
        <v>102.424325</v>
      </c>
      <c r="M43" s="128">
        <v>2.9990979250000001</v>
      </c>
      <c r="N43" s="128">
        <v>44.857049000000004</v>
      </c>
      <c r="O43" s="128">
        <v>1.9127345170000001</v>
      </c>
      <c r="P43" s="146">
        <v>0.55791727888089648</v>
      </c>
    </row>
    <row r="44" spans="1:16" s="13" customFormat="1" x14ac:dyDescent="0.3">
      <c r="A44" s="136">
        <v>1</v>
      </c>
      <c r="B44" s="136">
        <v>4</v>
      </c>
      <c r="C44" s="146">
        <v>3.2355600000000005E-2</v>
      </c>
      <c r="D44" s="83">
        <v>67.809544500000001</v>
      </c>
      <c r="E44" s="106">
        <v>98.165897999999999</v>
      </c>
      <c r="F44" s="125">
        <v>2.7753832479999998</v>
      </c>
      <c r="G44" s="125">
        <v>42.677182999999999</v>
      </c>
      <c r="H44" s="125">
        <v>1.8890692410000001</v>
      </c>
      <c r="I44" s="146">
        <v>0.14839896442408873</v>
      </c>
      <c r="J44" s="147">
        <v>2.9384199999999999E-2</v>
      </c>
      <c r="K44" s="84">
        <v>77.054329199999998</v>
      </c>
      <c r="L44" s="184">
        <v>103.44789299999999</v>
      </c>
      <c r="M44" s="128">
        <v>3.131930809</v>
      </c>
      <c r="N44" s="128">
        <v>45.773873999999999</v>
      </c>
      <c r="O44" s="128">
        <v>1.876513039</v>
      </c>
      <c r="P44" s="146">
        <v>0.94413680881427708</v>
      </c>
    </row>
    <row r="45" spans="1:16" s="13" customFormat="1" x14ac:dyDescent="0.3">
      <c r="A45" s="136">
        <v>1</v>
      </c>
      <c r="B45" s="136">
        <v>5</v>
      </c>
      <c r="C45" s="146">
        <v>3.1052199999999999E-2</v>
      </c>
      <c r="D45" s="83">
        <v>73.998004199999997</v>
      </c>
      <c r="E45" s="106">
        <v>99.947958</v>
      </c>
      <c r="F45" s="125">
        <v>3.103326568</v>
      </c>
      <c r="G45" s="125">
        <v>43.475368000000003</v>
      </c>
      <c r="H45" s="125">
        <v>1.871759722</v>
      </c>
      <c r="I45" s="146">
        <v>0.79564345694489313</v>
      </c>
      <c r="J45" s="147">
        <v>2.8179300000000001E-2</v>
      </c>
      <c r="K45" s="84">
        <v>82.996897400000009</v>
      </c>
      <c r="L45" s="184">
        <v>105.33804400000001</v>
      </c>
      <c r="M45" s="128">
        <v>3.520246626</v>
      </c>
      <c r="N45" s="128">
        <v>46.936516999999995</v>
      </c>
      <c r="O45" s="128">
        <v>1.8682989699999999</v>
      </c>
      <c r="P45" s="146">
        <v>2.7174953250663276</v>
      </c>
    </row>
    <row r="46" spans="1:16" s="13" customFormat="1" x14ac:dyDescent="0.3">
      <c r="A46" s="136">
        <v>1</v>
      </c>
      <c r="B46" s="136">
        <v>6</v>
      </c>
      <c r="C46" s="146">
        <v>3.1179500000000002E-2</v>
      </c>
      <c r="D46" s="83">
        <v>74.009150300000002</v>
      </c>
      <c r="E46" s="106">
        <v>99.017289999999988</v>
      </c>
      <c r="F46" s="125">
        <v>3.129141535</v>
      </c>
      <c r="G46" s="125">
        <v>43.228464000000002</v>
      </c>
      <c r="H46" s="125">
        <v>1.877906388</v>
      </c>
      <c r="I46" s="146">
        <v>0.92556053460085908</v>
      </c>
      <c r="J46" s="147">
        <v>2.8641E-2</v>
      </c>
      <c r="K46" s="84">
        <v>81.999741499999999</v>
      </c>
      <c r="L46" s="184">
        <v>103.456698</v>
      </c>
      <c r="M46" s="128">
        <v>3.4597104189999999</v>
      </c>
      <c r="N46" s="128">
        <v>46.482507999999996</v>
      </c>
      <c r="O46" s="128">
        <v>1.8686751880000001</v>
      </c>
      <c r="P46" s="146">
        <v>2.5931336819448192</v>
      </c>
    </row>
    <row r="47" spans="1:16" s="13" customFormat="1" x14ac:dyDescent="0.3">
      <c r="A47" s="136">
        <v>1</v>
      </c>
      <c r="B47" s="136">
        <v>7</v>
      </c>
      <c r="C47" s="146">
        <v>3.1496200000000002E-2</v>
      </c>
      <c r="D47" s="83">
        <v>69.415219100000002</v>
      </c>
      <c r="E47" s="106">
        <v>100.83004600000001</v>
      </c>
      <c r="F47" s="125">
        <v>2.7687776140000002</v>
      </c>
      <c r="G47" s="125">
        <v>43.647931999999997</v>
      </c>
      <c r="H47" s="125">
        <v>1.908590309</v>
      </c>
      <c r="I47" s="146">
        <v>0.19998117115417477</v>
      </c>
      <c r="J47" s="147">
        <v>2.8825299999999998E-2</v>
      </c>
      <c r="K47" s="84">
        <v>78.852087299999994</v>
      </c>
      <c r="L47" s="184">
        <v>105.671245</v>
      </c>
      <c r="M47" s="128">
        <v>3.091422004</v>
      </c>
      <c r="N47" s="128">
        <v>46.807749000000001</v>
      </c>
      <c r="O47" s="128">
        <v>1.902730289</v>
      </c>
      <c r="P47" s="146">
        <v>1.2687738855784427</v>
      </c>
    </row>
    <row r="48" spans="1:16" s="13" customFormat="1" x14ac:dyDescent="0.3">
      <c r="A48" s="136">
        <v>1</v>
      </c>
      <c r="B48" s="136">
        <v>8</v>
      </c>
      <c r="C48" s="146">
        <v>3.1478100000000002E-2</v>
      </c>
      <c r="D48" s="83">
        <v>70.863000999999997</v>
      </c>
      <c r="E48" s="106">
        <v>99.988941999999994</v>
      </c>
      <c r="F48" s="125">
        <v>2.898214845</v>
      </c>
      <c r="G48" s="125">
        <v>43.592246000000003</v>
      </c>
      <c r="H48" s="125">
        <v>1.926898478</v>
      </c>
      <c r="I48" s="146">
        <v>0.31569265635711197</v>
      </c>
      <c r="J48" s="147">
        <v>2.8431599999999998E-2</v>
      </c>
      <c r="K48" s="84">
        <v>80.045595800000001</v>
      </c>
      <c r="L48" s="184">
        <v>105.434387</v>
      </c>
      <c r="M48" s="128">
        <v>3.2654532020000002</v>
      </c>
      <c r="N48" s="128">
        <v>47.162249000000003</v>
      </c>
      <c r="O48" s="128">
        <v>1.8962270269999999</v>
      </c>
      <c r="P48" s="146">
        <v>1.4927608026923325</v>
      </c>
    </row>
    <row r="49" spans="1:16" s="13" customFormat="1" x14ac:dyDescent="0.3">
      <c r="A49" s="136">
        <v>1</v>
      </c>
      <c r="B49" s="136">
        <v>9</v>
      </c>
      <c r="C49" s="146">
        <v>3.0516700000000001E-2</v>
      </c>
      <c r="D49" s="83">
        <v>73.978938200000002</v>
      </c>
      <c r="E49" s="106">
        <v>101.508295</v>
      </c>
      <c r="F49" s="125">
        <v>3.1185916040000001</v>
      </c>
      <c r="G49" s="125">
        <v>44.903191</v>
      </c>
      <c r="H49" s="125">
        <v>1.9328420930000001</v>
      </c>
      <c r="I49" s="146">
        <v>0.73016692751155055</v>
      </c>
      <c r="J49" s="147">
        <v>2.76986E-2</v>
      </c>
      <c r="K49" s="84">
        <v>83.633795399999997</v>
      </c>
      <c r="L49" s="184">
        <v>106.65279099999999</v>
      </c>
      <c r="M49" s="128">
        <v>3.4816513759999999</v>
      </c>
      <c r="N49" s="128">
        <v>48.549652999999999</v>
      </c>
      <c r="O49" s="128">
        <v>1.8953374270000001</v>
      </c>
      <c r="P49" s="146">
        <v>2.7639201236333362</v>
      </c>
    </row>
    <row r="50" spans="1:16" s="13" customFormat="1" x14ac:dyDescent="0.3">
      <c r="A50" s="136">
        <v>1</v>
      </c>
      <c r="B50" s="136">
        <v>10</v>
      </c>
      <c r="C50" s="146">
        <v>3.1659400000000004E-2</v>
      </c>
      <c r="D50" s="83">
        <v>72.435021399999997</v>
      </c>
      <c r="E50" s="106">
        <v>98.379797000000011</v>
      </c>
      <c r="F50" s="125">
        <v>2.973074515</v>
      </c>
      <c r="G50" s="125">
        <v>42.412582999999998</v>
      </c>
      <c r="H50" s="125">
        <v>1.89176458</v>
      </c>
      <c r="I50" s="146">
        <v>0.60927358795109676</v>
      </c>
      <c r="J50" s="147">
        <v>2.8508500000000003E-2</v>
      </c>
      <c r="K50" s="84">
        <v>81.563554699999997</v>
      </c>
      <c r="L50" s="184">
        <v>104.70696100000001</v>
      </c>
      <c r="M50" s="128">
        <v>3.3811194649999998</v>
      </c>
      <c r="N50" s="128">
        <v>46.682774000000002</v>
      </c>
      <c r="O50" s="128">
        <v>1.859781906</v>
      </c>
      <c r="P50" s="146">
        <v>2.6650697474269696</v>
      </c>
    </row>
    <row r="51" spans="1:16" s="13" customFormat="1" x14ac:dyDescent="0.3">
      <c r="A51" s="136">
        <v>1</v>
      </c>
      <c r="B51" s="136">
        <v>11</v>
      </c>
      <c r="C51" s="146">
        <v>3.07231E-2</v>
      </c>
      <c r="D51" s="83">
        <v>73.7681836</v>
      </c>
      <c r="E51" s="106">
        <v>99.717850999999996</v>
      </c>
      <c r="F51" s="125">
        <v>3.132621426</v>
      </c>
      <c r="G51" s="125">
        <v>43.795850999999999</v>
      </c>
      <c r="H51" s="125">
        <v>1.9058465499999999</v>
      </c>
      <c r="I51" s="146">
        <v>1.10106032435122</v>
      </c>
      <c r="J51" s="147">
        <v>2.78417E-2</v>
      </c>
      <c r="K51" s="84">
        <v>82.7900767</v>
      </c>
      <c r="L51" s="184">
        <v>105.54091099999999</v>
      </c>
      <c r="M51" s="128">
        <v>3.5352587839999998</v>
      </c>
      <c r="N51" s="128">
        <v>47.438992999999996</v>
      </c>
      <c r="O51" s="128">
        <v>1.8666841009999999</v>
      </c>
      <c r="P51" s="146">
        <v>3.8042188754337189</v>
      </c>
    </row>
    <row r="52" spans="1:16" s="13" customFormat="1" x14ac:dyDescent="0.3">
      <c r="A52" s="136">
        <v>1</v>
      </c>
      <c r="B52" s="136">
        <v>12</v>
      </c>
      <c r="C52" s="146">
        <v>3.1457800000000001E-2</v>
      </c>
      <c r="D52" s="83">
        <v>73.420919499999997</v>
      </c>
      <c r="E52" s="106">
        <v>98.348485999999994</v>
      </c>
      <c r="F52" s="125">
        <v>3.0941049660000002</v>
      </c>
      <c r="G52" s="125">
        <v>42.948886999999999</v>
      </c>
      <c r="H52" s="125">
        <v>1.8646235179999999</v>
      </c>
      <c r="I52" s="146">
        <v>1.0136994625409239</v>
      </c>
      <c r="J52" s="147">
        <v>2.8961099999999997E-2</v>
      </c>
      <c r="K52" s="84">
        <v>81.529952600000001</v>
      </c>
      <c r="L52" s="184">
        <v>103.86718999999999</v>
      </c>
      <c r="M52" s="128">
        <v>3.4052863439999999</v>
      </c>
      <c r="N52" s="128">
        <v>46.210329999999999</v>
      </c>
      <c r="O52" s="128">
        <v>1.857233865</v>
      </c>
      <c r="P52" s="146">
        <v>2.5003154352647585</v>
      </c>
    </row>
    <row r="53" spans="1:16" s="13" customFormat="1" x14ac:dyDescent="0.3">
      <c r="A53" s="136">
        <v>1</v>
      </c>
      <c r="B53" s="136">
        <v>13</v>
      </c>
      <c r="C53" s="146">
        <v>3.2089199999999998E-2</v>
      </c>
      <c r="D53" s="86">
        <v>67.898154300000002</v>
      </c>
      <c r="E53" s="178">
        <v>99.442498000000001</v>
      </c>
      <c r="F53" s="126">
        <v>2.7476386860000002</v>
      </c>
      <c r="G53" s="126">
        <v>42.802498999999997</v>
      </c>
      <c r="H53" s="126">
        <v>1.9083232409999999</v>
      </c>
      <c r="I53" s="146">
        <v>0.20166481802534511</v>
      </c>
      <c r="J53" s="147">
        <v>2.92883E-2</v>
      </c>
      <c r="K53" s="84">
        <v>76.052136699999991</v>
      </c>
      <c r="L53" s="184">
        <v>104.666541</v>
      </c>
      <c r="M53" s="128">
        <v>3.0151804790000001</v>
      </c>
      <c r="N53" s="128">
        <v>46.598379000000001</v>
      </c>
      <c r="O53" s="128">
        <v>1.8933354849999999</v>
      </c>
      <c r="P53" s="146">
        <v>0.89911273367077249</v>
      </c>
    </row>
    <row r="54" spans="1:16" s="13" customFormat="1" x14ac:dyDescent="0.3">
      <c r="A54" s="136">
        <v>1</v>
      </c>
      <c r="B54" s="136">
        <v>14</v>
      </c>
      <c r="C54" s="146">
        <v>3.4508400000000002E-2</v>
      </c>
      <c r="D54" s="86">
        <v>61.313606800000002</v>
      </c>
      <c r="E54" s="178">
        <v>99.807457999999997</v>
      </c>
      <c r="F54" s="126">
        <v>2.5251497010000001</v>
      </c>
      <c r="G54" s="126">
        <v>43.899147999999997</v>
      </c>
      <c r="H54" s="126">
        <v>1.929676755</v>
      </c>
      <c r="I54" s="146">
        <v>1.0823549488044181E-2</v>
      </c>
      <c r="J54" s="147">
        <v>3.1412900000000001E-2</v>
      </c>
      <c r="K54" s="84">
        <v>69.638252299999991</v>
      </c>
      <c r="L54" s="184">
        <v>102.048676</v>
      </c>
      <c r="M54" s="128">
        <v>2.7016590389999999</v>
      </c>
      <c r="N54" s="128">
        <v>44.485331000000002</v>
      </c>
      <c r="O54" s="128">
        <v>1.9261236129999999</v>
      </c>
      <c r="P54" s="146">
        <v>0.13149396499196914</v>
      </c>
    </row>
    <row r="55" spans="1:16" s="13" customFormat="1" x14ac:dyDescent="0.3">
      <c r="A55" s="136">
        <v>1</v>
      </c>
      <c r="B55" s="136">
        <v>15</v>
      </c>
      <c r="C55" s="146">
        <v>3.4147900000000002E-2</v>
      </c>
      <c r="D55" s="86">
        <v>60.672312999999995</v>
      </c>
      <c r="E55" s="178">
        <v>97.127780000000001</v>
      </c>
      <c r="F55" s="126">
        <v>2.5254352249999998</v>
      </c>
      <c r="G55" s="126">
        <v>42.100218000000005</v>
      </c>
      <c r="H55" s="126">
        <v>1.85</v>
      </c>
      <c r="I55" s="146">
        <v>2.0707801557420173E-3</v>
      </c>
      <c r="J55" s="147">
        <v>3.1810600000000001E-2</v>
      </c>
      <c r="K55" s="84">
        <v>68.312533200000004</v>
      </c>
      <c r="L55" s="184">
        <v>100.672613</v>
      </c>
      <c r="M55" s="128">
        <v>2.7014191369999998</v>
      </c>
      <c r="N55" s="128">
        <v>44.059750000000001</v>
      </c>
      <c r="O55" s="128">
        <v>1.9705931000000001</v>
      </c>
      <c r="P55" s="146">
        <v>8.2615380363105673E-2</v>
      </c>
    </row>
    <row r="56" spans="1:16" s="13" customFormat="1" x14ac:dyDescent="0.3">
      <c r="A56" s="136">
        <v>1</v>
      </c>
      <c r="B56" s="136">
        <v>16</v>
      </c>
      <c r="C56" s="146">
        <v>3.1721699999999999E-2</v>
      </c>
      <c r="D56" s="86">
        <v>67.381821600000009</v>
      </c>
      <c r="E56" s="178">
        <v>100.372741</v>
      </c>
      <c r="F56" s="126">
        <v>2.7963199589999999</v>
      </c>
      <c r="G56" s="126">
        <v>44.247002999999999</v>
      </c>
      <c r="H56" s="126">
        <v>1.843904599</v>
      </c>
      <c r="I56" s="146">
        <v>0.27281439009331737</v>
      </c>
      <c r="J56" s="147">
        <v>2.8760600000000001E-2</v>
      </c>
      <c r="K56" s="84">
        <v>75.900517400000012</v>
      </c>
      <c r="L56" s="184">
        <v>104.99999699999999</v>
      </c>
      <c r="M56" s="128">
        <v>3.1390599680000002</v>
      </c>
      <c r="N56" s="128">
        <v>47.377425000000002</v>
      </c>
      <c r="O56" s="128">
        <v>1.8594517049999999</v>
      </c>
      <c r="P56" s="146">
        <v>1.3736293166462987</v>
      </c>
    </row>
    <row r="57" spans="1:16" s="13" customFormat="1" x14ac:dyDescent="0.3">
      <c r="A57" s="136">
        <v>1</v>
      </c>
      <c r="B57" s="136">
        <v>17</v>
      </c>
      <c r="C57" s="146">
        <v>3.1892400000000001E-2</v>
      </c>
      <c r="D57" s="86">
        <v>69.999016799999993</v>
      </c>
      <c r="E57" s="178">
        <v>99.933042999999998</v>
      </c>
      <c r="F57" s="126">
        <v>2.9398430690000001</v>
      </c>
      <c r="G57" s="126">
        <v>43.568311999999999</v>
      </c>
      <c r="H57" s="126">
        <v>1.8694397570000001</v>
      </c>
      <c r="I57" s="146">
        <v>0.53797756750520753</v>
      </c>
      <c r="J57" s="147">
        <v>2.9254499999999999E-2</v>
      </c>
      <c r="K57" s="84">
        <v>77.791884500000009</v>
      </c>
      <c r="L57" s="184">
        <v>103.91069999999999</v>
      </c>
      <c r="M57" s="128">
        <v>3.2172930210000001</v>
      </c>
      <c r="N57" s="128">
        <v>46.474077999999999</v>
      </c>
      <c r="O57" s="128">
        <v>1.859734926</v>
      </c>
      <c r="P57" s="146">
        <v>1.7066908317603668</v>
      </c>
    </row>
    <row r="58" spans="1:16" s="13" customFormat="1" x14ac:dyDescent="0.3">
      <c r="A58" s="136">
        <v>1</v>
      </c>
      <c r="B58" s="136">
        <v>18</v>
      </c>
      <c r="C58" s="146">
        <v>3.1530999999999997E-2</v>
      </c>
      <c r="D58" s="86">
        <v>72.243899099999993</v>
      </c>
      <c r="E58" s="178">
        <v>99.646497999999994</v>
      </c>
      <c r="F58" s="126">
        <v>3.0591319549999998</v>
      </c>
      <c r="G58" s="126">
        <v>43.281750000000002</v>
      </c>
      <c r="H58" s="126">
        <v>1.874162093</v>
      </c>
      <c r="I58" s="146">
        <v>0.6718519449074436</v>
      </c>
      <c r="J58" s="147">
        <v>2.88677E-2</v>
      </c>
      <c r="K58" s="84">
        <v>80.513887100000005</v>
      </c>
      <c r="L58" s="184">
        <v>103.969492</v>
      </c>
      <c r="M58" s="128">
        <v>3.332128333</v>
      </c>
      <c r="N58" s="128">
        <v>46.457946</v>
      </c>
      <c r="O58" s="128">
        <v>1.850489681</v>
      </c>
      <c r="P58" s="146">
        <v>1.9234951230845267</v>
      </c>
    </row>
    <row r="59" spans="1:16" s="13" customFormat="1" x14ac:dyDescent="0.3">
      <c r="A59" s="136">
        <v>1</v>
      </c>
      <c r="B59" s="136">
        <v>19</v>
      </c>
      <c r="C59" s="146">
        <v>3.0537600000000002E-2</v>
      </c>
      <c r="D59" s="86">
        <v>71.683526000000001</v>
      </c>
      <c r="E59" s="178">
        <v>101.84500300000001</v>
      </c>
      <c r="F59" s="126">
        <v>2.9326306139999998</v>
      </c>
      <c r="G59" s="126">
        <v>44.549396999999999</v>
      </c>
      <c r="H59" s="126">
        <v>1.936181685</v>
      </c>
      <c r="I59" s="146">
        <v>0.17612239234679386</v>
      </c>
      <c r="J59" s="147">
        <v>2.78202E-2</v>
      </c>
      <c r="K59" s="84">
        <v>80.906614700000006</v>
      </c>
      <c r="L59" s="184">
        <v>106.684489</v>
      </c>
      <c r="M59" s="128">
        <v>3.261038573</v>
      </c>
      <c r="N59" s="128">
        <v>48.283133999999997</v>
      </c>
      <c r="O59" s="128">
        <v>1.900998628</v>
      </c>
      <c r="P59" s="146">
        <v>1.1817313740687423</v>
      </c>
    </row>
    <row r="60" spans="1:16" s="13" customFormat="1" x14ac:dyDescent="0.3">
      <c r="A60" s="136">
        <v>1</v>
      </c>
      <c r="B60" s="136">
        <v>20</v>
      </c>
      <c r="C60" s="146">
        <v>3.1388300000000001E-2</v>
      </c>
      <c r="D60" s="86">
        <v>68.562656599999997</v>
      </c>
      <c r="E60" s="178">
        <v>101.23745000000001</v>
      </c>
      <c r="F60" s="126">
        <v>2.869675779</v>
      </c>
      <c r="G60" s="126">
        <v>44.253003</v>
      </c>
      <c r="H60" s="126">
        <v>1.937551477</v>
      </c>
      <c r="I60" s="146">
        <v>0.36711465538782018</v>
      </c>
      <c r="J60" s="147">
        <v>2.8574700000000001E-2</v>
      </c>
      <c r="K60" s="84">
        <v>76.619990200000004</v>
      </c>
      <c r="L60" s="184">
        <v>105.64592400000001</v>
      </c>
      <c r="M60" s="128">
        <v>3.1676350329999998</v>
      </c>
      <c r="N60" s="128">
        <v>47.617255999999998</v>
      </c>
      <c r="O60" s="128">
        <v>1.924833791</v>
      </c>
      <c r="P60" s="146">
        <v>1.3533970193994445</v>
      </c>
    </row>
    <row r="61" spans="1:16" s="13" customFormat="1" x14ac:dyDescent="0.3">
      <c r="A61" s="136">
        <v>1</v>
      </c>
      <c r="B61" s="136">
        <v>21</v>
      </c>
      <c r="C61" s="146">
        <v>3.1881100000000002E-2</v>
      </c>
      <c r="D61" s="86">
        <v>69.076709399999999</v>
      </c>
      <c r="E61" s="178">
        <v>100.265777</v>
      </c>
      <c r="F61" s="126">
        <v>2.923192394</v>
      </c>
      <c r="G61" s="126">
        <v>43.424129000000001</v>
      </c>
      <c r="H61" s="126">
        <v>1.906724071</v>
      </c>
      <c r="I61" s="146">
        <v>0.37835312696403478</v>
      </c>
      <c r="J61" s="147">
        <v>2.9130400000000001E-2</v>
      </c>
      <c r="K61" s="84">
        <v>79.6977878</v>
      </c>
      <c r="L61" s="184">
        <v>104.48145000000001</v>
      </c>
      <c r="M61" s="128">
        <v>3.1832028769999998</v>
      </c>
      <c r="N61" s="128">
        <v>46.538751000000005</v>
      </c>
      <c r="O61" s="128">
        <v>1.89110416</v>
      </c>
      <c r="P61" s="146">
        <v>1.4237013633497329</v>
      </c>
    </row>
    <row r="62" spans="1:16" s="13" customFormat="1" x14ac:dyDescent="0.3">
      <c r="A62" s="136">
        <v>1</v>
      </c>
      <c r="B62" s="136">
        <v>22</v>
      </c>
      <c r="C62" s="146">
        <v>3.1766900000000001E-2</v>
      </c>
      <c r="D62" s="86">
        <v>70.682302100000001</v>
      </c>
      <c r="E62" s="178">
        <v>99.835564000000005</v>
      </c>
      <c r="F62" s="126">
        <v>2.848373102</v>
      </c>
      <c r="G62" s="126">
        <v>42.880586000000001</v>
      </c>
      <c r="H62" s="126">
        <v>1.8947791030000001</v>
      </c>
      <c r="I62" s="146">
        <v>0.31646399611859055</v>
      </c>
      <c r="J62" s="147">
        <v>2.86901E-2</v>
      </c>
      <c r="K62" s="84">
        <v>79.124115399999994</v>
      </c>
      <c r="L62" s="184">
        <v>104.94425699999999</v>
      </c>
      <c r="M62" s="128">
        <v>3.1976789170000002</v>
      </c>
      <c r="N62" s="128">
        <v>46.650500000000001</v>
      </c>
      <c r="O62" s="128">
        <v>1.879229652</v>
      </c>
      <c r="P62" s="146">
        <v>1.6489002646947752</v>
      </c>
    </row>
    <row r="63" spans="1:16" s="13" customFormat="1" x14ac:dyDescent="0.3">
      <c r="A63" s="136">
        <v>1</v>
      </c>
      <c r="B63" s="136">
        <v>23</v>
      </c>
      <c r="C63" s="146">
        <v>3.1571200000000001E-2</v>
      </c>
      <c r="D63" s="86">
        <v>70.779271399999999</v>
      </c>
      <c r="E63" s="178">
        <v>100.2702</v>
      </c>
      <c r="F63" s="126">
        <v>2.874175148</v>
      </c>
      <c r="G63" s="126">
        <v>43.650499000000003</v>
      </c>
      <c r="H63" s="126">
        <v>1.9158205399999999</v>
      </c>
      <c r="I63" s="146">
        <v>0.38650849208324917</v>
      </c>
      <c r="J63" s="147">
        <v>2.8412E-2</v>
      </c>
      <c r="K63" s="84">
        <v>80.776386000000002</v>
      </c>
      <c r="L63" s="184">
        <v>105.189025</v>
      </c>
      <c r="M63" s="128">
        <v>3.2566588240000001</v>
      </c>
      <c r="N63" s="128">
        <v>47.143999000000001</v>
      </c>
      <c r="O63" s="128">
        <v>1.860401897</v>
      </c>
      <c r="P63" s="146">
        <v>1.8787954304441405</v>
      </c>
    </row>
    <row r="64" spans="1:16" s="13" customFormat="1" x14ac:dyDescent="0.3">
      <c r="A64" s="136">
        <v>1</v>
      </c>
      <c r="B64" s="136">
        <v>24</v>
      </c>
      <c r="C64" s="146">
        <v>3.19761E-2</v>
      </c>
      <c r="D64" s="86">
        <v>66.94420430000001</v>
      </c>
      <c r="E64" s="178">
        <v>100.0621</v>
      </c>
      <c r="F64" s="126">
        <v>2.8680663559999999</v>
      </c>
      <c r="G64" s="126">
        <v>43.574097999999999</v>
      </c>
      <c r="H64" s="126">
        <v>1.8734234320000001</v>
      </c>
      <c r="I64" s="146">
        <v>0.3578266174262219</v>
      </c>
      <c r="J64" s="147">
        <v>2.87852E-2</v>
      </c>
      <c r="K64" s="84">
        <v>77.725492399999993</v>
      </c>
      <c r="L64" s="184">
        <v>105.30086800000001</v>
      </c>
      <c r="M64" s="128">
        <v>3.2357504910000001</v>
      </c>
      <c r="N64" s="128">
        <v>47.162165000000002</v>
      </c>
      <c r="O64" s="128">
        <v>1.8488277790000001</v>
      </c>
      <c r="P64" s="146">
        <v>1.7578167374928786</v>
      </c>
    </row>
    <row r="65" spans="1:16" s="13" customFormat="1" x14ac:dyDescent="0.3">
      <c r="A65" s="136">
        <v>1</v>
      </c>
      <c r="B65" s="136">
        <v>25</v>
      </c>
      <c r="C65" s="146">
        <v>3.1857900000000001E-2</v>
      </c>
      <c r="D65" s="86">
        <v>67.694731099999998</v>
      </c>
      <c r="E65" s="178">
        <v>100.639121</v>
      </c>
      <c r="F65" s="126">
        <v>2.9224126300000002</v>
      </c>
      <c r="G65" s="126">
        <v>43.898624999999996</v>
      </c>
      <c r="H65" s="126">
        <v>1.9110506030000001</v>
      </c>
      <c r="I65" s="146">
        <v>0.24413270172710316</v>
      </c>
      <c r="J65" s="147">
        <v>2.9051100000000003E-2</v>
      </c>
      <c r="K65" s="84">
        <v>76.153717900000004</v>
      </c>
      <c r="L65" s="184">
        <v>105.05678999999999</v>
      </c>
      <c r="M65" s="128">
        <v>3.194414375</v>
      </c>
      <c r="N65" s="128">
        <v>47.185353999999997</v>
      </c>
      <c r="O65" s="128">
        <v>1.929343421</v>
      </c>
      <c r="P65" s="146">
        <v>0.89140828811451744</v>
      </c>
    </row>
    <row r="66" spans="1:16" s="13" customFormat="1" x14ac:dyDescent="0.3">
      <c r="A66" s="136">
        <v>1</v>
      </c>
      <c r="B66" s="136">
        <v>26</v>
      </c>
      <c r="C66" s="146">
        <v>3.1393899999999995E-2</v>
      </c>
      <c r="D66" s="86">
        <v>70.178471500000001</v>
      </c>
      <c r="E66" s="178">
        <v>100.289796</v>
      </c>
      <c r="F66" s="126">
        <v>2.9751265679999999</v>
      </c>
      <c r="G66" s="126">
        <v>44.084875000000004</v>
      </c>
      <c r="H66" s="126">
        <v>1.877455122</v>
      </c>
      <c r="I66" s="146">
        <v>0.42229218181517619</v>
      </c>
      <c r="J66" s="147">
        <v>2.8037900000000001E-2</v>
      </c>
      <c r="K66" s="84">
        <v>79.559147400000001</v>
      </c>
      <c r="L66" s="184">
        <v>106.557689</v>
      </c>
      <c r="M66" s="128">
        <v>3.3851930299999999</v>
      </c>
      <c r="N66" s="128">
        <v>48.190950000000001</v>
      </c>
      <c r="O66" s="128">
        <v>1.8919232880000001</v>
      </c>
      <c r="P66" s="146">
        <v>2.1854294758254915</v>
      </c>
    </row>
    <row r="67" spans="1:16" s="13" customFormat="1" x14ac:dyDescent="0.3">
      <c r="A67" s="136">
        <v>1</v>
      </c>
      <c r="B67" s="136">
        <v>27</v>
      </c>
      <c r="C67" s="146">
        <v>3.0269200000000003E-2</v>
      </c>
      <c r="D67" s="86">
        <v>74.651233900000008</v>
      </c>
      <c r="E67" s="178">
        <v>101.192339</v>
      </c>
      <c r="F67" s="126">
        <v>3.165653082</v>
      </c>
      <c r="G67" s="126">
        <v>44.532282000000002</v>
      </c>
      <c r="H67" s="126">
        <v>1.8979555749999999</v>
      </c>
      <c r="I67" s="146">
        <v>1.0466829449647155</v>
      </c>
      <c r="J67" s="147">
        <v>2.7280800000000001E-2</v>
      </c>
      <c r="K67" s="84">
        <v>83.998352299999993</v>
      </c>
      <c r="L67" s="184">
        <v>107.00898000000001</v>
      </c>
      <c r="M67" s="128">
        <v>3.614208863</v>
      </c>
      <c r="N67" s="128">
        <v>48.529501000000003</v>
      </c>
      <c r="O67" s="128">
        <v>1.869401393</v>
      </c>
      <c r="P67" s="146">
        <v>4.2387015649755693</v>
      </c>
    </row>
    <row r="68" spans="1:16" s="13" customFormat="1" x14ac:dyDescent="0.3">
      <c r="A68" s="136">
        <v>1</v>
      </c>
      <c r="B68" s="136">
        <v>28</v>
      </c>
      <c r="C68" s="146">
        <v>3.0588600000000001E-2</v>
      </c>
      <c r="D68" s="86">
        <v>74.584156299999989</v>
      </c>
      <c r="E68" s="178">
        <v>100.897696</v>
      </c>
      <c r="F68" s="126">
        <v>3.1685589520000002</v>
      </c>
      <c r="G68" s="126">
        <v>44.141858999999997</v>
      </c>
      <c r="H68" s="126">
        <v>1.878120198</v>
      </c>
      <c r="I68" s="146">
        <v>1.0630030811392917</v>
      </c>
      <c r="J68" s="147">
        <v>2.7485199999999998E-2</v>
      </c>
      <c r="K68" s="84">
        <v>82.987770399999988</v>
      </c>
      <c r="L68" s="184">
        <v>106.008467</v>
      </c>
      <c r="M68" s="128">
        <v>3.4804797139999999</v>
      </c>
      <c r="N68" s="128">
        <v>48.262384999999995</v>
      </c>
      <c r="O68" s="128">
        <v>1.8364388330000001</v>
      </c>
      <c r="P68" s="146">
        <v>3.582423211258472</v>
      </c>
    </row>
    <row r="69" spans="1:16" s="13" customFormat="1" x14ac:dyDescent="0.3">
      <c r="A69" s="136">
        <v>1</v>
      </c>
      <c r="B69" s="136">
        <v>29</v>
      </c>
      <c r="C69" s="146">
        <v>3.3121400000000002E-2</v>
      </c>
      <c r="D69" s="86">
        <v>65.375253600000008</v>
      </c>
      <c r="E69" s="178">
        <v>98.553238000000007</v>
      </c>
      <c r="F69" s="126">
        <v>2.6769547330000001</v>
      </c>
      <c r="G69" s="126">
        <v>42.082028000000001</v>
      </c>
      <c r="H69" s="126">
        <v>1.8614474459999999</v>
      </c>
      <c r="I69" s="146">
        <v>0.10981740896855127</v>
      </c>
      <c r="J69" s="147">
        <v>3.01652E-2</v>
      </c>
      <c r="K69" s="84">
        <v>73.598675399999991</v>
      </c>
      <c r="L69" s="184">
        <v>102.922989</v>
      </c>
      <c r="M69" s="128">
        <v>2.9365788300000002</v>
      </c>
      <c r="N69" s="128">
        <v>49.32</v>
      </c>
      <c r="O69" s="128">
        <v>1.8632072959999999</v>
      </c>
      <c r="P69" s="146">
        <v>0.78626408668733538</v>
      </c>
    </row>
    <row r="70" spans="1:16" s="13" customFormat="1" x14ac:dyDescent="0.3">
      <c r="A70" s="136">
        <v>1</v>
      </c>
      <c r="B70" s="136">
        <v>30</v>
      </c>
      <c r="C70" s="146">
        <v>3.3249399999999998E-2</v>
      </c>
      <c r="D70" s="86">
        <v>64.901165699999993</v>
      </c>
      <c r="E70" s="178">
        <v>98.572766000000001</v>
      </c>
      <c r="F70" s="126">
        <v>2.5956985920000002</v>
      </c>
      <c r="G70" s="126">
        <v>42.312119000000003</v>
      </c>
      <c r="H70" s="126">
        <v>2.0260368940000002</v>
      </c>
      <c r="I70" s="146">
        <v>4.6017035505791733E-2</v>
      </c>
      <c r="J70" s="147">
        <v>3.0260499999999999E-2</v>
      </c>
      <c r="K70" s="84">
        <v>73.896773199999998</v>
      </c>
      <c r="L70" s="184">
        <v>103.380916</v>
      </c>
      <c r="M70" s="128">
        <v>2.884075508</v>
      </c>
      <c r="N70" s="128">
        <v>45.240414999999999</v>
      </c>
      <c r="O70" s="128">
        <v>1.9577765069999999</v>
      </c>
      <c r="P70" s="146">
        <v>0.40127431680849523</v>
      </c>
    </row>
    <row r="71" spans="1:16" s="13" customFormat="1" x14ac:dyDescent="0.3">
      <c r="A71" s="136">
        <v>1</v>
      </c>
      <c r="B71" s="136">
        <v>31</v>
      </c>
      <c r="C71" s="146">
        <v>3.3906900000000004E-2</v>
      </c>
      <c r="D71" s="86">
        <v>64.132452000000001</v>
      </c>
      <c r="E71" s="178">
        <v>97.125550000000004</v>
      </c>
      <c r="F71" s="126">
        <v>2.6162095910000001</v>
      </c>
      <c r="G71" s="126">
        <v>41.240229000000006</v>
      </c>
      <c r="H71" s="126">
        <v>2.050909066</v>
      </c>
      <c r="I71" s="146">
        <v>7.2876055946641035E-3</v>
      </c>
      <c r="J71" s="147">
        <v>3.0942499999999998E-2</v>
      </c>
      <c r="K71" s="84">
        <v>72.691030800000007</v>
      </c>
      <c r="L71" s="184">
        <v>102.06439400000001</v>
      </c>
      <c r="M71" s="128">
        <v>2.8324146830000001</v>
      </c>
      <c r="N71" s="128">
        <v>44.416170000000001</v>
      </c>
      <c r="O71" s="128">
        <v>1.9349401150000001</v>
      </c>
      <c r="P71" s="146">
        <v>0.23178575731508447</v>
      </c>
    </row>
    <row r="72" spans="1:16" s="13" customFormat="1" x14ac:dyDescent="0.3">
      <c r="A72" s="136">
        <v>1</v>
      </c>
      <c r="B72" s="136">
        <v>32</v>
      </c>
      <c r="C72" s="146">
        <v>3.1345100000000001E-2</v>
      </c>
      <c r="D72" s="86">
        <v>70.593796699999999</v>
      </c>
      <c r="E72" s="178">
        <v>100.1237</v>
      </c>
      <c r="F72" s="126">
        <v>2.8292577360000002</v>
      </c>
      <c r="G72" s="126">
        <v>43.982790999999999</v>
      </c>
      <c r="H72" s="126">
        <v>1.9022864669999999</v>
      </c>
      <c r="I72" s="146">
        <v>0.35504459872111782</v>
      </c>
      <c r="J72" s="147">
        <v>2.8484200000000001E-2</v>
      </c>
      <c r="K72" s="84">
        <v>79.693101299999995</v>
      </c>
      <c r="L72" s="184">
        <v>105.08835699999999</v>
      </c>
      <c r="M72" s="128">
        <v>3.2402054009999999</v>
      </c>
      <c r="N72" s="128">
        <v>47.190555000000003</v>
      </c>
      <c r="O72" s="128">
        <v>1.8705838239999999</v>
      </c>
      <c r="P72" s="146">
        <v>1.7212384233477525</v>
      </c>
    </row>
    <row r="73" spans="1:16" s="13" customFormat="1" x14ac:dyDescent="0.3">
      <c r="A73" s="136">
        <v>1</v>
      </c>
      <c r="B73" s="136">
        <v>33</v>
      </c>
      <c r="C73" s="146">
        <v>3.09638E-2</v>
      </c>
      <c r="D73" s="86">
        <v>73.902815600000011</v>
      </c>
      <c r="E73" s="178">
        <v>100.103492</v>
      </c>
      <c r="F73" s="126">
        <v>3.1018153119999998</v>
      </c>
      <c r="G73" s="126">
        <v>43.834990999999995</v>
      </c>
      <c r="H73" s="126">
        <v>1.865561349</v>
      </c>
      <c r="I73" s="146">
        <v>0.97276340859717769</v>
      </c>
      <c r="J73" s="147">
        <v>2.8176200000000002E-2</v>
      </c>
      <c r="K73" s="84">
        <v>82.869507400000003</v>
      </c>
      <c r="L73" s="184">
        <v>105.25698799999999</v>
      </c>
      <c r="M73" s="128">
        <v>3.4791493600000001</v>
      </c>
      <c r="N73" s="128">
        <v>47.228068</v>
      </c>
      <c r="O73" s="128">
        <v>1.8575452830000001</v>
      </c>
      <c r="P73" s="146">
        <v>3.0657287589791653</v>
      </c>
    </row>
    <row r="74" spans="1:16" s="13" customFormat="1" x14ac:dyDescent="0.3">
      <c r="A74" s="136">
        <v>1</v>
      </c>
      <c r="B74" s="136">
        <v>34</v>
      </c>
      <c r="C74" s="146">
        <v>3.1888899999999998E-2</v>
      </c>
      <c r="D74" s="86">
        <v>71.8708709</v>
      </c>
      <c r="E74" s="178">
        <v>97.601046999999994</v>
      </c>
      <c r="F74" s="126">
        <v>3.0024737699999999</v>
      </c>
      <c r="G74" s="126">
        <v>42.430616999999998</v>
      </c>
      <c r="H74" s="126">
        <v>1.8838284059999999</v>
      </c>
      <c r="I74" s="146">
        <v>0.61120727379162754</v>
      </c>
      <c r="J74" s="147">
        <v>2.9121099999999997E-2</v>
      </c>
      <c r="K74" s="84">
        <v>80.490432699999999</v>
      </c>
      <c r="L74" s="184">
        <v>102.871855</v>
      </c>
      <c r="M74" s="128">
        <v>3.316168056</v>
      </c>
      <c r="N74" s="128">
        <v>45.952356999999999</v>
      </c>
      <c r="O74" s="128">
        <v>1.8887532849999999</v>
      </c>
      <c r="P74" s="146">
        <v>2.0038280574761629</v>
      </c>
    </row>
    <row r="75" spans="1:16" s="13" customFormat="1" x14ac:dyDescent="0.3">
      <c r="A75" s="136">
        <v>1</v>
      </c>
      <c r="B75" s="136">
        <v>35</v>
      </c>
      <c r="C75" s="146">
        <v>3.1041799999999998E-2</v>
      </c>
      <c r="D75" s="86">
        <v>69.890670499999999</v>
      </c>
      <c r="E75" s="178">
        <v>101.40529400000001</v>
      </c>
      <c r="F75" s="126">
        <v>2.808384008</v>
      </c>
      <c r="G75" s="126">
        <v>44.512318</v>
      </c>
      <c r="H75" s="126">
        <v>1.895002852</v>
      </c>
      <c r="I75" s="146">
        <v>0.28216121045606912</v>
      </c>
      <c r="J75" s="147">
        <v>2.83798E-2</v>
      </c>
      <c r="K75" s="84">
        <v>78.753799200000003</v>
      </c>
      <c r="L75" s="184">
        <v>105.97240400000001</v>
      </c>
      <c r="M75" s="128">
        <v>3.0674356700000001</v>
      </c>
      <c r="N75" s="128">
        <v>47.429949000000001</v>
      </c>
      <c r="O75" s="128">
        <v>1.8997327879999999</v>
      </c>
      <c r="P75" s="146">
        <v>0.94866644653577337</v>
      </c>
    </row>
    <row r="76" spans="1:16" s="13" customFormat="1" x14ac:dyDescent="0.3">
      <c r="A76" s="136">
        <v>1</v>
      </c>
      <c r="B76" s="136">
        <v>36</v>
      </c>
      <c r="C76" s="146">
        <v>3.44374E-2</v>
      </c>
      <c r="D76" s="86">
        <v>61.714377299999995</v>
      </c>
      <c r="E76" s="178">
        <v>97.685929000000002</v>
      </c>
      <c r="F76" s="126">
        <v>2.5214929210000001</v>
      </c>
      <c r="G76" s="126">
        <v>41.640828999999997</v>
      </c>
      <c r="H76" s="126">
        <v>1.86228372</v>
      </c>
      <c r="I76" s="146">
        <v>2.7121775353124477E-3</v>
      </c>
      <c r="J76" s="147">
        <v>3.1274799999999998E-2</v>
      </c>
      <c r="K76" s="84">
        <v>69.717854300000013</v>
      </c>
      <c r="L76" s="184">
        <v>101.91412199999999</v>
      </c>
      <c r="M76" s="128">
        <v>2.754353144</v>
      </c>
      <c r="N76" s="128">
        <v>44.076270000000001</v>
      </c>
      <c r="O76" s="128">
        <v>1.879387753</v>
      </c>
      <c r="P76" s="146">
        <v>0.13815668722067634</v>
      </c>
    </row>
    <row r="77" spans="1:16" s="13" customFormat="1" x14ac:dyDescent="0.3">
      <c r="A77" s="136">
        <v>1</v>
      </c>
      <c r="B77" s="136">
        <v>37</v>
      </c>
      <c r="C77" s="146">
        <v>3.3765000000000003E-2</v>
      </c>
      <c r="D77" s="86">
        <v>61.547540099999999</v>
      </c>
      <c r="E77" s="178">
        <v>98.943528000000001</v>
      </c>
      <c r="F77" s="126">
        <v>2.5585585590000002</v>
      </c>
      <c r="G77" s="126">
        <v>43.021051999999997</v>
      </c>
      <c r="H77" s="126">
        <v>1.8864968259999999</v>
      </c>
      <c r="I77" s="146">
        <v>1.5909358672016086E-3</v>
      </c>
      <c r="J77" s="147">
        <v>3.1361399999999998E-2</v>
      </c>
      <c r="K77" s="84">
        <v>68.890623700000006</v>
      </c>
      <c r="L77" s="184">
        <v>102.175271</v>
      </c>
      <c r="M77" s="128">
        <v>2.7333141539999999</v>
      </c>
      <c r="N77" s="128">
        <v>44.861713999999999</v>
      </c>
      <c r="O77" s="128">
        <v>1.887245456</v>
      </c>
      <c r="P77" s="146">
        <v>4.9382600213399526E-2</v>
      </c>
    </row>
    <row r="78" spans="1:16" s="13" customFormat="1" x14ac:dyDescent="0.3">
      <c r="A78" s="136">
        <v>1</v>
      </c>
      <c r="B78" s="136">
        <v>38</v>
      </c>
      <c r="C78" s="146">
        <v>3.1264800000000002E-2</v>
      </c>
      <c r="D78" s="86">
        <v>67.523755100000002</v>
      </c>
      <c r="E78" s="178">
        <v>101.30752699999999</v>
      </c>
      <c r="F78" s="126">
        <v>2.7433982399999999</v>
      </c>
      <c r="G78" s="126">
        <v>44.911988000000001</v>
      </c>
      <c r="H78" s="126">
        <v>1.82272642</v>
      </c>
      <c r="I78" s="146">
        <v>0.26051960040929489</v>
      </c>
      <c r="J78" s="147">
        <v>2.85568E-2</v>
      </c>
      <c r="K78" s="84">
        <v>75.640775300000001</v>
      </c>
      <c r="L78" s="184">
        <v>105.368075</v>
      </c>
      <c r="M78" s="128">
        <v>3.0257761479999998</v>
      </c>
      <c r="N78" s="128">
        <v>47.666094000000001</v>
      </c>
      <c r="O78" s="128">
        <v>1.8647101800000001</v>
      </c>
      <c r="P78" s="146">
        <v>0.981058856508227</v>
      </c>
    </row>
    <row r="79" spans="1:16" s="13" customFormat="1" x14ac:dyDescent="0.3">
      <c r="A79" s="136">
        <v>1</v>
      </c>
      <c r="B79" s="136">
        <v>39</v>
      </c>
      <c r="C79" s="146">
        <v>3.19469E-2</v>
      </c>
      <c r="D79" s="86">
        <v>70.318005999999997</v>
      </c>
      <c r="E79" s="178">
        <v>99.381536000000011</v>
      </c>
      <c r="F79" s="126">
        <v>2.8890294019999998</v>
      </c>
      <c r="G79" s="126">
        <v>43.105407</v>
      </c>
      <c r="H79" s="126">
        <v>1.927185776</v>
      </c>
      <c r="I79" s="146">
        <v>0.31483626668985865</v>
      </c>
      <c r="J79" s="147">
        <v>2.9227199999999998E-2</v>
      </c>
      <c r="K79" s="84">
        <v>78.312627999999989</v>
      </c>
      <c r="L79" s="184">
        <v>104.078863</v>
      </c>
      <c r="M79" s="128">
        <v>3.193511231</v>
      </c>
      <c r="N79" s="128">
        <v>46.325149000000003</v>
      </c>
      <c r="O79" s="128">
        <v>1.8632506600000001</v>
      </c>
      <c r="P79" s="146">
        <v>1.4336942295528168</v>
      </c>
    </row>
    <row r="80" spans="1:16" s="13" customFormat="1" x14ac:dyDescent="0.3">
      <c r="A80" s="136">
        <v>1</v>
      </c>
      <c r="B80" s="136">
        <v>40</v>
      </c>
      <c r="C80" s="146">
        <v>3.0775E-2</v>
      </c>
      <c r="D80" s="86">
        <v>73.853202199999998</v>
      </c>
      <c r="E80" s="178">
        <v>100.708118</v>
      </c>
      <c r="F80" s="126">
        <v>3.0766337560000001</v>
      </c>
      <c r="G80" s="126">
        <v>43.967918000000004</v>
      </c>
      <c r="H80" s="126">
        <v>1.840513101</v>
      </c>
      <c r="I80" s="146">
        <v>0.54781720006498902</v>
      </c>
      <c r="J80" s="147">
        <v>2.7309799999999999E-2</v>
      </c>
      <c r="K80" s="84">
        <v>82.342177599999999</v>
      </c>
      <c r="L80" s="184">
        <v>105.77359799999999</v>
      </c>
      <c r="M80" s="128">
        <v>3.403770835</v>
      </c>
      <c r="N80" s="128">
        <v>48.055823999999994</v>
      </c>
      <c r="O80" s="128">
        <v>1.824980501</v>
      </c>
      <c r="P80" s="146">
        <v>2.2775136427066038</v>
      </c>
    </row>
    <row r="81" spans="1:16" s="13" customFormat="1" x14ac:dyDescent="0.3">
      <c r="A81" s="136">
        <v>1</v>
      </c>
      <c r="B81" s="136">
        <v>41</v>
      </c>
      <c r="C81" s="146">
        <v>2.9447600000000001E-2</v>
      </c>
      <c r="D81" s="86">
        <v>73.801279100000002</v>
      </c>
      <c r="E81" s="178">
        <v>104.995059</v>
      </c>
      <c r="F81" s="126">
        <v>2.8511837660000001</v>
      </c>
      <c r="G81" s="126">
        <v>46.810065999999999</v>
      </c>
      <c r="H81" s="126">
        <v>1.8722968849999999</v>
      </c>
      <c r="I81" s="146">
        <v>0.3412123457568999</v>
      </c>
      <c r="J81" s="147">
        <v>2.6889199999999999E-2</v>
      </c>
      <c r="K81" s="84">
        <v>82.660727200000011</v>
      </c>
      <c r="L81" s="184">
        <v>109.551906</v>
      </c>
      <c r="M81" s="128">
        <v>3.1204774340000001</v>
      </c>
      <c r="N81" s="128">
        <v>50.114356000000001</v>
      </c>
      <c r="O81" s="128">
        <v>1.8874153769999999</v>
      </c>
      <c r="P81" s="146">
        <v>1.4096432546235629</v>
      </c>
    </row>
    <row r="82" spans="1:16" s="13" customFormat="1" x14ac:dyDescent="0.3">
      <c r="A82" s="136">
        <v>1</v>
      </c>
      <c r="B82" s="136">
        <v>42</v>
      </c>
      <c r="C82" s="146">
        <v>2.9799900000000001E-2</v>
      </c>
      <c r="D82" s="86">
        <v>73.283083700000006</v>
      </c>
      <c r="E82" s="178">
        <v>103.36398199999999</v>
      </c>
      <c r="F82" s="126">
        <v>2.8978771509999999</v>
      </c>
      <c r="G82" s="126">
        <v>45.371383000000002</v>
      </c>
      <c r="H82" s="126">
        <v>1.917677487</v>
      </c>
      <c r="I82" s="146">
        <v>0.51505640445942535</v>
      </c>
      <c r="J82" s="147">
        <v>2.64887E-2</v>
      </c>
      <c r="K82" s="84">
        <v>83.913467800000006</v>
      </c>
      <c r="L82" s="184">
        <v>109.92157499999999</v>
      </c>
      <c r="M82" s="128">
        <v>3.2487925419999999</v>
      </c>
      <c r="N82" s="128">
        <v>50.617443000000002</v>
      </c>
      <c r="O82" s="128">
        <v>1.9019110379999999</v>
      </c>
      <c r="P82" s="146">
        <v>2.0094228375702996</v>
      </c>
    </row>
    <row r="83" spans="1:16" s="13" customFormat="1" x14ac:dyDescent="0.3">
      <c r="A83" s="136">
        <v>1</v>
      </c>
      <c r="B83" s="136">
        <v>43</v>
      </c>
      <c r="C83" s="146">
        <v>3.0726700000000003E-2</v>
      </c>
      <c r="D83" s="86">
        <v>71.443803599999995</v>
      </c>
      <c r="E83" s="178">
        <v>101.573014</v>
      </c>
      <c r="F83" s="126">
        <v>2.9101870079999999</v>
      </c>
      <c r="G83" s="126">
        <v>44.307780999999999</v>
      </c>
      <c r="H83" s="126">
        <v>1.9039943459999999</v>
      </c>
      <c r="I83" s="146">
        <v>0.40522741906176435</v>
      </c>
      <c r="J83" s="147">
        <v>2.75982E-2</v>
      </c>
      <c r="K83" s="84">
        <v>81.386618300000009</v>
      </c>
      <c r="L83" s="184">
        <v>107.869647</v>
      </c>
      <c r="M83" s="128">
        <v>3.2569707779999999</v>
      </c>
      <c r="N83" s="128">
        <v>48.684043000000003</v>
      </c>
      <c r="O83" s="128">
        <v>1.8922005099999999</v>
      </c>
      <c r="P83" s="146">
        <v>1.6934197682211642</v>
      </c>
    </row>
    <row r="84" spans="1:16" s="13" customFormat="1" x14ac:dyDescent="0.3">
      <c r="A84" s="136">
        <v>1</v>
      </c>
      <c r="B84" s="136">
        <v>44</v>
      </c>
      <c r="C84" s="146">
        <v>3.14042E-2</v>
      </c>
      <c r="D84" s="86">
        <v>70.502139599999992</v>
      </c>
      <c r="E84" s="178">
        <v>100.13493299999999</v>
      </c>
      <c r="F84" s="126">
        <v>2.7940195509999999</v>
      </c>
      <c r="G84" s="126">
        <v>43.275556000000002</v>
      </c>
      <c r="H84" s="126">
        <v>1.873614227</v>
      </c>
      <c r="I84" s="146">
        <v>0.3567741069306421</v>
      </c>
      <c r="J84" s="147">
        <v>2.5770399999999999E-2</v>
      </c>
      <c r="K84" s="84">
        <v>81.061326000000008</v>
      </c>
      <c r="L84" s="184">
        <v>107.551919</v>
      </c>
      <c r="M84" s="128">
        <v>3.2559605079999998</v>
      </c>
      <c r="N84" s="128">
        <v>49.474865999999999</v>
      </c>
      <c r="O84" s="128">
        <v>1.7931032849999999</v>
      </c>
      <c r="P84" s="146">
        <v>8.0892691707275937</v>
      </c>
    </row>
    <row r="85" spans="1:16" s="13" customFormat="1" x14ac:dyDescent="0.3">
      <c r="A85" s="136">
        <v>1</v>
      </c>
      <c r="B85" s="136">
        <v>45</v>
      </c>
      <c r="C85" s="146">
        <v>3.0534500000000003E-2</v>
      </c>
      <c r="D85" s="86">
        <v>69.6850345</v>
      </c>
      <c r="E85" s="178">
        <v>103.515135</v>
      </c>
      <c r="F85" s="126">
        <v>2.7431539190000001</v>
      </c>
      <c r="G85" s="126">
        <v>45.720001000000003</v>
      </c>
      <c r="H85" s="126">
        <v>1.793875852</v>
      </c>
      <c r="I85" s="146">
        <v>0.22666587880123718</v>
      </c>
      <c r="J85" s="147">
        <v>2.7354099999999999E-2</v>
      </c>
      <c r="K85" s="84">
        <v>78.8167641</v>
      </c>
      <c r="L85" s="184">
        <v>107.900096</v>
      </c>
      <c r="M85" s="128">
        <v>3.0580741850000002</v>
      </c>
      <c r="N85" s="128">
        <v>49.983446999999998</v>
      </c>
      <c r="O85" s="128">
        <v>1.8224118979999999</v>
      </c>
      <c r="P85" s="146">
        <v>2.3549291889688622</v>
      </c>
    </row>
    <row r="86" spans="1:16" s="13" customFormat="1" x14ac:dyDescent="0.3">
      <c r="A86" s="136">
        <v>1</v>
      </c>
      <c r="B86" s="136">
        <v>46</v>
      </c>
      <c r="C86" s="146">
        <v>3.0541200000000001E-2</v>
      </c>
      <c r="D86" s="86">
        <v>69.473423100000005</v>
      </c>
      <c r="E86" s="178">
        <v>102.699045</v>
      </c>
      <c r="F86" s="126">
        <v>2.7904974020000002</v>
      </c>
      <c r="G86" s="126">
        <v>44.847505000000005</v>
      </c>
      <c r="H86" s="126">
        <v>1.938352576</v>
      </c>
      <c r="I86" s="146">
        <v>0.35645928455606712</v>
      </c>
      <c r="J86" s="147">
        <v>2.10796E-2</v>
      </c>
      <c r="K86" s="84">
        <v>81.263683700000001</v>
      </c>
      <c r="L86" s="184">
        <v>113.830702</v>
      </c>
      <c r="M86" s="128">
        <v>3.3454211009999999</v>
      </c>
      <c r="N86" s="128">
        <v>58.861151999999997</v>
      </c>
      <c r="O86" s="128">
        <v>1.7481411529999999</v>
      </c>
      <c r="P86" s="146">
        <v>82.446798556695839</v>
      </c>
    </row>
    <row r="87" spans="1:16" s="13" customFormat="1" x14ac:dyDescent="0.3">
      <c r="A87" s="136">
        <v>1</v>
      </c>
      <c r="B87" s="136">
        <v>47</v>
      </c>
      <c r="C87" s="146">
        <v>3.0743800000000002E-2</v>
      </c>
      <c r="D87" s="86">
        <v>69.969944699999999</v>
      </c>
      <c r="E87" s="178">
        <v>103.03020000000001</v>
      </c>
      <c r="F87" s="126">
        <v>2.7985899700000001</v>
      </c>
      <c r="G87" s="126">
        <v>44.608283999999998</v>
      </c>
      <c r="H87" s="126">
        <v>1.9364713520000001</v>
      </c>
      <c r="I87" s="146">
        <v>0.21276598207286287</v>
      </c>
      <c r="J87" s="147">
        <v>2.55687E-2</v>
      </c>
      <c r="K87" s="84">
        <v>79.458266499999993</v>
      </c>
      <c r="L87" s="184">
        <v>109.21439700000001</v>
      </c>
      <c r="M87" s="128">
        <v>3.1174892700000001</v>
      </c>
      <c r="N87" s="128">
        <v>50.881943999999997</v>
      </c>
      <c r="O87" s="128">
        <v>1.8750771239999999</v>
      </c>
      <c r="P87" s="146">
        <v>0.66004672728023805</v>
      </c>
    </row>
    <row r="88" spans="1:16" s="13" customFormat="1" x14ac:dyDescent="0.3">
      <c r="A88" s="136">
        <v>1</v>
      </c>
      <c r="B88" s="136">
        <v>48</v>
      </c>
      <c r="C88" s="146">
        <v>3.02686E-2</v>
      </c>
      <c r="D88" s="86">
        <v>73.04043320000001</v>
      </c>
      <c r="E88" s="178">
        <v>103.26356100000001</v>
      </c>
      <c r="F88" s="126">
        <v>2.8025259830000002</v>
      </c>
      <c r="G88" s="126">
        <v>45.087405999999994</v>
      </c>
      <c r="H88" s="126">
        <v>1.883651491</v>
      </c>
      <c r="I88" s="146">
        <v>0.37024728300269089</v>
      </c>
      <c r="J88" s="147">
        <v>2.3045699999999999E-2</v>
      </c>
      <c r="K88" s="84">
        <v>84.773696999999999</v>
      </c>
      <c r="L88" s="184">
        <v>113.04876499999999</v>
      </c>
      <c r="M88" s="128">
        <v>3.3100661279999999</v>
      </c>
      <c r="N88" s="128">
        <v>53.773294999999997</v>
      </c>
      <c r="O88" s="128">
        <v>1.818737753</v>
      </c>
      <c r="P88" s="146">
        <v>8.75647106375175</v>
      </c>
    </row>
    <row r="89" spans="1:16" s="13" customFormat="1" x14ac:dyDescent="0.3">
      <c r="A89" s="136">
        <v>1</v>
      </c>
      <c r="B89" s="136">
        <v>49</v>
      </c>
      <c r="C89" s="146">
        <v>3.11086655E-2</v>
      </c>
      <c r="D89" s="86">
        <v>74.912500000000009</v>
      </c>
      <c r="E89" s="178">
        <v>99.39474700000001</v>
      </c>
      <c r="F89" s="126">
        <v>3.1504044910000002</v>
      </c>
      <c r="G89" s="126">
        <v>43.532026000000002</v>
      </c>
      <c r="H89" s="126">
        <v>1.863946498</v>
      </c>
      <c r="I89" s="146">
        <v>1.2877204602305423</v>
      </c>
      <c r="J89" s="147">
        <v>2.63295422E-2</v>
      </c>
      <c r="K89" s="84">
        <v>82.808000000000007</v>
      </c>
      <c r="L89" s="184">
        <v>105.543054</v>
      </c>
      <c r="M89" s="128">
        <v>3.454238433</v>
      </c>
      <c r="N89" s="128">
        <v>48.405964000000004</v>
      </c>
      <c r="O89" s="128">
        <v>1.8672511490000001</v>
      </c>
      <c r="P89" s="146">
        <v>7.5473890524761762</v>
      </c>
    </row>
    <row r="90" spans="1:16" s="13" customFormat="1" x14ac:dyDescent="0.3">
      <c r="A90" s="136">
        <v>1</v>
      </c>
      <c r="B90" s="136">
        <v>50</v>
      </c>
      <c r="C90" s="146">
        <v>2.9980854000000001E-2</v>
      </c>
      <c r="D90" s="86">
        <v>77.5535</v>
      </c>
      <c r="E90" s="178">
        <v>101.45446800000001</v>
      </c>
      <c r="F90" s="126">
        <v>3.2421444909999999</v>
      </c>
      <c r="G90" s="126">
        <v>44.691420000000001</v>
      </c>
      <c r="H90" s="126">
        <v>1.846267651</v>
      </c>
      <c r="I90" s="146">
        <v>1.6641089306813615</v>
      </c>
      <c r="J90" s="147">
        <v>2.7141534799999999E-2</v>
      </c>
      <c r="K90" s="84">
        <v>86.748500000000007</v>
      </c>
      <c r="L90" s="184">
        <v>107.284981</v>
      </c>
      <c r="M90" s="128">
        <v>3.6479921489999998</v>
      </c>
      <c r="N90" s="128">
        <v>48.613332</v>
      </c>
      <c r="O90" s="128">
        <v>1.82832025</v>
      </c>
      <c r="P90" s="146">
        <v>5.1143923503967184</v>
      </c>
    </row>
    <row r="91" spans="1:16" s="13" customFormat="1" x14ac:dyDescent="0.3">
      <c r="A91" s="136">
        <v>1</v>
      </c>
      <c r="B91" s="136">
        <v>51</v>
      </c>
      <c r="C91" s="146">
        <v>3.1765972099999998E-2</v>
      </c>
      <c r="D91" s="86">
        <v>71.094300000000004</v>
      </c>
      <c r="E91" s="178">
        <v>98.899422000000001</v>
      </c>
      <c r="F91" s="126">
        <v>2.8659291589999998</v>
      </c>
      <c r="G91" s="126">
        <v>42.697477999999997</v>
      </c>
      <c r="H91" s="126">
        <v>1.8815301609999999</v>
      </c>
      <c r="I91" s="146">
        <v>0.47228683923505299</v>
      </c>
      <c r="J91" s="147">
        <v>2.8971159E-2</v>
      </c>
      <c r="K91" s="84">
        <v>79.760300000000001</v>
      </c>
      <c r="L91" s="184">
        <v>104.01700199999999</v>
      </c>
      <c r="M91" s="128">
        <v>3.2133671439999998</v>
      </c>
      <c r="N91" s="128">
        <v>46.129128999999999</v>
      </c>
      <c r="O91" s="128">
        <v>1.8922175919999999</v>
      </c>
      <c r="P91" s="146">
        <v>1.7104471755167561</v>
      </c>
    </row>
    <row r="92" spans="1:16" s="13" customFormat="1" x14ac:dyDescent="0.3">
      <c r="A92" s="136">
        <v>1</v>
      </c>
      <c r="B92" s="136">
        <v>52</v>
      </c>
      <c r="C92" s="146">
        <v>3.1659599300000001E-2</v>
      </c>
      <c r="D92" s="86">
        <v>71.403800000000004</v>
      </c>
      <c r="E92" s="178">
        <v>99.296598000000003</v>
      </c>
      <c r="F92" s="126">
        <v>2.9708105840000001</v>
      </c>
      <c r="G92" s="126">
        <v>43.494123000000002</v>
      </c>
      <c r="H92" s="126">
        <v>1.9210315229999999</v>
      </c>
      <c r="I92" s="146">
        <v>0.45458468431455412</v>
      </c>
      <c r="J92" s="147">
        <v>2.8563682600000001E-2</v>
      </c>
      <c r="K92" s="84">
        <v>80.336699999999993</v>
      </c>
      <c r="L92" s="184">
        <v>105.491013</v>
      </c>
      <c r="M92" s="128">
        <v>3.3411188549999999</v>
      </c>
      <c r="N92" s="128">
        <v>47.403472000000001</v>
      </c>
      <c r="O92" s="128">
        <v>1.9078378709999999</v>
      </c>
      <c r="P92" s="146">
        <v>1.6557511898422794</v>
      </c>
    </row>
    <row r="93" spans="1:16" s="9" customFormat="1" x14ac:dyDescent="0.3">
      <c r="A93" s="136">
        <v>1</v>
      </c>
      <c r="B93" s="136">
        <v>53</v>
      </c>
      <c r="C93" s="146">
        <v>3.3006435399999999E-2</v>
      </c>
      <c r="D93" s="86">
        <v>68.431300000000007</v>
      </c>
      <c r="E93" s="178">
        <v>97.387987999999993</v>
      </c>
      <c r="F93" s="126">
        <v>2.7622674360000001</v>
      </c>
      <c r="G93" s="126">
        <v>41.769944000000002</v>
      </c>
      <c r="H93" s="126">
        <v>1.872573297</v>
      </c>
      <c r="I93" s="146">
        <v>0.24798691635700268</v>
      </c>
      <c r="J93" s="147">
        <v>2.9685653699999998E-2</v>
      </c>
      <c r="K93" s="84">
        <v>78.554000000000002</v>
      </c>
      <c r="L93" s="184">
        <v>103.54720300000001</v>
      </c>
      <c r="M93" s="128">
        <v>3.1727720069999998</v>
      </c>
      <c r="N93" s="128">
        <v>45.402206999999997</v>
      </c>
      <c r="O93" s="128">
        <v>1.8851328949999999</v>
      </c>
      <c r="P93" s="146">
        <v>1.4603646363051259</v>
      </c>
    </row>
    <row r="94" spans="1:16" s="9" customFormat="1" x14ac:dyDescent="0.3">
      <c r="A94" s="136">
        <v>1</v>
      </c>
      <c r="B94" s="136">
        <v>54</v>
      </c>
      <c r="C94" s="146">
        <v>3.3706554400000005E-2</v>
      </c>
      <c r="D94" s="86">
        <v>65.672300000000007</v>
      </c>
      <c r="E94" s="178">
        <v>96.282300000000006</v>
      </c>
      <c r="F94" s="126">
        <v>2.679015186</v>
      </c>
      <c r="G94" s="126">
        <v>40.869792000000004</v>
      </c>
      <c r="H94" s="126">
        <v>1.8881294390000001</v>
      </c>
      <c r="I94" s="146">
        <v>0.13120220657999782</v>
      </c>
      <c r="J94" s="147">
        <v>3.06936417E-2</v>
      </c>
      <c r="K94" s="84">
        <v>74.761800000000008</v>
      </c>
      <c r="L94" s="184">
        <v>100.717268</v>
      </c>
      <c r="M94" s="128">
        <v>2.9743637380000001</v>
      </c>
      <c r="N94" s="128">
        <v>43.661622999999999</v>
      </c>
      <c r="O94" s="128">
        <v>1.9025938259999999</v>
      </c>
      <c r="P94" s="146">
        <v>0.7156892794749079</v>
      </c>
    </row>
    <row r="95" spans="1:16" s="9" customFormat="1" x14ac:dyDescent="0.3">
      <c r="A95" s="136">
        <v>1</v>
      </c>
      <c r="B95" s="136">
        <v>55</v>
      </c>
      <c r="C95" s="146">
        <v>3.0117021600000002E-2</v>
      </c>
      <c r="D95" s="86">
        <v>75.882800000000003</v>
      </c>
      <c r="E95" s="178">
        <v>102.14830699999999</v>
      </c>
      <c r="F95" s="126">
        <v>3.082009277</v>
      </c>
      <c r="G95" s="126">
        <v>44.878925000000002</v>
      </c>
      <c r="H95" s="126">
        <v>1.868143082</v>
      </c>
      <c r="I95" s="146">
        <v>0.9579314329341565</v>
      </c>
      <c r="J95" s="147">
        <v>2.57391891E-2</v>
      </c>
      <c r="K95" s="84">
        <v>85.900700000000001</v>
      </c>
      <c r="L95" s="184">
        <v>108.721709</v>
      </c>
      <c r="M95" s="128">
        <v>3.4771128459999998</v>
      </c>
      <c r="N95" s="128">
        <v>49.891952000000003</v>
      </c>
      <c r="O95" s="128">
        <v>1.851683016</v>
      </c>
      <c r="P95" s="146">
        <v>3.6533762852167238</v>
      </c>
    </row>
    <row r="96" spans="1:16" s="9" customFormat="1" x14ac:dyDescent="0.3">
      <c r="A96" s="136">
        <v>1</v>
      </c>
      <c r="B96" s="136">
        <v>56</v>
      </c>
      <c r="C96" s="146">
        <v>2.9445278200000001E-2</v>
      </c>
      <c r="D96" s="86">
        <v>74.818600000000004</v>
      </c>
      <c r="E96" s="178">
        <v>104.762467</v>
      </c>
      <c r="F96" s="126">
        <v>2.8414040479999998</v>
      </c>
      <c r="G96" s="126">
        <v>46.412581000000003</v>
      </c>
      <c r="H96" s="126">
        <v>1.8687107629999999</v>
      </c>
      <c r="I96" s="146">
        <v>0.44677251767055098</v>
      </c>
      <c r="J96" s="147">
        <v>2.6544378300000001E-2</v>
      </c>
      <c r="K96" s="84">
        <v>84.187700000000007</v>
      </c>
      <c r="L96" s="184">
        <v>110.2313</v>
      </c>
      <c r="M96" s="128">
        <v>3.1562609410000002</v>
      </c>
      <c r="N96" s="128">
        <v>50.569404999999996</v>
      </c>
      <c r="O96" s="128">
        <v>1.851801926</v>
      </c>
      <c r="P96" s="146">
        <v>2.1115805276769049</v>
      </c>
    </row>
    <row r="97" spans="1:39" s="9" customFormat="1" x14ac:dyDescent="0.3">
      <c r="A97" s="136">
        <v>1</v>
      </c>
      <c r="B97" s="136">
        <v>57</v>
      </c>
      <c r="C97" s="146">
        <v>3.0860149400000002E-2</v>
      </c>
      <c r="D97" s="86">
        <v>68.627800000000008</v>
      </c>
      <c r="E97" s="178">
        <v>104.72614</v>
      </c>
      <c r="F97" s="126">
        <v>2.7125045839999999</v>
      </c>
      <c r="G97" s="126">
        <v>45.824032000000003</v>
      </c>
      <c r="H97" s="126">
        <v>1.899358616</v>
      </c>
      <c r="I97" s="146">
        <v>8.6585207311598494E-2</v>
      </c>
      <c r="J97" s="147">
        <v>2.8344362300000002E-2</v>
      </c>
      <c r="K97" s="84">
        <v>76.629800000000003</v>
      </c>
      <c r="L97" s="184">
        <v>108.877893</v>
      </c>
      <c r="M97" s="128">
        <v>2.9087928459999999</v>
      </c>
      <c r="N97" s="128">
        <v>49.540485000000004</v>
      </c>
      <c r="O97" s="128">
        <v>1.9485442980000001</v>
      </c>
      <c r="P97" s="146">
        <v>0.43757747802275271</v>
      </c>
    </row>
    <row r="98" spans="1:39" s="9" customFormat="1" x14ac:dyDescent="0.3">
      <c r="A98" s="136">
        <v>1</v>
      </c>
      <c r="B98" s="136">
        <v>58</v>
      </c>
      <c r="C98" s="146">
        <v>3.2727512399999999E-2</v>
      </c>
      <c r="D98" s="86">
        <v>64.054100000000005</v>
      </c>
      <c r="E98" s="178">
        <v>105.18781800000001</v>
      </c>
      <c r="F98" s="126">
        <v>2.5231910950000001</v>
      </c>
      <c r="G98" s="126">
        <v>45.853255000000004</v>
      </c>
      <c r="H98" s="126">
        <v>1.7870615050000001</v>
      </c>
      <c r="I98" s="146">
        <v>1.4340302089840343E-2</v>
      </c>
      <c r="J98" s="147">
        <v>2.9199161499999998E-2</v>
      </c>
      <c r="K98" s="84">
        <v>72.355100000000007</v>
      </c>
      <c r="L98" s="184">
        <v>107.767737</v>
      </c>
      <c r="M98" s="128">
        <v>2.740797546</v>
      </c>
      <c r="N98" s="128">
        <v>48.339880999999998</v>
      </c>
      <c r="O98" s="128">
        <v>1.877826883</v>
      </c>
      <c r="P98" s="146">
        <v>0.6328225088390812</v>
      </c>
    </row>
    <row r="99" spans="1:39" s="9" customFormat="1" x14ac:dyDescent="0.3">
      <c r="A99" s="136">
        <v>1</v>
      </c>
      <c r="B99" s="136">
        <v>59</v>
      </c>
      <c r="C99" s="146">
        <v>3.14595737E-2</v>
      </c>
      <c r="D99" s="86">
        <v>66.761299999999991</v>
      </c>
      <c r="E99" s="178">
        <v>104.02919</v>
      </c>
      <c r="F99" s="126">
        <v>2.616635397</v>
      </c>
      <c r="G99" s="126">
        <v>45.468917999999995</v>
      </c>
      <c r="H99" s="126">
        <v>1.795803789</v>
      </c>
      <c r="I99" s="146">
        <v>6.2399524785432536E-2</v>
      </c>
      <c r="J99" s="147">
        <v>2.9166477199999999E-2</v>
      </c>
      <c r="K99" s="84">
        <v>73.566900000000004</v>
      </c>
      <c r="L99" s="184">
        <v>107.771587</v>
      </c>
      <c r="M99" s="128">
        <v>2.8248137240000002</v>
      </c>
      <c r="N99" s="128">
        <v>47.787998999999999</v>
      </c>
      <c r="O99" s="128">
        <v>1.8799684379999999</v>
      </c>
      <c r="P99" s="146">
        <v>0.23688667056420129</v>
      </c>
    </row>
    <row r="100" spans="1:39" s="13" customFormat="1" x14ac:dyDescent="0.3">
      <c r="A100" s="112">
        <v>3</v>
      </c>
      <c r="B100" s="112">
        <v>1</v>
      </c>
      <c r="C100" s="140">
        <v>2.8836400000000002E-2</v>
      </c>
      <c r="D100" s="48">
        <v>68.041540699999999</v>
      </c>
      <c r="E100" s="179">
        <v>109.371224</v>
      </c>
      <c r="F100" s="113">
        <v>3.0806194819999999</v>
      </c>
      <c r="G100" s="113">
        <v>50.412791999999996</v>
      </c>
      <c r="H100" s="113">
        <v>1.9212017589999999</v>
      </c>
      <c r="I100" s="140">
        <v>1.0678989147018869</v>
      </c>
      <c r="J100" s="141">
        <v>2.8230100000000001E-2</v>
      </c>
      <c r="K100" s="87">
        <v>78.149363399999999</v>
      </c>
      <c r="L100" s="182">
        <v>106.912459</v>
      </c>
      <c r="M100" s="115">
        <v>3.0212815169999998</v>
      </c>
      <c r="N100" s="115">
        <v>48.371860000000005</v>
      </c>
      <c r="O100" s="115">
        <v>1.910413586</v>
      </c>
      <c r="P100" s="140">
        <v>1.3754842161721661</v>
      </c>
    </row>
    <row r="101" spans="1:39" s="13" customFormat="1" x14ac:dyDescent="0.3">
      <c r="A101" s="112">
        <v>3</v>
      </c>
      <c r="B101" s="112">
        <v>2</v>
      </c>
      <c r="C101" s="140">
        <v>3.0013500000000002E-2</v>
      </c>
      <c r="D101" s="48">
        <v>65.611526399999988</v>
      </c>
      <c r="E101" s="179">
        <v>105.69727900000001</v>
      </c>
      <c r="F101" s="113">
        <v>2.9205260150000001</v>
      </c>
      <c r="G101" s="113">
        <v>48.238045999999997</v>
      </c>
      <c r="H101" s="113">
        <v>1.9404829649999999</v>
      </c>
      <c r="I101" s="140">
        <v>0.26263100768551567</v>
      </c>
      <c r="J101" s="141">
        <v>3.0013500000000002E-2</v>
      </c>
      <c r="K101" s="87">
        <v>78.416906300000008</v>
      </c>
      <c r="L101" s="182">
        <v>104.811312</v>
      </c>
      <c r="M101" s="115">
        <v>2.9055151769999998</v>
      </c>
      <c r="N101" s="115">
        <v>46.143760999999998</v>
      </c>
      <c r="O101" s="115">
        <v>1.9205622099999999</v>
      </c>
      <c r="P101" s="140">
        <v>0.74005809852971927</v>
      </c>
      <c r="AK101"/>
    </row>
    <row r="102" spans="1:39" s="13" customFormat="1" x14ac:dyDescent="0.3">
      <c r="A102" s="112">
        <v>3</v>
      </c>
      <c r="B102" s="112">
        <v>3</v>
      </c>
      <c r="C102" s="140">
        <v>2.6201499999999999E-2</v>
      </c>
      <c r="D102" s="48">
        <v>74.0147829</v>
      </c>
      <c r="E102" s="179">
        <v>111.393457</v>
      </c>
      <c r="F102" s="113">
        <v>3.441759249</v>
      </c>
      <c r="G102" s="113">
        <v>52.100175</v>
      </c>
      <c r="H102" s="113">
        <v>1.8482905540000001</v>
      </c>
      <c r="I102" s="140">
        <v>2.5315074880326738</v>
      </c>
      <c r="J102" s="141">
        <v>2.6201499999999999E-2</v>
      </c>
      <c r="K102" s="87">
        <v>84.72151310000001</v>
      </c>
      <c r="L102" s="182">
        <v>109.35453100000001</v>
      </c>
      <c r="M102" s="115">
        <v>3.4365858550000001</v>
      </c>
      <c r="N102" s="115">
        <v>49.490859999999998</v>
      </c>
      <c r="O102" s="115">
        <v>1.8947169319999999</v>
      </c>
      <c r="P102" s="140">
        <v>2.8006397118115518</v>
      </c>
    </row>
    <row r="103" spans="1:39" s="13" customFormat="1" x14ac:dyDescent="0.3">
      <c r="A103" s="112">
        <v>3</v>
      </c>
      <c r="B103" s="112">
        <v>4</v>
      </c>
      <c r="C103" s="140">
        <v>2.4700299999999998E-2</v>
      </c>
      <c r="D103" s="48">
        <v>77.933080500000003</v>
      </c>
      <c r="E103" s="179">
        <v>113.77901</v>
      </c>
      <c r="F103" s="113">
        <v>3.5399455290000001</v>
      </c>
      <c r="G103" s="113">
        <v>54.114820000000002</v>
      </c>
      <c r="H103" s="113">
        <v>1.8525627570000001</v>
      </c>
      <c r="I103" s="140">
        <v>3.6830176754553632</v>
      </c>
      <c r="J103" s="141">
        <v>2.4700299999999998E-2</v>
      </c>
      <c r="K103" s="87">
        <v>89.175514899999996</v>
      </c>
      <c r="L103" s="182">
        <v>112.95761399999999</v>
      </c>
      <c r="M103" s="115">
        <v>3.5058773240000001</v>
      </c>
      <c r="N103" s="115">
        <v>52.062709999999996</v>
      </c>
      <c r="O103" s="115">
        <v>1.8563715670000001</v>
      </c>
      <c r="P103" s="140">
        <v>3.7854112749281277</v>
      </c>
    </row>
    <row r="104" spans="1:39" s="13" customFormat="1" x14ac:dyDescent="0.3">
      <c r="A104" s="112">
        <v>3</v>
      </c>
      <c r="B104" s="112">
        <v>5</v>
      </c>
      <c r="C104" s="140">
        <v>3.1142E-2</v>
      </c>
      <c r="D104" s="48">
        <v>61.869062500000005</v>
      </c>
      <c r="E104" s="179">
        <v>101.40799</v>
      </c>
      <c r="F104" s="113">
        <v>2.8913330400000001</v>
      </c>
      <c r="G104" s="113">
        <v>45.914034999999998</v>
      </c>
      <c r="H104" s="113">
        <v>1.9507519289999999</v>
      </c>
      <c r="I104" s="140">
        <v>8.1756768835423127E-2</v>
      </c>
      <c r="J104" s="141">
        <v>2.7357199999999998E-2</v>
      </c>
      <c r="K104" s="87">
        <v>81.889450600000004</v>
      </c>
      <c r="L104" s="182">
        <v>109.25468400000001</v>
      </c>
      <c r="M104" s="115">
        <v>3.0727978359999999</v>
      </c>
      <c r="N104" s="115">
        <v>49.546385000000001</v>
      </c>
      <c r="O104" s="115">
        <v>1.884698964</v>
      </c>
      <c r="P104" s="140">
        <v>0.6007425604576242</v>
      </c>
    </row>
    <row r="105" spans="1:39" s="13" customFormat="1" x14ac:dyDescent="0.3">
      <c r="A105" s="112">
        <v>3</v>
      </c>
      <c r="B105" s="112">
        <v>6</v>
      </c>
      <c r="C105" s="140">
        <v>3.1891799999999998E-2</v>
      </c>
      <c r="D105" s="48">
        <v>60.344297399999995</v>
      </c>
      <c r="E105" s="179">
        <v>102.308162</v>
      </c>
      <c r="F105" s="113">
        <v>2.7159394479999999</v>
      </c>
      <c r="G105" s="113">
        <v>45.952855</v>
      </c>
      <c r="H105" s="113">
        <v>1.9378949139999999</v>
      </c>
      <c r="I105" s="140">
        <v>2.736196217834198E-2</v>
      </c>
      <c r="J105" s="141">
        <v>2.6349499999999998E-2</v>
      </c>
      <c r="K105" s="87">
        <v>80.650784099999996</v>
      </c>
      <c r="L105" s="182">
        <v>111.046706</v>
      </c>
      <c r="M105" s="115">
        <v>3.057923497</v>
      </c>
      <c r="N105" s="115">
        <v>51.968360999999994</v>
      </c>
      <c r="O105" s="115">
        <v>1.8526191729999999</v>
      </c>
      <c r="P105" s="140">
        <v>1.6885718392961582</v>
      </c>
      <c r="AM105"/>
    </row>
    <row r="106" spans="1:39" s="13" customFormat="1" x14ac:dyDescent="0.3">
      <c r="A106" s="112">
        <v>3</v>
      </c>
      <c r="B106" s="112">
        <v>7</v>
      </c>
      <c r="C106" s="140">
        <v>3.7343500000000002E-2</v>
      </c>
      <c r="D106" s="48">
        <v>51.673140400000001</v>
      </c>
      <c r="E106" s="179">
        <v>97.585944999999995</v>
      </c>
      <c r="F106" s="113">
        <v>2.5913725489999999</v>
      </c>
      <c r="G106" s="113">
        <v>42.908453000000002</v>
      </c>
      <c r="H106" s="113">
        <v>1.769005725</v>
      </c>
      <c r="I106" s="140">
        <v>2.4149795365936651E-2</v>
      </c>
      <c r="J106" s="141">
        <v>3.3605200000000002E-2</v>
      </c>
      <c r="K106" s="87">
        <v>66.45850089999999</v>
      </c>
      <c r="L106" s="182">
        <v>96.966807000000003</v>
      </c>
      <c r="M106" s="115">
        <v>2.55821181</v>
      </c>
      <c r="N106" s="115">
        <v>40.591078000000003</v>
      </c>
      <c r="O106" s="115">
        <v>2.0485809129999999</v>
      </c>
      <c r="P106" s="140">
        <v>1.3275656792686722E-2</v>
      </c>
    </row>
    <row r="107" spans="1:39" s="13" customFormat="1" x14ac:dyDescent="0.3">
      <c r="A107" s="112">
        <v>3</v>
      </c>
      <c r="B107" s="112">
        <v>8</v>
      </c>
      <c r="C107" s="140">
        <v>3.5715799999999999E-2</v>
      </c>
      <c r="D107" s="48">
        <v>53.3814505</v>
      </c>
      <c r="E107" s="179">
        <v>99.461608000000012</v>
      </c>
      <c r="F107" s="113">
        <v>2.8321205819999999</v>
      </c>
      <c r="G107" s="113">
        <v>44.222299999999997</v>
      </c>
      <c r="H107" s="113">
        <v>1.8949884379999999</v>
      </c>
      <c r="I107" s="140">
        <v>0.18309027312664622</v>
      </c>
      <c r="J107" s="141">
        <v>3.2417299999999996E-2</v>
      </c>
      <c r="K107" s="87">
        <v>69.6315989</v>
      </c>
      <c r="L107" s="182">
        <v>98.803830999999988</v>
      </c>
      <c r="M107" s="115">
        <v>2.703446757</v>
      </c>
      <c r="N107" s="115">
        <v>41.704180000000001</v>
      </c>
      <c r="O107" s="115">
        <v>1.851688198</v>
      </c>
      <c r="P107" s="140">
        <v>0.27928210883859633</v>
      </c>
    </row>
    <row r="108" spans="1:39" s="13" customFormat="1" x14ac:dyDescent="0.3">
      <c r="A108" s="112">
        <v>3</v>
      </c>
      <c r="B108" s="112">
        <v>9</v>
      </c>
      <c r="C108" s="140">
        <v>3.1475299999999998E-2</v>
      </c>
      <c r="D108" s="48">
        <v>63.761681299999999</v>
      </c>
      <c r="E108" s="179">
        <v>100.24785999999999</v>
      </c>
      <c r="F108" s="113">
        <v>3.04368208</v>
      </c>
      <c r="G108" s="113">
        <v>44.950647000000004</v>
      </c>
      <c r="H108" s="113">
        <v>1.9200506070000001</v>
      </c>
      <c r="I108" s="140">
        <v>0.72883309238945859</v>
      </c>
      <c r="J108" s="141">
        <v>2.96212E-2</v>
      </c>
      <c r="K108" s="87">
        <v>79.128898700000008</v>
      </c>
      <c r="L108" s="182">
        <v>102.747765</v>
      </c>
      <c r="M108" s="115">
        <v>3.1534736290000001</v>
      </c>
      <c r="N108" s="115">
        <v>44.854010000000002</v>
      </c>
      <c r="O108" s="115">
        <v>1.897888096</v>
      </c>
      <c r="P108" s="140">
        <v>1.472604929676627</v>
      </c>
    </row>
    <row r="109" spans="1:39" s="13" customFormat="1" x14ac:dyDescent="0.3">
      <c r="A109" s="112">
        <v>3</v>
      </c>
      <c r="B109" s="112">
        <v>10</v>
      </c>
      <c r="C109" s="140">
        <v>3.4094800000000001E-2</v>
      </c>
      <c r="D109" s="48">
        <v>58.968655800000001</v>
      </c>
      <c r="E109" s="179">
        <v>98.435299999999998</v>
      </c>
      <c r="F109" s="113">
        <v>2.6874286650000001</v>
      </c>
      <c r="G109" s="113">
        <v>42.432372000000001</v>
      </c>
      <c r="H109" s="113">
        <v>1.9301336120000001</v>
      </c>
      <c r="I109" s="140">
        <v>9.2759358494124228E-2</v>
      </c>
      <c r="J109" s="141">
        <v>2.7354900000000001E-2</v>
      </c>
      <c r="K109" s="87">
        <v>76.964296400000009</v>
      </c>
      <c r="L109" s="182">
        <v>104.94058100000001</v>
      </c>
      <c r="M109" s="115">
        <v>3.043034123</v>
      </c>
      <c r="N109" s="115">
        <v>46.953144000000002</v>
      </c>
      <c r="O109" s="115">
        <v>1.914724882</v>
      </c>
      <c r="P109" s="140">
        <v>2.5036117867056098</v>
      </c>
    </row>
    <row r="110" spans="1:39" s="13" customFormat="1" x14ac:dyDescent="0.3">
      <c r="A110" s="112">
        <v>3</v>
      </c>
      <c r="B110" s="112">
        <v>11</v>
      </c>
      <c r="C110" s="140">
        <v>3.6435118697442648E-2</v>
      </c>
      <c r="D110" s="48">
        <v>52.228581200000001</v>
      </c>
      <c r="E110" s="179">
        <v>100.89718999999999</v>
      </c>
      <c r="F110" s="113">
        <v>2.7354287460000002</v>
      </c>
      <c r="G110" s="113">
        <v>45.244818000000002</v>
      </c>
      <c r="H110" s="113">
        <v>1.92890099</v>
      </c>
      <c r="I110" s="140">
        <v>3.3555099314577834E-2</v>
      </c>
      <c r="J110" s="141">
        <v>3.4173071633145091E-2</v>
      </c>
      <c r="K110" s="87">
        <v>64.519122199999998</v>
      </c>
      <c r="L110" s="182">
        <v>96.35714200000001</v>
      </c>
      <c r="M110" s="115">
        <v>2.4982600850000001</v>
      </c>
      <c r="N110" s="115">
        <v>40.419218000000001</v>
      </c>
      <c r="O110" s="115">
        <v>1.921373891</v>
      </c>
      <c r="P110" s="140">
        <v>5.3288414648661228E-2</v>
      </c>
    </row>
    <row r="111" spans="1:39" s="13" customFormat="1" x14ac:dyDescent="0.3">
      <c r="A111" s="112">
        <v>3</v>
      </c>
      <c r="B111" s="112">
        <v>12</v>
      </c>
      <c r="C111" s="140">
        <v>3.7577979053756691E-2</v>
      </c>
      <c r="D111" s="48">
        <v>52.577901599999997</v>
      </c>
      <c r="E111" s="179">
        <v>97.485141999999996</v>
      </c>
      <c r="F111" s="113">
        <v>2.6296522269999998</v>
      </c>
      <c r="G111" s="113">
        <v>42.513166999999996</v>
      </c>
      <c r="H111" s="113">
        <v>2.04</v>
      </c>
      <c r="I111" s="140">
        <v>2.3580882491802124E-4</v>
      </c>
      <c r="J111" s="141">
        <v>3.3856194373478629E-2</v>
      </c>
      <c r="K111" s="87">
        <v>67.236147800000012</v>
      </c>
      <c r="L111" s="182">
        <v>96.826207999999994</v>
      </c>
      <c r="M111" s="115">
        <v>2.6281571559999999</v>
      </c>
      <c r="N111" s="115">
        <v>40.451979999999999</v>
      </c>
      <c r="O111" s="115">
        <v>1.9160339390000001</v>
      </c>
      <c r="P111" s="140">
        <v>0.10781904141779093</v>
      </c>
    </row>
    <row r="112" spans="1:39" s="13" customFormat="1" x14ac:dyDescent="0.3">
      <c r="A112" s="112">
        <v>3</v>
      </c>
      <c r="B112" s="112">
        <v>13</v>
      </c>
      <c r="C112" s="140">
        <v>2.7141661519991232E-2</v>
      </c>
      <c r="D112" s="48">
        <v>70.360116700000006</v>
      </c>
      <c r="E112" s="179">
        <v>109.850386</v>
      </c>
      <c r="F112" s="113">
        <v>3.2925018559999999</v>
      </c>
      <c r="G112" s="113">
        <v>51.589484999999996</v>
      </c>
      <c r="H112" s="113">
        <v>1.935221487</v>
      </c>
      <c r="I112" s="140">
        <v>0.74956872901419591</v>
      </c>
      <c r="J112" s="141">
        <v>2.8113752678104734E-2</v>
      </c>
      <c r="K112" s="87">
        <v>80.826193099999998</v>
      </c>
      <c r="L112" s="182">
        <v>106.51229199999999</v>
      </c>
      <c r="M112" s="115">
        <v>3.1133333329999999</v>
      </c>
      <c r="N112" s="115">
        <v>47.225411999999999</v>
      </c>
      <c r="O112" s="115">
        <v>1.9330919440000001</v>
      </c>
      <c r="P112" s="140">
        <v>0.88201526803009911</v>
      </c>
    </row>
    <row r="113" spans="1:16" s="13" customFormat="1" x14ac:dyDescent="0.3">
      <c r="A113" s="112">
        <v>3</v>
      </c>
      <c r="B113" s="112">
        <v>14</v>
      </c>
      <c r="C113" s="140">
        <v>2.5050999999999997E-2</v>
      </c>
      <c r="D113" s="48">
        <v>81.052631099999999</v>
      </c>
      <c r="E113" s="179">
        <v>112.14361100000001</v>
      </c>
      <c r="F113" s="113">
        <v>3.6902284879999998</v>
      </c>
      <c r="G113" s="113">
        <v>53.18027</v>
      </c>
      <c r="H113" s="113">
        <v>1.8594761630000001</v>
      </c>
      <c r="I113" s="140">
        <v>4.3709842464720854</v>
      </c>
      <c r="J113" s="141">
        <v>2.46701E-2</v>
      </c>
      <c r="K113" s="87">
        <v>89.16121720000001</v>
      </c>
      <c r="L113" s="182">
        <v>112.13844899999999</v>
      </c>
      <c r="M113" s="115">
        <v>3.6504682110000002</v>
      </c>
      <c r="N113" s="115">
        <v>52.156899000000003</v>
      </c>
      <c r="O113" s="115">
        <v>1.873160538</v>
      </c>
      <c r="P113" s="140">
        <v>6.6770247593797416</v>
      </c>
    </row>
    <row r="114" spans="1:16" s="13" customFormat="1" x14ac:dyDescent="0.3">
      <c r="A114" s="112">
        <v>3</v>
      </c>
      <c r="B114" s="112">
        <v>15</v>
      </c>
      <c r="C114" s="140">
        <v>2.9590100000000001E-2</v>
      </c>
      <c r="D114" s="48">
        <v>66.911675000000002</v>
      </c>
      <c r="E114" s="179">
        <v>104.12652</v>
      </c>
      <c r="F114" s="113">
        <v>2.9135959339999999</v>
      </c>
      <c r="G114" s="113">
        <v>47.526417000000002</v>
      </c>
      <c r="H114" s="113">
        <v>1.854505713</v>
      </c>
      <c r="I114" s="140">
        <v>0.29099820656073877</v>
      </c>
      <c r="J114" s="141">
        <v>2.7456700000000001E-2</v>
      </c>
      <c r="K114" s="87">
        <v>82.266144499999996</v>
      </c>
      <c r="L114" s="182">
        <v>108.00178200000001</v>
      </c>
      <c r="M114" s="115">
        <v>3.0676658579999998</v>
      </c>
      <c r="N114" s="115">
        <v>48.826839</v>
      </c>
      <c r="O114" s="115">
        <v>1.9064420639999999</v>
      </c>
      <c r="P114" s="140">
        <v>1.350477125393643</v>
      </c>
    </row>
    <row r="115" spans="1:16" s="13" customFormat="1" x14ac:dyDescent="0.3">
      <c r="A115" s="112">
        <v>3</v>
      </c>
      <c r="B115" s="112">
        <v>16</v>
      </c>
      <c r="C115" s="140">
        <v>3.4758735700000001E-2</v>
      </c>
      <c r="D115" s="88">
        <v>57.842200000000005</v>
      </c>
      <c r="E115" s="180">
        <v>98.580455000000001</v>
      </c>
      <c r="F115" s="119">
        <v>2.6536281179999999</v>
      </c>
      <c r="G115" s="119">
        <v>43.420327999999998</v>
      </c>
      <c r="H115" s="119">
        <v>1.723316182</v>
      </c>
      <c r="I115" s="140">
        <v>2.2460585729093393E-3</v>
      </c>
      <c r="J115" s="141">
        <v>2.1753027000000001E-2</v>
      </c>
      <c r="K115" s="87">
        <v>79.634999999999991</v>
      </c>
      <c r="L115" s="182">
        <v>109.07375800000001</v>
      </c>
      <c r="M115" s="115">
        <v>2.9987299969999999</v>
      </c>
      <c r="N115" s="115">
        <v>52.718176999999997</v>
      </c>
      <c r="O115" s="115">
        <v>1.8718951699999999</v>
      </c>
      <c r="P115" s="140">
        <v>0.82925594694925653</v>
      </c>
    </row>
    <row r="116" spans="1:16" s="13" customFormat="1" x14ac:dyDescent="0.3">
      <c r="A116" s="112">
        <v>3</v>
      </c>
      <c r="B116" s="112">
        <v>17</v>
      </c>
      <c r="C116" s="140">
        <v>3.2728702499999998E-2</v>
      </c>
      <c r="D116" s="88">
        <v>60.047600000000003</v>
      </c>
      <c r="E116" s="180">
        <v>101.757107</v>
      </c>
      <c r="F116" s="119">
        <v>2.6325657219999998</v>
      </c>
      <c r="G116" s="119">
        <v>45.210712000000001</v>
      </c>
      <c r="H116" s="119">
        <v>1.747804653</v>
      </c>
      <c r="I116" s="140">
        <v>5.3580894345062486E-3</v>
      </c>
      <c r="J116" s="141">
        <v>2.5869697599999998E-2</v>
      </c>
      <c r="K116" s="87">
        <v>81.718000000000004</v>
      </c>
      <c r="L116" s="182">
        <v>110.83586600000001</v>
      </c>
      <c r="M116" s="115">
        <v>3.137910159</v>
      </c>
      <c r="N116" s="115">
        <v>53.304481000000003</v>
      </c>
      <c r="O116" s="115">
        <v>1.8403617080000001</v>
      </c>
      <c r="P116" s="140">
        <v>2.0073599603008274</v>
      </c>
    </row>
    <row r="117" spans="1:16" s="13" customFormat="1" x14ac:dyDescent="0.3">
      <c r="A117" s="112">
        <v>3</v>
      </c>
      <c r="B117" s="112">
        <v>18</v>
      </c>
      <c r="C117" s="140">
        <v>2.66158066E-2</v>
      </c>
      <c r="D117" s="88">
        <v>73.321399999999997</v>
      </c>
      <c r="E117" s="180">
        <v>109.593344</v>
      </c>
      <c r="F117" s="119">
        <v>3.3130366900000001</v>
      </c>
      <c r="G117" s="119">
        <v>51.230218999999998</v>
      </c>
      <c r="H117" s="119">
        <v>1.8955852689999999</v>
      </c>
      <c r="I117" s="140">
        <v>2.3344486479641167</v>
      </c>
      <c r="J117" s="141">
        <v>2.6079179799999998E-2</v>
      </c>
      <c r="K117" s="87">
        <v>86.826999999999998</v>
      </c>
      <c r="L117" s="182">
        <v>111.66986499999999</v>
      </c>
      <c r="M117" s="115">
        <v>3.3810368209999999</v>
      </c>
      <c r="N117" s="115">
        <v>50.906742000000001</v>
      </c>
      <c r="O117" s="115">
        <v>1.868397565</v>
      </c>
      <c r="P117" s="140">
        <v>3.4560789679086406</v>
      </c>
    </row>
    <row r="118" spans="1:16" s="13" customFormat="1" x14ac:dyDescent="0.3">
      <c r="A118" s="112">
        <v>3</v>
      </c>
      <c r="B118" s="112">
        <v>19</v>
      </c>
      <c r="C118" s="140">
        <v>2.4739095700000002E-2</v>
      </c>
      <c r="D118" s="88">
        <v>78.464000000000013</v>
      </c>
      <c r="E118" s="180">
        <v>113.40972500000001</v>
      </c>
      <c r="F118" s="119">
        <v>3.653105912</v>
      </c>
      <c r="G118" s="119">
        <v>53.884680999999993</v>
      </c>
      <c r="H118" s="119">
        <v>1.9027400969999999</v>
      </c>
      <c r="I118" s="140">
        <v>4.1544845651261237</v>
      </c>
      <c r="J118" s="141">
        <v>2.43165703E-2</v>
      </c>
      <c r="K118" s="87">
        <v>88.285799999999995</v>
      </c>
      <c r="L118" s="182">
        <v>113.010536</v>
      </c>
      <c r="M118" s="115">
        <v>3.6501934770000002</v>
      </c>
      <c r="N118" s="115">
        <v>53.357599</v>
      </c>
      <c r="O118" s="115">
        <v>1.922769862</v>
      </c>
      <c r="P118" s="140">
        <v>5.2508553177429729</v>
      </c>
    </row>
    <row r="119" spans="1:16" s="13" customFormat="1" x14ac:dyDescent="0.3">
      <c r="A119" s="112">
        <v>3</v>
      </c>
      <c r="B119" s="112">
        <v>20</v>
      </c>
      <c r="C119" s="140">
        <v>3.082617E-2</v>
      </c>
      <c r="D119" s="88">
        <v>62.790899999999993</v>
      </c>
      <c r="E119" s="180">
        <v>103.733744</v>
      </c>
      <c r="F119" s="119">
        <v>2.8464918930000001</v>
      </c>
      <c r="G119" s="119">
        <v>47.463612000000005</v>
      </c>
      <c r="H119" s="119">
        <v>1.9733913599999999</v>
      </c>
      <c r="I119" s="140">
        <v>4.0635356552599575E-2</v>
      </c>
      <c r="J119" s="141">
        <v>2.8994935999999999E-2</v>
      </c>
      <c r="K119" s="87">
        <v>78.235500000000002</v>
      </c>
      <c r="L119" s="182">
        <v>105.538436</v>
      </c>
      <c r="M119" s="115">
        <v>2.8815876519999999</v>
      </c>
      <c r="N119" s="115">
        <v>46.824511000000001</v>
      </c>
      <c r="O119" s="115">
        <v>1.905231844</v>
      </c>
      <c r="P119" s="140">
        <v>0.46680567913776072</v>
      </c>
    </row>
    <row r="120" spans="1:16" s="13" customFormat="1" x14ac:dyDescent="0.3">
      <c r="A120" s="112">
        <v>3</v>
      </c>
      <c r="B120" s="112">
        <v>21</v>
      </c>
      <c r="C120" s="140">
        <v>2.9862281800000001E-2</v>
      </c>
      <c r="D120" s="85">
        <v>65.131200000000007</v>
      </c>
      <c r="E120" s="181">
        <v>108.147599</v>
      </c>
      <c r="F120" s="117">
        <v>2.8691080489999998</v>
      </c>
      <c r="G120" s="117">
        <v>49.413148</v>
      </c>
      <c r="H120" s="114">
        <v>1.852885621</v>
      </c>
      <c r="I120" s="140">
        <v>0.19222027428180941</v>
      </c>
      <c r="J120" s="141">
        <v>2.7477199599999998E-2</v>
      </c>
      <c r="K120" s="89">
        <v>79.673099999999991</v>
      </c>
      <c r="L120" s="183">
        <v>108.567115</v>
      </c>
      <c r="M120" s="118">
        <v>2.93498452</v>
      </c>
      <c r="N120" s="116">
        <v>49.437437000000003</v>
      </c>
      <c r="O120" s="118">
        <v>1.8729885980000001</v>
      </c>
      <c r="P120" s="140">
        <v>2.2775069290376875</v>
      </c>
    </row>
    <row r="121" spans="1:16" s="13" customFormat="1" x14ac:dyDescent="0.3">
      <c r="A121" s="112">
        <v>3</v>
      </c>
      <c r="B121" s="112">
        <v>22</v>
      </c>
      <c r="C121" s="140">
        <v>2.9580925000000001E-2</v>
      </c>
      <c r="D121" s="85">
        <v>65.572099999999992</v>
      </c>
      <c r="E121" s="181">
        <v>109.79291500000001</v>
      </c>
      <c r="F121" s="117">
        <v>2.881302727</v>
      </c>
      <c r="G121" s="117">
        <v>50.283585000000002</v>
      </c>
      <c r="H121" s="114">
        <v>1.845026694</v>
      </c>
      <c r="I121" s="140">
        <v>0.1846456741222455</v>
      </c>
      <c r="J121" s="141">
        <v>2.7461002300000002E-2</v>
      </c>
      <c r="K121" s="89">
        <v>79.089399999999998</v>
      </c>
      <c r="L121" s="183">
        <v>108.48785099999999</v>
      </c>
      <c r="M121" s="118">
        <v>2.9052851909999999</v>
      </c>
      <c r="N121" s="116">
        <v>49.406486999999998</v>
      </c>
      <c r="O121" s="118">
        <v>1.863354382</v>
      </c>
      <c r="P121" s="140">
        <v>1.0675740017249289</v>
      </c>
    </row>
    <row r="122" spans="1:16" s="13" customFormat="1" x14ac:dyDescent="0.3">
      <c r="A122" s="112">
        <v>3</v>
      </c>
      <c r="B122" s="112">
        <v>23</v>
      </c>
      <c r="C122" s="140">
        <v>3.1474462500000001E-2</v>
      </c>
      <c r="D122" s="85">
        <v>61.826799999999999</v>
      </c>
      <c r="E122" s="181">
        <v>102.26949</v>
      </c>
      <c r="F122" s="117">
        <v>2.76656368</v>
      </c>
      <c r="G122" s="117">
        <v>45.887240000000006</v>
      </c>
      <c r="H122" s="114">
        <v>2.0317393570000002</v>
      </c>
      <c r="I122" s="140">
        <v>1.8370421984994226E-2</v>
      </c>
      <c r="J122" s="141">
        <v>2.8439453100000001E-2</v>
      </c>
      <c r="K122" s="89">
        <v>78.6999</v>
      </c>
      <c r="L122" s="183">
        <v>107.100069</v>
      </c>
      <c r="M122" s="118">
        <v>2.9372005699999999</v>
      </c>
      <c r="N122" s="116">
        <v>48.239567999999998</v>
      </c>
      <c r="O122" s="118">
        <v>1.9405579479999999</v>
      </c>
      <c r="P122" s="140">
        <v>0.5367137955279605</v>
      </c>
    </row>
    <row r="123" spans="1:16" s="13" customFormat="1" x14ac:dyDescent="0.3">
      <c r="A123" s="112">
        <v>3</v>
      </c>
      <c r="B123" s="112">
        <v>24</v>
      </c>
      <c r="C123" s="140">
        <v>3.2148971600000006E-2</v>
      </c>
      <c r="D123" s="85">
        <v>64.019099999999995</v>
      </c>
      <c r="E123" s="181">
        <v>99.312213999999997</v>
      </c>
      <c r="F123" s="117">
        <v>2.88361555</v>
      </c>
      <c r="G123" s="117">
        <v>43.862910999999997</v>
      </c>
      <c r="H123" s="114">
        <v>1.969091009</v>
      </c>
      <c r="I123" s="140">
        <v>9.8908209994300528E-2</v>
      </c>
      <c r="J123" s="141">
        <v>2.3164684300000002E-2</v>
      </c>
      <c r="K123" s="89">
        <v>81.431299999999993</v>
      </c>
      <c r="L123" s="183">
        <v>106.593687</v>
      </c>
      <c r="M123" s="118">
        <v>3.2860206270000001</v>
      </c>
      <c r="N123" s="116">
        <v>50.171034000000006</v>
      </c>
      <c r="O123" s="118">
        <v>1.9247854520000001</v>
      </c>
      <c r="P123" s="140">
        <v>1.9713018275030256</v>
      </c>
    </row>
    <row r="124" spans="1:16" x14ac:dyDescent="0.3">
      <c r="A124" s="112">
        <v>3</v>
      </c>
      <c r="B124" s="112">
        <v>25</v>
      </c>
      <c r="C124" s="140">
        <v>2.7826456100000001E-2</v>
      </c>
      <c r="D124" s="85">
        <v>71.95559999999999</v>
      </c>
      <c r="E124" s="181">
        <v>105.02381299999999</v>
      </c>
      <c r="F124" s="117">
        <v>3.4133075160000002</v>
      </c>
      <c r="G124" s="117">
        <v>48.270983000000001</v>
      </c>
      <c r="H124" s="114">
        <v>1.8516934789999999</v>
      </c>
      <c r="I124" s="140">
        <v>3.4635348112246831</v>
      </c>
      <c r="J124" s="141">
        <v>2.6000927E-2</v>
      </c>
      <c r="K124" s="89">
        <v>85.684899999999999</v>
      </c>
      <c r="L124" s="183">
        <v>107.09781599999999</v>
      </c>
      <c r="M124" s="118">
        <v>3.5098381070000002</v>
      </c>
      <c r="N124" s="116">
        <v>48.404112999999995</v>
      </c>
      <c r="O124" s="118">
        <v>1.8869718639999999</v>
      </c>
      <c r="P124" s="140">
        <v>4.2526296241151185</v>
      </c>
    </row>
    <row r="125" spans="1:16" x14ac:dyDescent="0.3">
      <c r="A125" s="112">
        <v>3</v>
      </c>
      <c r="B125" s="112">
        <v>26</v>
      </c>
      <c r="C125" s="140">
        <v>3.2153205900000002E-2</v>
      </c>
      <c r="D125" s="85">
        <v>58.563700000000004</v>
      </c>
      <c r="E125" s="181">
        <v>101.78566000000001</v>
      </c>
      <c r="F125" s="117">
        <v>2.875520592</v>
      </c>
      <c r="G125" s="117">
        <v>45.552712</v>
      </c>
      <c r="H125" s="114">
        <v>1.8413409380000001</v>
      </c>
      <c r="I125" s="140">
        <v>4.0534517365471163E-3</v>
      </c>
      <c r="J125" s="141">
        <v>3.08468132E-2</v>
      </c>
      <c r="K125" s="89">
        <v>73.582400000000007</v>
      </c>
      <c r="L125" s="183">
        <v>101.14742799999999</v>
      </c>
      <c r="M125" s="118">
        <v>2.8314215489999999</v>
      </c>
      <c r="N125" s="116">
        <v>43.389901999999999</v>
      </c>
      <c r="O125" s="118">
        <v>1.9268460540000001</v>
      </c>
      <c r="P125" s="140">
        <v>0.24285924202760506</v>
      </c>
    </row>
    <row r="126" spans="1:16" x14ac:dyDescent="0.3">
      <c r="A126" s="112">
        <v>3</v>
      </c>
      <c r="B126" s="112">
        <v>28</v>
      </c>
      <c r="C126" s="140">
        <v>3.2186470000000002E-2</v>
      </c>
      <c r="D126" s="85">
        <v>60.437600000000003</v>
      </c>
      <c r="E126" s="181">
        <v>100.322092</v>
      </c>
      <c r="F126" s="117">
        <v>2.6942686679999999</v>
      </c>
      <c r="G126" s="117">
        <v>45.137405999999999</v>
      </c>
      <c r="H126" s="114">
        <v>2.009646322</v>
      </c>
      <c r="I126" s="140">
        <v>1.9392905511350169E-2</v>
      </c>
      <c r="J126" s="141">
        <v>2.6784576399999999E-2</v>
      </c>
      <c r="K126" s="89">
        <v>81.327300000000008</v>
      </c>
      <c r="L126" s="183">
        <v>109.17564400000001</v>
      </c>
      <c r="M126" s="118">
        <v>3.0063275740000002</v>
      </c>
      <c r="N126" s="116">
        <v>50.940397999999995</v>
      </c>
      <c r="O126" s="118">
        <v>1.8763441940000001</v>
      </c>
      <c r="P126" s="140">
        <v>1.3750328404317029</v>
      </c>
    </row>
    <row r="127" spans="1:16" x14ac:dyDescent="0.3">
      <c r="A127" s="112">
        <v>3</v>
      </c>
      <c r="B127" s="112">
        <v>29</v>
      </c>
      <c r="C127" s="140">
        <v>2.8754568099999999E-2</v>
      </c>
      <c r="D127" s="85">
        <v>66.808800000000005</v>
      </c>
      <c r="E127" s="181">
        <v>105.734111</v>
      </c>
      <c r="F127" s="117">
        <v>3.0038600099999999</v>
      </c>
      <c r="G127" s="117">
        <v>49.038739</v>
      </c>
      <c r="H127" s="114">
        <v>1.8745739450000001</v>
      </c>
      <c r="I127" s="140">
        <v>0.67657471900444455</v>
      </c>
      <c r="J127" s="141">
        <v>2.66778316E-2</v>
      </c>
      <c r="K127" s="89">
        <v>82.1374</v>
      </c>
      <c r="L127" s="183">
        <v>109.541551</v>
      </c>
      <c r="M127" s="118">
        <v>3.0698419970000002</v>
      </c>
      <c r="N127" s="116">
        <v>50.322654</v>
      </c>
      <c r="O127" s="118">
        <v>1.8673064880000001</v>
      </c>
      <c r="P127" s="140">
        <v>1.694979685294054</v>
      </c>
    </row>
    <row r="128" spans="1:16" x14ac:dyDescent="0.3">
      <c r="A128" s="112">
        <v>3</v>
      </c>
      <c r="B128" s="112">
        <v>30</v>
      </c>
      <c r="C128" s="140">
        <v>3.1105548899999998E-2</v>
      </c>
      <c r="D128" s="85">
        <v>63.955100000000002</v>
      </c>
      <c r="E128" s="181">
        <v>103.60518500000001</v>
      </c>
      <c r="F128" s="117">
        <v>2.8220189379999998</v>
      </c>
      <c r="G128" s="117">
        <v>46.731151999999994</v>
      </c>
      <c r="H128" s="114">
        <v>1.960462868</v>
      </c>
      <c r="I128" s="140">
        <v>0.24609970792444469</v>
      </c>
      <c r="J128" s="141">
        <v>2.7577264799999997E-2</v>
      </c>
      <c r="K128" s="89">
        <v>79.960799999999992</v>
      </c>
      <c r="L128" s="183">
        <v>107.72504500000001</v>
      </c>
      <c r="M128" s="118">
        <v>2.9894861189999999</v>
      </c>
      <c r="N128" s="116">
        <v>49.344842999999997</v>
      </c>
      <c r="O128" s="118">
        <v>1.8654965610000001</v>
      </c>
      <c r="P128" s="140">
        <v>1.5109359103892259</v>
      </c>
    </row>
    <row r="129" spans="1:16" x14ac:dyDescent="0.3">
      <c r="A129" s="112">
        <v>3</v>
      </c>
      <c r="B129" s="112">
        <v>31</v>
      </c>
      <c r="C129" s="140">
        <v>3.0002428099999999E-2</v>
      </c>
      <c r="D129" s="85">
        <v>65.049599999999998</v>
      </c>
      <c r="E129" s="181">
        <v>105.76110299999999</v>
      </c>
      <c r="F129" s="117">
        <v>2.7926787549999998</v>
      </c>
      <c r="G129" s="117">
        <v>48.767378999999998</v>
      </c>
      <c r="H129" s="114">
        <v>1.9556010939999999</v>
      </c>
      <c r="I129" s="140">
        <v>0.28846592933966536</v>
      </c>
      <c r="J129" s="141">
        <v>2.8140045199999998E-2</v>
      </c>
      <c r="K129" s="89">
        <v>80.560299999999998</v>
      </c>
      <c r="L129" s="183">
        <v>107.95797399999999</v>
      </c>
      <c r="M129" s="118">
        <v>2.891595615</v>
      </c>
      <c r="N129" s="116">
        <v>48.600814999999997</v>
      </c>
      <c r="O129" s="118">
        <v>1.9077180979999999</v>
      </c>
      <c r="P129" s="140">
        <v>0.68989129639913682</v>
      </c>
    </row>
    <row r="130" spans="1:16" x14ac:dyDescent="0.3">
      <c r="A130" s="112">
        <v>3</v>
      </c>
      <c r="B130" s="112">
        <v>32</v>
      </c>
      <c r="C130" s="140">
        <v>2.7897430400000003E-2</v>
      </c>
      <c r="D130" s="85">
        <v>70.091799999999992</v>
      </c>
      <c r="E130" s="181">
        <v>109.922983</v>
      </c>
      <c r="F130" s="117">
        <v>2.9983535400000001</v>
      </c>
      <c r="G130" s="117">
        <v>51.366321999999997</v>
      </c>
      <c r="H130" s="114">
        <v>1.8692978200000001</v>
      </c>
      <c r="I130" s="140">
        <v>0.57822909850611492</v>
      </c>
      <c r="J130" s="141">
        <v>2.4783113499999999E-2</v>
      </c>
      <c r="K130" s="89">
        <v>83.401499999999999</v>
      </c>
      <c r="L130" s="183">
        <v>111.70356</v>
      </c>
      <c r="M130" s="118">
        <v>3.1408382069999998</v>
      </c>
      <c r="N130" s="116">
        <v>53.290706</v>
      </c>
      <c r="O130" s="118">
        <v>1.8623420340000001</v>
      </c>
      <c r="P130" s="140">
        <v>3.1241939437760697</v>
      </c>
    </row>
    <row r="131" spans="1:16" x14ac:dyDescent="0.3">
      <c r="A131" s="112">
        <v>3</v>
      </c>
      <c r="B131" s="112">
        <v>33</v>
      </c>
      <c r="C131" s="140">
        <v>2.83842201E-2</v>
      </c>
      <c r="D131" s="85">
        <v>68.437100000000001</v>
      </c>
      <c r="E131" s="181">
        <v>110.47839900000001</v>
      </c>
      <c r="F131" s="117">
        <v>2.9303875150000001</v>
      </c>
      <c r="G131" s="117">
        <v>51.364703999999996</v>
      </c>
      <c r="H131" s="114">
        <v>1.8631988589999999</v>
      </c>
      <c r="I131" s="140">
        <v>0.5530432230443354</v>
      </c>
      <c r="J131" s="141">
        <v>2.5056470900000002E-2</v>
      </c>
      <c r="K131" s="89">
        <v>81.708399999999997</v>
      </c>
      <c r="L131" s="183">
        <v>111.46444</v>
      </c>
      <c r="M131" s="118">
        <v>3.0705818969999998</v>
      </c>
      <c r="N131" s="116">
        <v>53.249850000000002</v>
      </c>
      <c r="O131" s="118">
        <v>1.883560213</v>
      </c>
      <c r="P131" s="140">
        <v>3.7080981726138602</v>
      </c>
    </row>
    <row r="132" spans="1:16" x14ac:dyDescent="0.3">
      <c r="A132" s="112">
        <v>3</v>
      </c>
      <c r="B132" s="112">
        <v>34</v>
      </c>
      <c r="C132" s="140">
        <v>3.3223583200000004E-2</v>
      </c>
      <c r="D132" s="85">
        <v>56.445399999999999</v>
      </c>
      <c r="E132" s="181">
        <v>100.538461</v>
      </c>
      <c r="F132" s="117">
        <v>2.6408839780000002</v>
      </c>
      <c r="G132" s="117">
        <v>44.425052000000001</v>
      </c>
      <c r="H132" s="114">
        <v>1.95747866</v>
      </c>
      <c r="I132" s="140">
        <v>2.1261537050025329E-3</v>
      </c>
      <c r="J132" s="141">
        <v>2.8058013899999998E-2</v>
      </c>
      <c r="K132" s="89">
        <v>78.272099999999995</v>
      </c>
      <c r="L132" s="183">
        <v>108.525098</v>
      </c>
      <c r="M132" s="118">
        <v>2.8556386809999998</v>
      </c>
      <c r="N132" s="116">
        <v>49.223234999999995</v>
      </c>
      <c r="O132" s="118">
        <v>1.889574257</v>
      </c>
      <c r="P132" s="140">
        <v>0.37099444115668229</v>
      </c>
    </row>
    <row r="133" spans="1:16" x14ac:dyDescent="0.3">
      <c r="A133" s="112">
        <v>3</v>
      </c>
      <c r="B133" s="112">
        <v>35</v>
      </c>
      <c r="C133" s="140">
        <v>3.1514739999999999E-2</v>
      </c>
      <c r="D133" s="85">
        <v>59.721700000000006</v>
      </c>
      <c r="E133" s="181">
        <v>102.594475</v>
      </c>
      <c r="F133" s="117">
        <v>2.72681883</v>
      </c>
      <c r="G133" s="117">
        <v>45.671274999999994</v>
      </c>
      <c r="H133" s="114">
        <v>1.8335820279999999</v>
      </c>
      <c r="I133" s="140">
        <v>2.7717816699421877E-2</v>
      </c>
      <c r="J133" s="141">
        <v>2.4598281900000001E-2</v>
      </c>
      <c r="K133" s="89">
        <v>81.36699999999999</v>
      </c>
      <c r="L133" s="183">
        <v>110.34928500000001</v>
      </c>
      <c r="M133" s="118">
        <v>3.0260594890000001</v>
      </c>
      <c r="N133" s="116">
        <v>51.542235999999995</v>
      </c>
      <c r="O133" s="118">
        <v>1.860340192</v>
      </c>
      <c r="P133" s="140">
        <v>0.68610514651263332</v>
      </c>
    </row>
    <row r="134" spans="1:16" x14ac:dyDescent="0.3">
      <c r="A134" s="112">
        <v>3</v>
      </c>
      <c r="B134" s="112">
        <v>36</v>
      </c>
      <c r="C134" s="140">
        <v>2.68902588E-2</v>
      </c>
      <c r="D134" s="85">
        <v>74.017899999999997</v>
      </c>
      <c r="E134" s="181">
        <v>108.477343</v>
      </c>
      <c r="F134" s="117">
        <v>3.36804419</v>
      </c>
      <c r="G134" s="117">
        <v>50.384083000000004</v>
      </c>
      <c r="H134" s="114">
        <v>1.873709155</v>
      </c>
      <c r="I134" s="140">
        <v>2.2929875156145445</v>
      </c>
      <c r="J134" s="141">
        <v>1.5766181000000001E-2</v>
      </c>
      <c r="K134" s="89">
        <v>96.384100000000004</v>
      </c>
      <c r="L134" s="183">
        <v>119.30658099999999</v>
      </c>
      <c r="M134" s="118">
        <v>4.0701946209999997</v>
      </c>
      <c r="N134" s="116">
        <v>62.619869999999992</v>
      </c>
      <c r="O134" s="118">
        <v>1.809869306</v>
      </c>
      <c r="P134" s="140">
        <v>136.49196861606097</v>
      </c>
    </row>
    <row r="135" spans="1:16" x14ac:dyDescent="0.3">
      <c r="A135" s="112">
        <v>3</v>
      </c>
      <c r="B135" s="112">
        <v>37</v>
      </c>
      <c r="C135" s="140">
        <v>2.8310655600000002E-2</v>
      </c>
      <c r="D135" s="85">
        <v>67.828700000000012</v>
      </c>
      <c r="E135" s="181">
        <v>104.386385</v>
      </c>
      <c r="F135" s="117">
        <v>3.2245814620000002</v>
      </c>
      <c r="G135" s="117">
        <v>47.984251</v>
      </c>
      <c r="H135" s="114">
        <v>1.863151574</v>
      </c>
      <c r="I135" s="140">
        <v>2.4137224515866507</v>
      </c>
      <c r="J135" s="141">
        <v>2.0045532200000001E-2</v>
      </c>
      <c r="K135" s="89">
        <v>87.915099999999995</v>
      </c>
      <c r="L135" s="183">
        <v>109.90829000000001</v>
      </c>
      <c r="M135" s="118">
        <v>3.7154749790000001</v>
      </c>
      <c r="N135" s="116">
        <v>52.020329999999994</v>
      </c>
      <c r="O135" s="118">
        <v>1.8374499989999999</v>
      </c>
      <c r="P135" s="140">
        <v>24.004702151189939</v>
      </c>
    </row>
    <row r="136" spans="1:16" x14ac:dyDescent="0.3">
      <c r="A136" s="112">
        <v>3</v>
      </c>
      <c r="B136" s="112">
        <v>38</v>
      </c>
      <c r="C136" s="140">
        <v>3.5977943400000004E-2</v>
      </c>
      <c r="D136" s="85">
        <v>54.1053</v>
      </c>
      <c r="E136" s="181">
        <v>97.682456999999999</v>
      </c>
      <c r="F136" s="117">
        <v>2.606956126</v>
      </c>
      <c r="G136" s="117">
        <v>42.446057000000003</v>
      </c>
      <c r="H136" s="114">
        <v>1.898474545</v>
      </c>
      <c r="I136" s="140">
        <v>5.6896352163685084E-2</v>
      </c>
      <c r="J136" s="141">
        <v>2.5539730100000001E-2</v>
      </c>
      <c r="K136" s="89">
        <v>77.126200000000011</v>
      </c>
      <c r="L136" s="183">
        <v>104.99635499999999</v>
      </c>
      <c r="M136" s="118">
        <v>3.1800849549999999</v>
      </c>
      <c r="N136" s="116">
        <v>49.579549999999998</v>
      </c>
      <c r="O136" s="118">
        <v>1.923105166</v>
      </c>
      <c r="P136" s="140">
        <v>3.9659152553974657</v>
      </c>
    </row>
    <row r="137" spans="1:16" x14ac:dyDescent="0.3">
      <c r="A137" s="112">
        <v>3</v>
      </c>
      <c r="B137" s="112">
        <v>39</v>
      </c>
      <c r="C137" s="140">
        <v>3.5537433600000001E-2</v>
      </c>
      <c r="D137" s="85">
        <v>54.0107</v>
      </c>
      <c r="E137" s="181">
        <v>99.824746000000005</v>
      </c>
      <c r="F137" s="117">
        <v>2.6797262210000001</v>
      </c>
      <c r="G137" s="117">
        <v>43.933268999999996</v>
      </c>
      <c r="H137" s="114">
        <v>2.018547195</v>
      </c>
      <c r="I137" s="140">
        <v>2.5819733873133192E-2</v>
      </c>
      <c r="J137" s="141">
        <v>2.65639477E-2</v>
      </c>
      <c r="K137" s="89">
        <v>74.953800000000001</v>
      </c>
      <c r="L137" s="183">
        <v>104.605107</v>
      </c>
      <c r="M137" s="118">
        <v>3.1586280809999998</v>
      </c>
      <c r="N137" s="116">
        <v>49.110002000000001</v>
      </c>
      <c r="O137" s="118">
        <v>1.8236830559999999</v>
      </c>
      <c r="P137" s="140">
        <v>13.444897356610001</v>
      </c>
    </row>
    <row r="138" spans="1:16" x14ac:dyDescent="0.3">
      <c r="A138" s="112">
        <v>3</v>
      </c>
      <c r="B138" s="112">
        <v>40</v>
      </c>
      <c r="C138" s="140">
        <v>3.1096515700000001E-2</v>
      </c>
      <c r="D138" s="85">
        <v>62.400400000000005</v>
      </c>
      <c r="E138" s="181">
        <v>104.194564</v>
      </c>
      <c r="F138" s="117">
        <v>2.7450882860000001</v>
      </c>
      <c r="G138" s="117">
        <v>47.570827000000001</v>
      </c>
      <c r="H138" s="114">
        <v>1.960001726</v>
      </c>
      <c r="I138" s="140">
        <v>6.3860608162293071E-3</v>
      </c>
      <c r="J138" s="141">
        <v>2.55748043E-2</v>
      </c>
      <c r="K138" s="89">
        <v>81.8339</v>
      </c>
      <c r="L138" s="183">
        <v>111.497471</v>
      </c>
      <c r="M138" s="118">
        <v>2.9498080089999998</v>
      </c>
      <c r="N138" s="116">
        <v>52.820998000000003</v>
      </c>
      <c r="O138" s="118">
        <v>1.9220735609999999</v>
      </c>
      <c r="P138" s="140">
        <v>1.570927192926816</v>
      </c>
    </row>
    <row r="139" spans="1:16" x14ac:dyDescent="0.3">
      <c r="A139" s="112">
        <v>3</v>
      </c>
      <c r="B139" s="112">
        <v>41</v>
      </c>
      <c r="C139" s="140">
        <v>3.0527814899999998E-2</v>
      </c>
      <c r="D139" s="85">
        <v>62.622199999999999</v>
      </c>
      <c r="E139" s="181">
        <v>104.038235</v>
      </c>
      <c r="F139" s="117">
        <v>2.7652270209999998</v>
      </c>
      <c r="G139" s="117">
        <v>47.600274999999996</v>
      </c>
      <c r="H139" s="114">
        <v>1.916645715</v>
      </c>
      <c r="I139" s="140">
        <v>3.213717305942939E-2</v>
      </c>
      <c r="J139" s="141">
        <v>2.6846631999999999E-2</v>
      </c>
      <c r="K139" s="89">
        <v>81.430300000000003</v>
      </c>
      <c r="L139" s="183">
        <v>109.495172</v>
      </c>
      <c r="M139" s="118">
        <v>2.9590752060000001</v>
      </c>
      <c r="N139" s="116">
        <v>50.820681</v>
      </c>
      <c r="O139" s="118">
        <v>1.9039082839999999</v>
      </c>
      <c r="P139" s="140">
        <v>0.68243029893727047</v>
      </c>
    </row>
    <row r="140" spans="1:16" x14ac:dyDescent="0.3">
      <c r="A140" s="112">
        <v>3</v>
      </c>
      <c r="B140" s="112">
        <v>42</v>
      </c>
      <c r="C140" s="140">
        <v>2.8205684700000001E-2</v>
      </c>
      <c r="D140" s="85">
        <v>70.050399999999996</v>
      </c>
      <c r="E140" s="181">
        <v>107.809894</v>
      </c>
      <c r="F140" s="117">
        <v>3.0226545840000001</v>
      </c>
      <c r="G140" s="117">
        <v>50.259267000000001</v>
      </c>
      <c r="H140" s="114">
        <v>1.8606633610000001</v>
      </c>
      <c r="I140" s="140">
        <v>0.72754746588996466</v>
      </c>
      <c r="J140" s="141">
        <v>2.5315294300000003E-2</v>
      </c>
      <c r="K140" s="89">
        <v>83.2911</v>
      </c>
      <c r="L140" s="183">
        <v>110.612897</v>
      </c>
      <c r="M140" s="118">
        <v>3.1548394740000001</v>
      </c>
      <c r="N140" s="116">
        <v>51.217157</v>
      </c>
      <c r="O140" s="118">
        <v>1.854878974</v>
      </c>
      <c r="P140" s="140">
        <v>2.0084244038079326</v>
      </c>
    </row>
    <row r="141" spans="1:16" x14ac:dyDescent="0.3">
      <c r="A141" s="112">
        <v>3</v>
      </c>
      <c r="B141" s="112">
        <v>43</v>
      </c>
      <c r="C141" s="140">
        <v>2.90209427E-2</v>
      </c>
      <c r="D141" s="85">
        <v>69.756799999999998</v>
      </c>
      <c r="E141" s="181">
        <v>107.643924</v>
      </c>
      <c r="F141" s="117">
        <v>2.9398203989999998</v>
      </c>
      <c r="G141" s="117">
        <v>49.219168000000003</v>
      </c>
      <c r="H141" s="114">
        <v>1.931422881</v>
      </c>
      <c r="I141" s="140">
        <v>0.58545985122247146</v>
      </c>
      <c r="J141" s="141">
        <v>2.3161361700000001E-2</v>
      </c>
      <c r="K141" s="89">
        <v>84.370700000000014</v>
      </c>
      <c r="L141" s="183">
        <v>111.424815</v>
      </c>
      <c r="M141" s="118">
        <v>3.1729269169999998</v>
      </c>
      <c r="N141" s="116">
        <v>53.873000999999995</v>
      </c>
      <c r="O141" s="118">
        <v>1.8325181669999999</v>
      </c>
      <c r="P141" s="140">
        <v>33.352614280101363</v>
      </c>
    </row>
    <row r="142" spans="1:16" x14ac:dyDescent="0.3">
      <c r="A142" s="112">
        <v>3</v>
      </c>
      <c r="B142" s="112">
        <v>44</v>
      </c>
      <c r="C142" s="140">
        <v>2.8488782899999999E-2</v>
      </c>
      <c r="D142" s="85">
        <v>70.087099999999992</v>
      </c>
      <c r="E142" s="181">
        <v>109.45757500000001</v>
      </c>
      <c r="F142" s="117">
        <v>2.991301784</v>
      </c>
      <c r="G142" s="117">
        <v>50.633465999999999</v>
      </c>
      <c r="H142" s="114">
        <v>1.9638681039999999</v>
      </c>
      <c r="I142" s="140">
        <v>0.6944334665026004</v>
      </c>
      <c r="J142" s="141">
        <v>2.6730634699999999E-2</v>
      </c>
      <c r="K142" s="89">
        <v>83.334900000000005</v>
      </c>
      <c r="L142" s="183">
        <v>109.55940200000001</v>
      </c>
      <c r="M142" s="118">
        <v>3.0852203550000001</v>
      </c>
      <c r="N142" s="116">
        <v>50.498718999999994</v>
      </c>
      <c r="O142" s="118">
        <v>1.9428965789999999</v>
      </c>
      <c r="P142" s="140">
        <v>1.057094588515848</v>
      </c>
    </row>
    <row r="143" spans="1:16" x14ac:dyDescent="0.3">
      <c r="A143" s="112">
        <v>3</v>
      </c>
      <c r="B143" s="112">
        <v>45</v>
      </c>
      <c r="C143" s="140">
        <v>2.83634262E-2</v>
      </c>
      <c r="D143" s="85">
        <v>70.872500000000002</v>
      </c>
      <c r="E143" s="181">
        <v>109.764843</v>
      </c>
      <c r="F143" s="117">
        <v>3.0464240899999999</v>
      </c>
      <c r="G143" s="117">
        <v>50.342357</v>
      </c>
      <c r="H143" s="114">
        <v>1.8165439750000001</v>
      </c>
      <c r="I143" s="140">
        <v>0.78453527114365229</v>
      </c>
      <c r="J143" s="141">
        <v>2.7972566600000002E-2</v>
      </c>
      <c r="K143" s="89">
        <v>81.924499999999995</v>
      </c>
      <c r="L143" s="183">
        <v>108.210678</v>
      </c>
      <c r="M143" s="118">
        <v>3.0448665660000001</v>
      </c>
      <c r="N143" s="116">
        <v>48.645823999999998</v>
      </c>
      <c r="O143" s="118">
        <v>1.90367084</v>
      </c>
      <c r="P143" s="140">
        <v>1.4060753425746884</v>
      </c>
    </row>
    <row r="144" spans="1:16" x14ac:dyDescent="0.3">
      <c r="A144" s="112">
        <v>3</v>
      </c>
      <c r="B144" s="112">
        <v>46</v>
      </c>
      <c r="C144" s="140">
        <v>2.8972070699999998E-2</v>
      </c>
      <c r="D144" s="85">
        <v>69.59790000000001</v>
      </c>
      <c r="E144" s="181">
        <v>109.42340799999999</v>
      </c>
      <c r="F144" s="117">
        <v>2.980458015</v>
      </c>
      <c r="G144" s="117">
        <v>50.047442999999994</v>
      </c>
      <c r="H144" s="114">
        <v>1.8182009050000001</v>
      </c>
      <c r="I144" s="140">
        <v>0.6434546422167865</v>
      </c>
      <c r="J144" s="141">
        <v>2.8678896000000002E-2</v>
      </c>
      <c r="K144" s="89">
        <v>80.633200000000002</v>
      </c>
      <c r="L144" s="183">
        <v>107.01746700000001</v>
      </c>
      <c r="M144" s="118">
        <v>2.9272329030000002</v>
      </c>
      <c r="N144" s="116">
        <v>47.581681000000003</v>
      </c>
      <c r="O144" s="118">
        <v>1.8964320699999999</v>
      </c>
      <c r="P144" s="140">
        <v>0.86228657164823275</v>
      </c>
    </row>
    <row r="145" spans="1:16" x14ac:dyDescent="0.3">
      <c r="A145" s="112">
        <v>3</v>
      </c>
      <c r="B145" s="112">
        <v>47</v>
      </c>
      <c r="C145" s="140">
        <v>3.4451107000000002E-2</v>
      </c>
      <c r="D145" s="85">
        <v>58.235199999999999</v>
      </c>
      <c r="E145" s="181">
        <v>97.979073</v>
      </c>
      <c r="F145" s="117">
        <v>2.5168884340000002</v>
      </c>
      <c r="G145" s="117">
        <v>42.679099999999998</v>
      </c>
      <c r="H145" s="114">
        <v>1.762990461</v>
      </c>
      <c r="I145" s="140">
        <v>4.1888756991317576E-3</v>
      </c>
      <c r="J145" s="141">
        <v>2.6355964700000001E-2</v>
      </c>
      <c r="K145" s="89">
        <v>79.4589</v>
      </c>
      <c r="L145" s="183">
        <v>108.828694</v>
      </c>
      <c r="M145" s="118">
        <v>2.9416133160000002</v>
      </c>
      <c r="N145" s="116">
        <v>51.056359</v>
      </c>
      <c r="O145" s="118">
        <v>1.839110386</v>
      </c>
      <c r="P145" s="140">
        <v>3.0670853240803315</v>
      </c>
    </row>
    <row r="146" spans="1:16" x14ac:dyDescent="0.3">
      <c r="A146" s="112">
        <v>3</v>
      </c>
      <c r="B146" s="112">
        <v>48</v>
      </c>
      <c r="C146" s="140">
        <v>3.2910533899999997E-2</v>
      </c>
      <c r="D146" s="85">
        <v>60.307399999999994</v>
      </c>
      <c r="E146" s="181">
        <v>99.922027999999997</v>
      </c>
      <c r="F146" s="117">
        <v>2.6334824760000002</v>
      </c>
      <c r="G146" s="117">
        <v>44.190207999999998</v>
      </c>
      <c r="H146" s="114">
        <v>1.902495246</v>
      </c>
      <c r="I146" s="140">
        <v>2.2904836810908234E-2</v>
      </c>
      <c r="J146" s="141">
        <v>2.6600994100000001E-2</v>
      </c>
      <c r="K146" s="89">
        <v>81.462199999999996</v>
      </c>
      <c r="L146" s="183">
        <v>108.666887</v>
      </c>
      <c r="M146" s="118">
        <v>3.0452155630000002</v>
      </c>
      <c r="N146" s="116">
        <v>50.705860999999999</v>
      </c>
      <c r="O146" s="118">
        <v>1.782966351</v>
      </c>
      <c r="P146" s="140">
        <v>6.2508628754984263</v>
      </c>
    </row>
    <row r="147" spans="1:16" x14ac:dyDescent="0.3">
      <c r="A147" s="112">
        <v>3</v>
      </c>
      <c r="B147" s="112">
        <v>49</v>
      </c>
      <c r="C147" s="140">
        <v>2.8851951599999998E-2</v>
      </c>
      <c r="D147" s="85">
        <v>68.734799999999993</v>
      </c>
      <c r="E147" s="181">
        <v>105.94284599999999</v>
      </c>
      <c r="F147" s="117">
        <v>3.0734923869999999</v>
      </c>
      <c r="G147" s="117">
        <v>48.830615999999999</v>
      </c>
      <c r="H147" s="114">
        <v>1.8661781630000001</v>
      </c>
      <c r="I147" s="140">
        <v>1.0447381398725293</v>
      </c>
      <c r="J147" s="141">
        <v>2.74747028E-2</v>
      </c>
      <c r="K147" s="89">
        <v>83.528500000000008</v>
      </c>
      <c r="L147" s="183">
        <v>108.72447699999999</v>
      </c>
      <c r="M147" s="118">
        <v>3.148211978</v>
      </c>
      <c r="N147" s="116">
        <v>49.074359000000001</v>
      </c>
      <c r="O147" s="118">
        <v>1.8836788259999999</v>
      </c>
      <c r="P147" s="140">
        <v>1.8658034761407016</v>
      </c>
    </row>
    <row r="148" spans="1:16" x14ac:dyDescent="0.3">
      <c r="A148" s="112">
        <v>3</v>
      </c>
      <c r="B148" s="112">
        <v>50</v>
      </c>
      <c r="C148" s="140">
        <v>3.0100995999999998E-2</v>
      </c>
      <c r="D148" s="85">
        <v>67.009600000000006</v>
      </c>
      <c r="E148" s="181">
        <v>103.60225700000001</v>
      </c>
      <c r="F148" s="117">
        <v>2.9734801100000001</v>
      </c>
      <c r="G148" s="117">
        <v>47.203648999999999</v>
      </c>
      <c r="H148" s="114">
        <v>1.8229578049999999</v>
      </c>
      <c r="I148" s="140">
        <v>0.23615952322337924</v>
      </c>
      <c r="J148" s="141">
        <v>2.66660404E-2</v>
      </c>
      <c r="K148" s="89">
        <v>82.509500000000003</v>
      </c>
      <c r="L148" s="183">
        <v>108.49581499999999</v>
      </c>
      <c r="M148" s="118">
        <v>3.1023571200000002</v>
      </c>
      <c r="N148" s="116">
        <v>50.026084999999995</v>
      </c>
      <c r="O148" s="118">
        <v>1.855374536</v>
      </c>
      <c r="P148" s="140">
        <v>2.7395439897392553</v>
      </c>
    </row>
    <row r="149" spans="1:16" x14ac:dyDescent="0.3">
      <c r="A149" s="112">
        <v>3</v>
      </c>
      <c r="B149" s="112">
        <v>51</v>
      </c>
      <c r="C149" s="140">
        <v>3.2167774199999999E-2</v>
      </c>
      <c r="D149" s="85">
        <v>61.718200000000003</v>
      </c>
      <c r="E149" s="181">
        <v>103.215711</v>
      </c>
      <c r="F149" s="117">
        <v>2.6763607779999998</v>
      </c>
      <c r="G149" s="117">
        <v>46.382182999999998</v>
      </c>
      <c r="H149" s="114">
        <v>1.964253934</v>
      </c>
      <c r="I149" s="140">
        <v>2.4225534720860066E-2</v>
      </c>
      <c r="J149" s="141">
        <v>2.9015913000000001E-2</v>
      </c>
      <c r="K149" s="89">
        <v>77.791399999999996</v>
      </c>
      <c r="L149" s="183">
        <v>106.439853</v>
      </c>
      <c r="M149" s="118">
        <v>2.8104300539999998</v>
      </c>
      <c r="N149" s="116">
        <v>47.022480000000002</v>
      </c>
      <c r="O149" s="118">
        <v>1.8870934109999999</v>
      </c>
      <c r="P149" s="140">
        <v>0.36723010999419109</v>
      </c>
    </row>
    <row r="150" spans="1:16" x14ac:dyDescent="0.3">
      <c r="A150" s="112">
        <v>3</v>
      </c>
      <c r="B150" s="112">
        <v>52</v>
      </c>
      <c r="C150" s="140">
        <v>2.9912384E-2</v>
      </c>
      <c r="D150" s="85">
        <v>63.853099999999998</v>
      </c>
      <c r="E150" s="181">
        <v>106.60794299999999</v>
      </c>
      <c r="F150" s="117">
        <v>2.8440042449999998</v>
      </c>
      <c r="G150" s="117">
        <v>48.667278000000003</v>
      </c>
      <c r="H150" s="114">
        <v>1.78461234</v>
      </c>
      <c r="I150" s="140">
        <v>6.9785675988332602E-2</v>
      </c>
      <c r="J150" s="141">
        <v>2.3306405999999998E-2</v>
      </c>
      <c r="K150" s="89">
        <v>80.372</v>
      </c>
      <c r="L150" s="183">
        <v>111.026217</v>
      </c>
      <c r="M150" s="118">
        <v>3.0781775819999999</v>
      </c>
      <c r="N150" s="116">
        <v>54.007324000000004</v>
      </c>
      <c r="O150" s="118">
        <v>1.779592726</v>
      </c>
      <c r="P150" s="140">
        <v>27.65204936272966</v>
      </c>
    </row>
    <row r="151" spans="1:16" x14ac:dyDescent="0.3">
      <c r="A151" s="112">
        <v>3</v>
      </c>
      <c r="B151" s="112">
        <v>53</v>
      </c>
      <c r="C151" s="140">
        <v>2.9929847700000001E-2</v>
      </c>
      <c r="D151" s="85">
        <v>63.868700000000004</v>
      </c>
      <c r="E151" s="181">
        <v>108.403037</v>
      </c>
      <c r="F151" s="117">
        <v>2.8122149510000001</v>
      </c>
      <c r="G151" s="117">
        <v>49.465507000000002</v>
      </c>
      <c r="H151" s="114">
        <v>1.8301827660000001</v>
      </c>
      <c r="I151" s="140">
        <v>0.10060259989567971</v>
      </c>
      <c r="J151" s="141">
        <v>2.34938393E-2</v>
      </c>
      <c r="K151" s="89">
        <v>79.882800000000003</v>
      </c>
      <c r="L151" s="183">
        <v>110.86983000000001</v>
      </c>
      <c r="M151" s="118">
        <v>2.9883331100000001</v>
      </c>
      <c r="N151" s="116">
        <v>53.553845000000003</v>
      </c>
      <c r="O151" s="118">
        <v>1.6746419210000001</v>
      </c>
      <c r="P151" s="140">
        <v>89.445757723921517</v>
      </c>
    </row>
    <row r="152" spans="1:16" x14ac:dyDescent="0.3">
      <c r="A152" s="107">
        <v>2</v>
      </c>
      <c r="B152" s="107">
        <v>1</v>
      </c>
      <c r="C152" s="150">
        <v>2.53681927E-2</v>
      </c>
      <c r="D152" s="48">
        <v>54.320700000000002</v>
      </c>
      <c r="E152" s="48">
        <v>117.48766099999999</v>
      </c>
      <c r="F152" s="108">
        <v>2.9134709929999998</v>
      </c>
      <c r="G152" s="108">
        <v>60.655733000000005</v>
      </c>
      <c r="H152" s="108">
        <v>1.4103056089999999</v>
      </c>
      <c r="I152" s="150">
        <v>0.13683728518681854</v>
      </c>
      <c r="J152" s="44">
        <v>2.2036643999999998E-2</v>
      </c>
      <c r="K152" s="87">
        <v>67.306299999999993</v>
      </c>
      <c r="L152" s="87">
        <v>127.64858100000001</v>
      </c>
      <c r="M152" s="109">
        <v>2.820871436</v>
      </c>
      <c r="N152" s="109">
        <v>68.888976</v>
      </c>
      <c r="O152" s="109">
        <v>1.7307407189999999</v>
      </c>
      <c r="P152" s="150">
        <v>0.61617404065615611</v>
      </c>
    </row>
    <row r="153" spans="1:16" x14ac:dyDescent="0.3">
      <c r="A153" s="107">
        <v>2</v>
      </c>
      <c r="B153" s="107">
        <v>2</v>
      </c>
      <c r="C153" s="150">
        <v>2.7547475800000002E-2</v>
      </c>
      <c r="D153" s="48">
        <v>55.264599999999994</v>
      </c>
      <c r="E153" s="48">
        <v>115.311763</v>
      </c>
      <c r="F153" s="108">
        <v>2.9182501099999998</v>
      </c>
      <c r="G153" s="108">
        <v>56.026177000000004</v>
      </c>
      <c r="H153" s="108">
        <v>2.5</v>
      </c>
      <c r="I153" s="150">
        <v>1.7532256609012318E-4</v>
      </c>
      <c r="J153" s="44">
        <v>2.3544574699999998E-2</v>
      </c>
      <c r="K153" s="87">
        <v>70.255499999999998</v>
      </c>
      <c r="L153" s="87">
        <v>125.16473999999999</v>
      </c>
      <c r="M153" s="109">
        <v>2.8999350229999998</v>
      </c>
      <c r="N153" s="109">
        <v>61.779959000000005</v>
      </c>
      <c r="O153" s="109">
        <v>2.058211601</v>
      </c>
      <c r="P153" s="150">
        <v>0.17405192585158372</v>
      </c>
    </row>
    <row r="154" spans="1:16" x14ac:dyDescent="0.3">
      <c r="A154" s="107">
        <v>2</v>
      </c>
      <c r="B154" s="107">
        <v>3</v>
      </c>
      <c r="C154" s="150">
        <v>3.0217340499999999E-2</v>
      </c>
      <c r="D154" s="48">
        <v>56.008200000000002</v>
      </c>
      <c r="E154" s="48">
        <v>109.612701</v>
      </c>
      <c r="F154" s="108">
        <v>2.72445592</v>
      </c>
      <c r="G154" s="108">
        <v>51.052211</v>
      </c>
      <c r="H154" s="108">
        <v>1.8207203430000001</v>
      </c>
      <c r="I154" s="150">
        <v>0.21121846138864708</v>
      </c>
      <c r="J154" s="44">
        <v>2.48485279E-2</v>
      </c>
      <c r="K154" s="87">
        <v>75.488</v>
      </c>
      <c r="L154" s="87">
        <v>120.969902</v>
      </c>
      <c r="M154" s="109">
        <v>2.8795476889999998</v>
      </c>
      <c r="N154" s="109">
        <v>58.285648999999999</v>
      </c>
      <c r="O154" s="109">
        <v>1.828861469</v>
      </c>
      <c r="P154" s="150">
        <v>1.5672673974091629</v>
      </c>
    </row>
    <row r="155" spans="1:16" x14ac:dyDescent="0.3">
      <c r="A155" s="107">
        <v>2</v>
      </c>
      <c r="B155" s="107">
        <v>4</v>
      </c>
      <c r="C155" s="150">
        <v>2.6951244400000001E-2</v>
      </c>
      <c r="D155" s="48">
        <v>58.962699999999998</v>
      </c>
      <c r="E155" s="48">
        <v>114.98739400000001</v>
      </c>
      <c r="F155" s="108">
        <v>2.784743202</v>
      </c>
      <c r="G155" s="108">
        <v>55.442660999999994</v>
      </c>
      <c r="H155" s="108">
        <v>1.7754490220000001</v>
      </c>
      <c r="I155" s="150">
        <v>0.32397584157289466</v>
      </c>
      <c r="J155" s="44">
        <v>2.3132408099999998E-2</v>
      </c>
      <c r="K155" s="87">
        <v>75.247200000000007</v>
      </c>
      <c r="L155" s="87">
        <v>125.173346</v>
      </c>
      <c r="M155" s="109">
        <v>2.8763373969999999</v>
      </c>
      <c r="N155" s="109">
        <v>61.330227999999998</v>
      </c>
      <c r="O155" s="109">
        <v>1.784294598</v>
      </c>
      <c r="P155" s="150">
        <v>2.6560155869317343</v>
      </c>
    </row>
    <row r="156" spans="1:16" x14ac:dyDescent="0.3">
      <c r="A156" s="107">
        <v>2</v>
      </c>
      <c r="B156" s="107">
        <v>5</v>
      </c>
      <c r="C156" s="150">
        <v>2.7250618000000001E-2</v>
      </c>
      <c r="D156" s="48">
        <v>60.603299999999997</v>
      </c>
      <c r="E156" s="48">
        <v>116.589614</v>
      </c>
      <c r="F156" s="108">
        <v>2.9392413560000001</v>
      </c>
      <c r="G156" s="108">
        <v>55.573033000000002</v>
      </c>
      <c r="H156" s="108">
        <v>1.6707202379999999</v>
      </c>
      <c r="I156" s="150">
        <v>0.18134933638071873</v>
      </c>
      <c r="J156" s="44">
        <v>1.4477111799999999E-2</v>
      </c>
      <c r="K156" s="87">
        <v>82.103800000000007</v>
      </c>
      <c r="L156" s="87">
        <v>131.30286100000001</v>
      </c>
      <c r="M156" s="109">
        <v>3.2800378430000001</v>
      </c>
      <c r="N156" s="109">
        <v>74.771799000000001</v>
      </c>
      <c r="O156" s="109">
        <v>1.631191654</v>
      </c>
      <c r="P156" s="150">
        <v>893.20797216332926</v>
      </c>
    </row>
    <row r="157" spans="1:16" x14ac:dyDescent="0.3">
      <c r="A157" s="107">
        <v>2</v>
      </c>
      <c r="B157" s="107">
        <v>6</v>
      </c>
      <c r="C157" s="150">
        <v>2.6330209700000003E-2</v>
      </c>
      <c r="D157" s="48">
        <v>65.508700000000005</v>
      </c>
      <c r="E157" s="48">
        <v>112.459384</v>
      </c>
      <c r="F157" s="108">
        <v>3.1294897769999999</v>
      </c>
      <c r="G157" s="108">
        <v>52.736829</v>
      </c>
      <c r="H157" s="108">
        <v>1.8820589919999999</v>
      </c>
      <c r="I157" s="150">
        <v>0.65400910482481567</v>
      </c>
      <c r="J157" s="44">
        <v>1.6319789899999999E-2</v>
      </c>
      <c r="K157" s="87">
        <v>88.734099999999998</v>
      </c>
      <c r="L157" s="87">
        <v>133.39889599999998</v>
      </c>
      <c r="M157" s="109">
        <v>3.5418195159999999</v>
      </c>
      <c r="N157" s="109">
        <v>74.216558000000006</v>
      </c>
      <c r="O157" s="109">
        <v>1.7940184669999999</v>
      </c>
      <c r="P157" s="150">
        <v>162.76305826064217</v>
      </c>
    </row>
    <row r="158" spans="1:16" x14ac:dyDescent="0.3">
      <c r="A158" s="107">
        <v>2</v>
      </c>
      <c r="B158" s="107">
        <v>7</v>
      </c>
      <c r="C158" s="150">
        <v>2.23774643E-2</v>
      </c>
      <c r="D158" s="48">
        <v>70.201399999999992</v>
      </c>
      <c r="E158" s="48">
        <v>120.526996</v>
      </c>
      <c r="F158" s="108">
        <v>3.434551259</v>
      </c>
      <c r="G158" s="108">
        <v>58.925632</v>
      </c>
      <c r="H158" s="108">
        <v>1.777702347</v>
      </c>
      <c r="I158" s="150">
        <v>3.4201695087790149</v>
      </c>
      <c r="J158" s="44">
        <v>1.8617599500000002E-2</v>
      </c>
      <c r="K158" s="87">
        <v>87.142800000000008</v>
      </c>
      <c r="L158" s="87">
        <v>133.38243900000001</v>
      </c>
      <c r="M158" s="109">
        <v>3.6151291510000001</v>
      </c>
      <c r="N158" s="109">
        <v>68.881260999999995</v>
      </c>
      <c r="O158" s="109">
        <v>1.804757103</v>
      </c>
      <c r="P158" s="150">
        <v>17.314584233497619</v>
      </c>
    </row>
    <row r="159" spans="1:16" x14ac:dyDescent="0.3">
      <c r="A159" s="107">
        <v>2</v>
      </c>
      <c r="B159" s="107">
        <v>8</v>
      </c>
      <c r="C159" s="150">
        <v>2.2292520499999999E-2</v>
      </c>
      <c r="D159" s="48">
        <v>67.434600000000003</v>
      </c>
      <c r="E159" s="48">
        <v>121.81241600000001</v>
      </c>
      <c r="F159" s="108">
        <v>3.3133242379999999</v>
      </c>
      <c r="G159" s="108">
        <v>61.607710000000004</v>
      </c>
      <c r="H159" s="108">
        <v>1.803919144</v>
      </c>
      <c r="I159" s="150">
        <v>1.7368676925923427</v>
      </c>
      <c r="J159" s="44">
        <v>1.9500007600000001E-2</v>
      </c>
      <c r="K159" s="87">
        <v>84.013000000000005</v>
      </c>
      <c r="L159" s="87">
        <v>131.851291</v>
      </c>
      <c r="M159" s="109">
        <v>3.4541531820000002</v>
      </c>
      <c r="N159" s="109">
        <v>67.252946999999992</v>
      </c>
      <c r="O159" s="109">
        <v>1.860768357</v>
      </c>
      <c r="P159" s="150">
        <v>6.993240610235584</v>
      </c>
    </row>
    <row r="160" spans="1:16" x14ac:dyDescent="0.3">
      <c r="A160" s="107">
        <v>2</v>
      </c>
      <c r="B160" s="107">
        <v>9</v>
      </c>
      <c r="C160" s="150">
        <v>2.0958627699999999E-2</v>
      </c>
      <c r="D160" s="48">
        <v>69.529800000000009</v>
      </c>
      <c r="E160" s="48">
        <v>124.158974</v>
      </c>
      <c r="F160" s="108">
        <v>3.1954140130000002</v>
      </c>
      <c r="G160" s="108">
        <v>65.42689</v>
      </c>
      <c r="H160" s="108">
        <v>1.9624656359999999</v>
      </c>
      <c r="I160" s="150">
        <v>1.2805852231038466</v>
      </c>
      <c r="J160" s="44">
        <v>1.85055389E-2</v>
      </c>
      <c r="K160" s="87">
        <v>86.046499999999995</v>
      </c>
      <c r="L160" s="87">
        <v>136.775575</v>
      </c>
      <c r="M160" s="109">
        <v>3.2582599120000002</v>
      </c>
      <c r="N160" s="109">
        <v>71.837682999999998</v>
      </c>
      <c r="O160" s="109">
        <v>1.9281278120000001</v>
      </c>
      <c r="P160" s="150">
        <v>1.985070859484978</v>
      </c>
    </row>
    <row r="161" spans="1:16" x14ac:dyDescent="0.3">
      <c r="A161" s="107">
        <v>2</v>
      </c>
      <c r="B161" s="107">
        <v>10</v>
      </c>
      <c r="C161" s="150">
        <v>3.0743480699999999E-2</v>
      </c>
      <c r="D161" s="48">
        <v>53.932899999999997</v>
      </c>
      <c r="E161" s="48">
        <v>108.80028399999999</v>
      </c>
      <c r="F161" s="108">
        <v>3.2730875940000002</v>
      </c>
      <c r="G161" s="108">
        <v>51.105643000000001</v>
      </c>
      <c r="H161" s="108">
        <v>1.575153713</v>
      </c>
      <c r="I161" s="150">
        <v>2.6651075975603956E-3</v>
      </c>
      <c r="J161" s="44">
        <v>2.3401411100000002E-2</v>
      </c>
      <c r="K161" s="87">
        <v>74.834000000000003</v>
      </c>
      <c r="L161" s="87">
        <v>119.81539500000001</v>
      </c>
      <c r="M161" s="109">
        <v>3.078325016</v>
      </c>
      <c r="N161" s="109">
        <v>60.575442000000002</v>
      </c>
      <c r="O161" s="109">
        <v>1.83263906</v>
      </c>
      <c r="P161" s="150">
        <v>5.230694262982805</v>
      </c>
    </row>
    <row r="162" spans="1:16" x14ac:dyDescent="0.3">
      <c r="A162" s="107">
        <v>2</v>
      </c>
      <c r="B162" s="107">
        <v>11</v>
      </c>
      <c r="C162" s="150">
        <v>2.7547477228746418E-2</v>
      </c>
      <c r="D162" s="48">
        <v>55.264599999999994</v>
      </c>
      <c r="E162" s="48">
        <v>115.311763</v>
      </c>
      <c r="F162" s="108">
        <v>2.9182501099999998</v>
      </c>
      <c r="G162" s="108">
        <v>56.026177000000004</v>
      </c>
      <c r="H162" s="108">
        <v>2.4500000000000002</v>
      </c>
      <c r="I162" s="150">
        <v>1.7532256609012318E-4</v>
      </c>
      <c r="J162" s="44">
        <v>2.3544573936532316E-2</v>
      </c>
      <c r="K162" s="87">
        <v>70.255499999999998</v>
      </c>
      <c r="L162" s="87">
        <v>125.16473999999999</v>
      </c>
      <c r="M162" s="109">
        <v>2.8999350229999998</v>
      </c>
      <c r="N162" s="109">
        <v>61.779959000000005</v>
      </c>
      <c r="O162" s="109">
        <v>2.058211601</v>
      </c>
      <c r="P162" s="150">
        <v>0.17405192585158372</v>
      </c>
    </row>
    <row r="163" spans="1:16" x14ac:dyDescent="0.3">
      <c r="A163" s="107">
        <v>2</v>
      </c>
      <c r="B163" s="107">
        <v>12</v>
      </c>
      <c r="C163" s="150">
        <v>2.22289848332347E-2</v>
      </c>
      <c r="D163" s="48">
        <v>57.896900000000002</v>
      </c>
      <c r="E163" s="48">
        <v>114.30153899999999</v>
      </c>
      <c r="F163" s="108">
        <v>3.3701791679999999</v>
      </c>
      <c r="G163" s="108">
        <v>63.439643000000004</v>
      </c>
      <c r="H163" s="108">
        <v>1.9713450770000001</v>
      </c>
      <c r="I163" s="150">
        <v>5.2029600106939022E-2</v>
      </c>
      <c r="J163" s="44">
        <v>1.2350316779004295E-2</v>
      </c>
      <c r="K163" s="87">
        <v>71.665700000000001</v>
      </c>
      <c r="L163" s="87">
        <v>133.52603299999998</v>
      </c>
      <c r="M163" s="109">
        <v>3.2010287179999999</v>
      </c>
      <c r="N163" s="109">
        <v>82.654427999999996</v>
      </c>
      <c r="O163" s="109">
        <v>1.996067053</v>
      </c>
      <c r="P163" s="150">
        <v>1.5938435698086273</v>
      </c>
    </row>
    <row r="164" spans="1:16" x14ac:dyDescent="0.3">
      <c r="A164" s="107">
        <v>2</v>
      </c>
      <c r="B164" s="107">
        <v>13</v>
      </c>
      <c r="C164" s="150">
        <v>2.1452187556082674E-2</v>
      </c>
      <c r="D164" s="48">
        <v>67.281099999999995</v>
      </c>
      <c r="E164" s="48">
        <v>125.12983399999999</v>
      </c>
      <c r="F164" s="108">
        <v>3.2720137359999999</v>
      </c>
      <c r="G164" s="108">
        <v>64.187822000000011</v>
      </c>
      <c r="H164" s="108">
        <v>1.915093275</v>
      </c>
      <c r="I164" s="150">
        <v>1.9216141668436428</v>
      </c>
      <c r="J164" s="44">
        <v>1.8918503262256518E-2</v>
      </c>
      <c r="K164" s="87">
        <v>84.778500000000008</v>
      </c>
      <c r="L164" s="87">
        <v>137.11999499999999</v>
      </c>
      <c r="M164" s="109">
        <v>3.2906225779999998</v>
      </c>
      <c r="N164" s="109">
        <v>70.633837999999997</v>
      </c>
      <c r="O164" s="109">
        <v>1.8986490949999999</v>
      </c>
      <c r="P164" s="150">
        <v>4.815891279938751</v>
      </c>
    </row>
    <row r="165" spans="1:16" x14ac:dyDescent="0.3">
      <c r="A165" s="107">
        <v>2</v>
      </c>
      <c r="B165" s="107">
        <v>14</v>
      </c>
      <c r="C165" s="150">
        <v>2.8715842042051905E-2</v>
      </c>
      <c r="D165" s="48">
        <v>52.754899999999999</v>
      </c>
      <c r="E165" s="48">
        <v>102.06989499999999</v>
      </c>
      <c r="F165" s="108">
        <v>3.0111808020000002</v>
      </c>
      <c r="G165" s="108">
        <v>48.769893000000003</v>
      </c>
      <c r="H165" s="108">
        <v>1.867802607</v>
      </c>
      <c r="I165" s="150">
        <v>3.6393751996784629E-2</v>
      </c>
      <c r="J165" s="44">
        <v>1.6270105804207863E-2</v>
      </c>
      <c r="K165" s="87">
        <v>68.27239999999999</v>
      </c>
      <c r="L165" s="87">
        <v>117.439904</v>
      </c>
      <c r="M165" s="109">
        <v>3.0646877629999998</v>
      </c>
      <c r="N165" s="109">
        <v>63.031696999999994</v>
      </c>
      <c r="O165" s="109">
        <v>1.6281630060000001</v>
      </c>
      <c r="P165" s="150">
        <v>12.741657736781725</v>
      </c>
    </row>
    <row r="166" spans="1:16" x14ac:dyDescent="0.3">
      <c r="A166" s="107">
        <v>2</v>
      </c>
      <c r="B166" s="107">
        <v>15</v>
      </c>
      <c r="C166" s="150">
        <v>3.3157603764853993E-2</v>
      </c>
      <c r="D166" s="48">
        <v>50.837499999999999</v>
      </c>
      <c r="E166" s="48">
        <v>94.492508999999998</v>
      </c>
      <c r="F166" s="108">
        <v>2.9199872490000001</v>
      </c>
      <c r="G166" s="108">
        <v>41.696038999999999</v>
      </c>
      <c r="H166" s="108">
        <v>1.9385912590000001</v>
      </c>
      <c r="I166" s="150">
        <v>6.0642830196601044E-3</v>
      </c>
      <c r="J166" s="44">
        <v>2.2950614223268644E-2</v>
      </c>
      <c r="K166" s="87">
        <v>69.664199999999994</v>
      </c>
      <c r="L166" s="87">
        <v>115.89683600000001</v>
      </c>
      <c r="M166" s="109">
        <v>3.1486388820000002</v>
      </c>
      <c r="N166" s="109">
        <v>57.426324000000001</v>
      </c>
      <c r="O166" s="109">
        <v>1.8817876739999999</v>
      </c>
      <c r="P166" s="150">
        <v>1.1782123826073556</v>
      </c>
    </row>
    <row r="167" spans="1:16" x14ac:dyDescent="0.3">
      <c r="A167" s="107">
        <v>2</v>
      </c>
      <c r="B167" s="107">
        <v>16</v>
      </c>
      <c r="C167" s="150">
        <v>2.9193925216083209E-2</v>
      </c>
      <c r="D167" s="90">
        <v>53.658700000000003</v>
      </c>
      <c r="E167" s="48">
        <v>112.147119</v>
      </c>
      <c r="F167" s="108">
        <v>4.1646746349999999</v>
      </c>
      <c r="G167" s="108">
        <v>61.074128999999999</v>
      </c>
      <c r="H167" s="108">
        <v>1.428841356</v>
      </c>
      <c r="I167" s="150">
        <v>15.866670937156261</v>
      </c>
      <c r="J167" s="44">
        <v>2.3781530709436449E-2</v>
      </c>
      <c r="K167" s="91">
        <v>71.708299999999994</v>
      </c>
      <c r="L167" s="87">
        <v>121.912471</v>
      </c>
      <c r="M167" s="109">
        <v>3.454046639</v>
      </c>
      <c r="N167" s="109">
        <v>66.360451999999995</v>
      </c>
      <c r="O167" s="109">
        <v>1.4526491290000001</v>
      </c>
      <c r="P167" s="150">
        <v>23.477767236917703</v>
      </c>
    </row>
    <row r="168" spans="1:16" x14ac:dyDescent="0.3">
      <c r="A168" s="107">
        <v>2</v>
      </c>
      <c r="B168" s="107">
        <v>17</v>
      </c>
      <c r="C168" s="150">
        <v>3.1331268206082286E-2</v>
      </c>
      <c r="D168" s="48">
        <v>52.436099999999996</v>
      </c>
      <c r="E168" s="48">
        <v>104.16516</v>
      </c>
      <c r="F168" s="108">
        <v>3.1605108730000002</v>
      </c>
      <c r="G168" s="108">
        <v>50.533465</v>
      </c>
      <c r="H168" s="108">
        <v>1.5117907260000001</v>
      </c>
      <c r="I168" s="150">
        <v>1.3327627419761909</v>
      </c>
      <c r="J168" s="44">
        <v>2.6148685946817209E-2</v>
      </c>
      <c r="K168" s="87">
        <v>70.069299999999998</v>
      </c>
      <c r="L168" s="87">
        <v>116.219172</v>
      </c>
      <c r="M168" s="109">
        <v>3.0180544330000001</v>
      </c>
      <c r="N168" s="109">
        <v>56.604881000000006</v>
      </c>
      <c r="O168" s="109">
        <v>1.6170604909999999</v>
      </c>
      <c r="P168" s="150">
        <v>1.7528300854089869</v>
      </c>
    </row>
    <row r="169" spans="1:16" x14ac:dyDescent="0.3">
      <c r="A169" s="107">
        <v>2</v>
      </c>
      <c r="B169" s="107">
        <v>18</v>
      </c>
      <c r="C169" s="150">
        <v>2.8745982148436388E-2</v>
      </c>
      <c r="D169" s="48">
        <v>55.428699999999999</v>
      </c>
      <c r="E169" s="48">
        <v>108.29223</v>
      </c>
      <c r="F169" s="108">
        <v>3.277224736</v>
      </c>
      <c r="G169" s="108">
        <v>53.224588000000004</v>
      </c>
      <c r="H169" s="108">
        <v>1.4986635580000001</v>
      </c>
      <c r="I169" s="150">
        <v>1.5837805660643673</v>
      </c>
      <c r="J169" s="44">
        <v>2.4047121647960541E-2</v>
      </c>
      <c r="K169" s="87">
        <v>71.555400000000006</v>
      </c>
      <c r="L169" s="87">
        <v>118.280181</v>
      </c>
      <c r="M169" s="109">
        <v>3.0658878500000002</v>
      </c>
      <c r="N169" s="109">
        <v>57.873418000000001</v>
      </c>
      <c r="O169" s="109">
        <v>1.617166144</v>
      </c>
      <c r="P169" s="150">
        <v>3.300259490126217</v>
      </c>
    </row>
    <row r="170" spans="1:16" x14ac:dyDescent="0.3">
      <c r="A170" s="107">
        <v>2</v>
      </c>
      <c r="B170" s="107">
        <v>19</v>
      </c>
      <c r="C170" s="150">
        <v>2.6864614507375349E-2</v>
      </c>
      <c r="D170" s="48">
        <v>57.925400000000003</v>
      </c>
      <c r="E170" s="48">
        <v>108.391688</v>
      </c>
      <c r="F170" s="108">
        <v>3.2311352819999999</v>
      </c>
      <c r="G170" s="108">
        <v>53.749741</v>
      </c>
      <c r="H170" s="108">
        <v>1.7466760349999999</v>
      </c>
      <c r="I170" s="150">
        <v>1.06733418155163</v>
      </c>
      <c r="J170" s="44">
        <v>2.0102450808268033E-2</v>
      </c>
      <c r="K170" s="87">
        <v>74.241900000000001</v>
      </c>
      <c r="L170" s="87">
        <v>125.81033499999999</v>
      </c>
      <c r="M170" s="109">
        <v>3.0595092020000001</v>
      </c>
      <c r="N170" s="109">
        <v>65.560089000000005</v>
      </c>
      <c r="O170" s="109">
        <v>1.831789339</v>
      </c>
      <c r="P170" s="150">
        <v>8.4074856189242357</v>
      </c>
    </row>
    <row r="171" spans="1:16" x14ac:dyDescent="0.3">
      <c r="A171" s="107">
        <v>2</v>
      </c>
      <c r="B171" s="107">
        <v>20</v>
      </c>
      <c r="C171" s="150">
        <v>2.6836241442229087E-2</v>
      </c>
      <c r="D171" s="48">
        <v>60.350099999999998</v>
      </c>
      <c r="E171" s="48">
        <v>112.082855</v>
      </c>
      <c r="F171" s="108">
        <v>3.2278350520000001</v>
      </c>
      <c r="G171" s="108">
        <v>53.976179999999999</v>
      </c>
      <c r="H171" s="108">
        <v>1.6380718379999999</v>
      </c>
      <c r="I171" s="150">
        <v>5.9113634348698296E-3</v>
      </c>
      <c r="J171" s="44">
        <v>2.2761216142879043E-2</v>
      </c>
      <c r="K171" s="87">
        <v>79.054400000000001</v>
      </c>
      <c r="L171" s="87">
        <v>123.60644499999999</v>
      </c>
      <c r="M171" s="109">
        <v>3.2662057039999999</v>
      </c>
      <c r="N171" s="109">
        <v>60.919521999999994</v>
      </c>
      <c r="O171" s="109">
        <v>1.792351808</v>
      </c>
      <c r="P171" s="150">
        <v>0.13047288114658812</v>
      </c>
    </row>
    <row r="172" spans="1:16" x14ac:dyDescent="0.3">
      <c r="A172" s="107">
        <v>2</v>
      </c>
      <c r="B172" s="107">
        <v>21</v>
      </c>
      <c r="C172" s="150">
        <v>3.4808700599999999E-2</v>
      </c>
      <c r="D172" s="48">
        <v>48.810199999999995</v>
      </c>
      <c r="E172" s="48">
        <v>96.158878999999999</v>
      </c>
      <c r="F172" s="108">
        <v>3.0516224190000001</v>
      </c>
      <c r="G172" s="108">
        <v>43.507021000000002</v>
      </c>
      <c r="H172" s="108">
        <v>1.637100673</v>
      </c>
      <c r="I172" s="150">
        <v>0.13420825913690126</v>
      </c>
      <c r="J172" s="44">
        <v>2.6659933100000002E-2</v>
      </c>
      <c r="K172" s="87">
        <v>63.750600000000006</v>
      </c>
      <c r="L172" s="87">
        <v>109.27153100000001</v>
      </c>
      <c r="M172" s="109">
        <v>3.0479330459999998</v>
      </c>
      <c r="N172" s="109">
        <v>53.669446000000001</v>
      </c>
      <c r="O172" s="109">
        <v>1.724196015</v>
      </c>
      <c r="P172" s="150">
        <v>0.2523651516448906</v>
      </c>
    </row>
    <row r="173" spans="1:16" x14ac:dyDescent="0.3">
      <c r="A173" s="107">
        <v>2</v>
      </c>
      <c r="B173" s="107">
        <v>22</v>
      </c>
      <c r="C173" s="150">
        <v>3.43620605E-2</v>
      </c>
      <c r="D173" s="48">
        <v>48.9634</v>
      </c>
      <c r="E173" s="48">
        <v>95.408569</v>
      </c>
      <c r="F173" s="108">
        <v>3.0930767619999999</v>
      </c>
      <c r="G173" s="108">
        <v>43.335838000000003</v>
      </c>
      <c r="H173" s="108">
        <v>1.619617383</v>
      </c>
      <c r="I173" s="150">
        <v>0.30642202073731939</v>
      </c>
      <c r="J173" s="44">
        <v>2.53979511E-2</v>
      </c>
      <c r="K173" s="87">
        <v>66.741400000000013</v>
      </c>
      <c r="L173" s="87">
        <v>110.807513</v>
      </c>
      <c r="M173" s="109">
        <v>3.2349633670000002</v>
      </c>
      <c r="N173" s="109">
        <v>54.769146999999997</v>
      </c>
      <c r="O173" s="109">
        <v>1.7360389350000001</v>
      </c>
      <c r="P173" s="150">
        <v>6.6940093937846719</v>
      </c>
    </row>
    <row r="174" spans="1:16" x14ac:dyDescent="0.3">
      <c r="A174" s="107">
        <v>2</v>
      </c>
      <c r="B174" s="107">
        <v>23</v>
      </c>
      <c r="C174" s="150">
        <v>3.2277133900000005E-2</v>
      </c>
      <c r="D174" s="48">
        <v>49.678399999999996</v>
      </c>
      <c r="E174" s="48">
        <v>101.995817</v>
      </c>
      <c r="F174" s="108">
        <v>3.3214781879999999</v>
      </c>
      <c r="G174" s="108">
        <v>48.135153000000003</v>
      </c>
      <c r="H174" s="108">
        <v>1.678150604</v>
      </c>
      <c r="I174" s="150">
        <v>0.15757014754836837</v>
      </c>
      <c r="J174" s="44">
        <v>2.5481123000000001E-2</v>
      </c>
      <c r="K174" s="87">
        <v>69.504899999999992</v>
      </c>
      <c r="L174" s="87">
        <v>115.113045</v>
      </c>
      <c r="M174" s="109">
        <v>3.2171218279999998</v>
      </c>
      <c r="N174" s="109">
        <v>57.054908000000005</v>
      </c>
      <c r="O174" s="109">
        <v>1.7580674549999999</v>
      </c>
      <c r="P174" s="150">
        <v>0.73374733614415766</v>
      </c>
    </row>
    <row r="175" spans="1:16" x14ac:dyDescent="0.3">
      <c r="A175" s="107">
        <v>2</v>
      </c>
      <c r="B175" s="107">
        <v>24</v>
      </c>
      <c r="C175" s="150">
        <v>2.2845123300000002E-2</v>
      </c>
      <c r="D175" s="48">
        <v>66.927499999999995</v>
      </c>
      <c r="E175" s="48">
        <v>120.749875</v>
      </c>
      <c r="F175" s="108">
        <v>3.256166983</v>
      </c>
      <c r="G175" s="108">
        <v>59.976638999999999</v>
      </c>
      <c r="H175" s="108">
        <v>1.950506168</v>
      </c>
      <c r="I175" s="150">
        <v>1.2954985636543688</v>
      </c>
      <c r="J175" s="44">
        <v>2.0260940600000003E-2</v>
      </c>
      <c r="K175" s="87">
        <v>82.420099999999991</v>
      </c>
      <c r="L175" s="87">
        <v>129.48859200000001</v>
      </c>
      <c r="M175" s="109">
        <v>3.396874312</v>
      </c>
      <c r="N175" s="109">
        <v>65.506985999999998</v>
      </c>
      <c r="O175" s="109">
        <v>1.9185729810000001</v>
      </c>
      <c r="P175" s="150">
        <v>3.5311915577408994</v>
      </c>
    </row>
    <row r="176" spans="1:16" x14ac:dyDescent="0.3">
      <c r="A176" s="107">
        <v>2</v>
      </c>
      <c r="B176" s="107">
        <v>25</v>
      </c>
      <c r="C176" s="150">
        <v>2.30807362E-2</v>
      </c>
      <c r="D176" s="48">
        <v>60.494</v>
      </c>
      <c r="E176" s="48">
        <v>120.15882499999999</v>
      </c>
      <c r="F176" s="108">
        <v>3.1252471979999998</v>
      </c>
      <c r="G176" s="108">
        <v>62.701353000000005</v>
      </c>
      <c r="H176" s="108">
        <v>1.8482910800000001</v>
      </c>
      <c r="I176" s="150">
        <v>0.6257557228367272</v>
      </c>
      <c r="J176" s="44">
        <v>2.0448514899999999E-2</v>
      </c>
      <c r="K176" s="87">
        <v>76.297199999999989</v>
      </c>
      <c r="L176" s="87">
        <v>129.120654</v>
      </c>
      <c r="M176" s="109">
        <v>3.1371911570000002</v>
      </c>
      <c r="N176" s="109">
        <v>67.44288499999999</v>
      </c>
      <c r="O176" s="109">
        <v>1.892925384</v>
      </c>
      <c r="P176" s="150">
        <v>1.5142944847615609</v>
      </c>
    </row>
    <row r="177" spans="1:16" x14ac:dyDescent="0.3">
      <c r="A177" s="107">
        <v>2</v>
      </c>
      <c r="B177" s="107">
        <v>26</v>
      </c>
      <c r="C177" s="150">
        <v>2.7790765799999999E-2</v>
      </c>
      <c r="D177" s="48">
        <v>56.317</v>
      </c>
      <c r="E177" s="48">
        <v>110.427448</v>
      </c>
      <c r="F177" s="108">
        <v>3.2149253729999998</v>
      </c>
      <c r="G177" s="108">
        <v>56.425910999999999</v>
      </c>
      <c r="H177" s="108">
        <v>1.856278493</v>
      </c>
      <c r="I177" s="150">
        <v>0.11620056668394665</v>
      </c>
      <c r="J177" s="44">
        <v>2.0554643599999999E-2</v>
      </c>
      <c r="K177" s="87">
        <v>75.156400000000005</v>
      </c>
      <c r="L177" s="87">
        <v>127.10520799999999</v>
      </c>
      <c r="M177" s="109">
        <v>3.091494253</v>
      </c>
      <c r="N177" s="109">
        <v>67.233399000000006</v>
      </c>
      <c r="O177" s="109">
        <v>1.8804187139999999</v>
      </c>
      <c r="P177" s="150">
        <v>1.212917006153293</v>
      </c>
    </row>
    <row r="178" spans="1:16" x14ac:dyDescent="0.3">
      <c r="A178" s="107">
        <v>2</v>
      </c>
      <c r="B178" s="107">
        <v>27</v>
      </c>
      <c r="C178" s="150">
        <v>2.56624794E-2</v>
      </c>
      <c r="D178" s="48">
        <v>63.630699999999997</v>
      </c>
      <c r="E178" s="48">
        <v>108.67122599999999</v>
      </c>
      <c r="F178" s="108">
        <v>3.4497999620000002</v>
      </c>
      <c r="G178" s="108">
        <v>53.666819999999994</v>
      </c>
      <c r="H178" s="108">
        <v>1.749459887</v>
      </c>
      <c r="I178" s="150">
        <v>1.8094179277867923</v>
      </c>
      <c r="J178" s="44">
        <v>2.11136398E-2</v>
      </c>
      <c r="K178" s="87">
        <v>80.656900000000007</v>
      </c>
      <c r="L178" s="87">
        <v>123.845744</v>
      </c>
      <c r="M178" s="109">
        <v>3.4860616219999998</v>
      </c>
      <c r="N178" s="109">
        <v>63.109471999999997</v>
      </c>
      <c r="O178" s="109">
        <v>1.7760724649999999</v>
      </c>
      <c r="P178" s="150">
        <v>3.9253828332486682</v>
      </c>
    </row>
    <row r="179" spans="1:16" x14ac:dyDescent="0.3">
      <c r="A179" s="110">
        <v>2</v>
      </c>
      <c r="B179" s="110">
        <v>28</v>
      </c>
      <c r="C179" s="150">
        <v>3.0333328199999999E-2</v>
      </c>
      <c r="D179" s="88">
        <v>53.1631</v>
      </c>
      <c r="E179" s="88">
        <v>104.006523</v>
      </c>
      <c r="F179" s="111">
        <v>3.2582311169999998</v>
      </c>
      <c r="G179" s="111">
        <v>52.518929999999997</v>
      </c>
      <c r="H179" s="111">
        <v>1.428388489</v>
      </c>
      <c r="I179" s="150">
        <v>5.9436447379215069</v>
      </c>
      <c r="J179" s="44">
        <v>2.4211423900000001E-2</v>
      </c>
      <c r="K179" s="87">
        <v>70.914000000000001</v>
      </c>
      <c r="L179" s="87">
        <v>117.93026900000001</v>
      </c>
      <c r="M179" s="109">
        <v>3.139747995</v>
      </c>
      <c r="N179" s="109">
        <v>59.587072999999997</v>
      </c>
      <c r="O179" s="109">
        <v>1.4653562179999999</v>
      </c>
      <c r="P179" s="150">
        <v>5.6354185320573462</v>
      </c>
    </row>
    <row r="180" spans="1:16" x14ac:dyDescent="0.3">
      <c r="A180" s="110">
        <v>2</v>
      </c>
      <c r="B180" s="110">
        <v>29</v>
      </c>
      <c r="C180" s="150">
        <v>3.1656696300000002E-2</v>
      </c>
      <c r="D180" s="88">
        <v>53.781199999999998</v>
      </c>
      <c r="E180" s="88">
        <v>101.80675000000001</v>
      </c>
      <c r="F180" s="111">
        <v>3.0790067720000001</v>
      </c>
      <c r="G180" s="111">
        <v>49.626835999999997</v>
      </c>
      <c r="H180" s="111">
        <v>1.457275358</v>
      </c>
      <c r="I180" s="150">
        <v>4.0470915301998769</v>
      </c>
      <c r="J180" s="44">
        <v>2.4443651200000003E-2</v>
      </c>
      <c r="K180" s="87">
        <v>72.390300000000011</v>
      </c>
      <c r="L180" s="87">
        <v>116.900841</v>
      </c>
      <c r="M180" s="109">
        <v>3.070428894</v>
      </c>
      <c r="N180" s="109">
        <v>57.567923</v>
      </c>
      <c r="O180" s="109">
        <v>1.5560221139999999</v>
      </c>
      <c r="P180" s="150">
        <v>4.8406000184304787</v>
      </c>
    </row>
    <row r="181" spans="1:16" x14ac:dyDescent="0.3">
      <c r="A181" s="110">
        <v>2</v>
      </c>
      <c r="B181" s="110">
        <v>30</v>
      </c>
      <c r="C181" s="150">
        <v>3.0012760199999999E-2</v>
      </c>
      <c r="D181" s="88">
        <v>56.513300000000001</v>
      </c>
      <c r="E181" s="88">
        <v>104.779088</v>
      </c>
      <c r="F181" s="111">
        <v>3.1436453200000001</v>
      </c>
      <c r="G181" s="111">
        <v>50.609833999999999</v>
      </c>
      <c r="H181" s="111">
        <v>1.652968236</v>
      </c>
      <c r="I181" s="150">
        <v>2.8955638246410933</v>
      </c>
      <c r="J181" s="44">
        <v>2.4817134899999999E-2</v>
      </c>
      <c r="K181" s="87">
        <v>74.203500000000005</v>
      </c>
      <c r="L181" s="87">
        <v>119.90251600000001</v>
      </c>
      <c r="M181" s="109">
        <v>3.1172051089999999</v>
      </c>
      <c r="N181" s="109">
        <v>58.451036999999999</v>
      </c>
      <c r="O181" s="109">
        <v>1.68939547</v>
      </c>
      <c r="P181" s="150">
        <v>6.9817284259574759</v>
      </c>
    </row>
    <row r="182" spans="1:16" x14ac:dyDescent="0.3">
      <c r="A182" s="110">
        <v>2</v>
      </c>
      <c r="B182" s="110">
        <v>31</v>
      </c>
      <c r="C182" s="150">
        <v>2.62545452E-2</v>
      </c>
      <c r="D182" s="88">
        <v>80.5672</v>
      </c>
      <c r="E182" s="88">
        <v>109.78976399999999</v>
      </c>
      <c r="F182" s="111">
        <v>3.304257529</v>
      </c>
      <c r="G182" s="111">
        <v>52.899833999999998</v>
      </c>
      <c r="H182" s="111">
        <v>1.7974472029999999</v>
      </c>
      <c r="I182" s="150">
        <v>2.0413185186388758</v>
      </c>
      <c r="J182" s="44">
        <v>2.1634155299999999E-2</v>
      </c>
      <c r="K182" s="87">
        <v>80.5672</v>
      </c>
      <c r="L182" s="87">
        <v>121.929918</v>
      </c>
      <c r="M182" s="109">
        <v>3.4232472889999999</v>
      </c>
      <c r="N182" s="109">
        <v>59.889449999999997</v>
      </c>
      <c r="O182" s="109">
        <v>1.7768561970000001</v>
      </c>
      <c r="P182" s="150">
        <v>6.7782535032972087</v>
      </c>
    </row>
    <row r="183" spans="1:16" x14ac:dyDescent="0.3">
      <c r="A183" s="110">
        <v>2</v>
      </c>
      <c r="B183" s="110">
        <v>32</v>
      </c>
      <c r="C183" s="150">
        <v>2.6913198499999999E-2</v>
      </c>
      <c r="D183" s="88">
        <v>57.7301</v>
      </c>
      <c r="E183" s="88">
        <v>109.402322</v>
      </c>
      <c r="F183" s="111">
        <v>3.1756661159999999</v>
      </c>
      <c r="G183" s="111">
        <v>53.386243999999998</v>
      </c>
      <c r="H183" s="111">
        <v>1.9516926400000001</v>
      </c>
      <c r="I183" s="150">
        <v>6.9128276767890906E-2</v>
      </c>
      <c r="J183" s="44">
        <v>1.48641863E-2</v>
      </c>
      <c r="K183" s="87">
        <v>76.626899999999992</v>
      </c>
      <c r="L183" s="87">
        <v>123.356407</v>
      </c>
      <c r="M183" s="109">
        <v>3.3604568170000002</v>
      </c>
      <c r="N183" s="109">
        <v>65.083849999999998</v>
      </c>
      <c r="O183" s="109">
        <v>1.9266377859999999</v>
      </c>
      <c r="P183" s="150">
        <v>1.7268498526208371</v>
      </c>
    </row>
    <row r="184" spans="1:16" x14ac:dyDescent="0.3">
      <c r="A184" s="110">
        <v>2</v>
      </c>
      <c r="B184" s="110">
        <v>33</v>
      </c>
      <c r="C184" s="150">
        <v>2.5278631199999999E-2</v>
      </c>
      <c r="D184" s="88">
        <v>59.782000000000004</v>
      </c>
      <c r="E184" s="88">
        <v>116.28361199999999</v>
      </c>
      <c r="F184" s="111">
        <v>3.035818006</v>
      </c>
      <c r="G184" s="111">
        <v>58.061471000000004</v>
      </c>
      <c r="H184" s="111">
        <v>1.875908098</v>
      </c>
      <c r="I184" s="150">
        <v>0.28962608402678564</v>
      </c>
      <c r="J184" s="44">
        <v>2.0913778300000001E-2</v>
      </c>
      <c r="K184" s="87">
        <v>77.769900000000007</v>
      </c>
      <c r="L184" s="87">
        <v>126.74553699999998</v>
      </c>
      <c r="M184" s="109">
        <v>3.1751505199999999</v>
      </c>
      <c r="N184" s="109">
        <v>65.065528999999998</v>
      </c>
      <c r="O184" s="109">
        <v>1.8182392780000001</v>
      </c>
      <c r="P184" s="150">
        <v>3.0447781841540777</v>
      </c>
    </row>
    <row r="185" spans="1:16" x14ac:dyDescent="0.3">
      <c r="A185" s="110">
        <v>2</v>
      </c>
      <c r="B185" s="110">
        <v>34</v>
      </c>
      <c r="C185" s="150">
        <v>2.06794701E-2</v>
      </c>
      <c r="D185" s="88">
        <v>70.150300000000001</v>
      </c>
      <c r="E185" s="88">
        <v>121.577764</v>
      </c>
      <c r="F185" s="111">
        <v>3.4046061980000002</v>
      </c>
      <c r="G185" s="111">
        <v>64.115956999999995</v>
      </c>
      <c r="H185" s="111">
        <v>2.0179010659999999</v>
      </c>
      <c r="I185" s="150">
        <v>0.96778050322851739</v>
      </c>
      <c r="J185" s="44">
        <v>1.5199275999999999E-2</v>
      </c>
      <c r="K185" s="87">
        <v>88.852800000000002</v>
      </c>
      <c r="L185" s="87">
        <v>140.21051400000002</v>
      </c>
      <c r="M185" s="109">
        <v>3.6230816450000001</v>
      </c>
      <c r="N185" s="109">
        <v>80.265411999999998</v>
      </c>
      <c r="O185" s="109">
        <v>1.9795992570000001</v>
      </c>
      <c r="P185" s="150">
        <v>6.6912315867718695</v>
      </c>
    </row>
    <row r="186" spans="1:16" x14ac:dyDescent="0.3">
      <c r="A186" s="110">
        <v>2</v>
      </c>
      <c r="B186" s="110">
        <v>35</v>
      </c>
      <c r="C186" s="150">
        <v>2.3110097900000001E-2</v>
      </c>
      <c r="D186" s="88">
        <v>68.934700000000007</v>
      </c>
      <c r="E186" s="88">
        <v>120.04161300000001</v>
      </c>
      <c r="F186" s="111">
        <v>3.1448104410000002</v>
      </c>
      <c r="G186" s="111">
        <v>61.845375000000004</v>
      </c>
      <c r="H186" s="111">
        <v>1.595541863</v>
      </c>
      <c r="I186" s="150">
        <v>10.547284702006698</v>
      </c>
      <c r="J186" s="44">
        <v>1.8180566800000002E-2</v>
      </c>
      <c r="K186" s="87">
        <v>85.847999999999999</v>
      </c>
      <c r="L186" s="87">
        <v>135.88979700000002</v>
      </c>
      <c r="M186" s="109">
        <v>3.292288557</v>
      </c>
      <c r="N186" s="109">
        <v>74.625838999999999</v>
      </c>
      <c r="O186" s="109">
        <v>1.6293700099999999</v>
      </c>
      <c r="P186" s="150">
        <v>79.972500766374253</v>
      </c>
    </row>
    <row r="187" spans="1:16" x14ac:dyDescent="0.3">
      <c r="A187" s="110">
        <v>2</v>
      </c>
      <c r="B187" s="110">
        <v>36</v>
      </c>
      <c r="C187" s="150">
        <v>3.1124479300000001E-2</v>
      </c>
      <c r="D187" s="88">
        <v>49.5822</v>
      </c>
      <c r="E187" s="88">
        <v>105.67119099999999</v>
      </c>
      <c r="F187" s="111">
        <v>2.958630528</v>
      </c>
      <c r="G187" s="111">
        <v>50.414817999999997</v>
      </c>
      <c r="H187" s="111">
        <v>1.808253337</v>
      </c>
      <c r="I187" s="150">
        <v>0.18353830863183271</v>
      </c>
      <c r="J187" s="44">
        <v>2.1294959999999998E-2</v>
      </c>
      <c r="K187" s="87">
        <v>65.863599999999991</v>
      </c>
      <c r="L187" s="87">
        <v>121.556282</v>
      </c>
      <c r="M187" s="109">
        <v>3.0657030220000001</v>
      </c>
      <c r="N187" s="109">
        <v>63.079698</v>
      </c>
      <c r="O187" s="109">
        <v>1.8139967779999999</v>
      </c>
      <c r="P187" s="150">
        <v>28.446568461122151</v>
      </c>
    </row>
    <row r="188" spans="1:16" x14ac:dyDescent="0.3">
      <c r="A188" s="110">
        <v>2</v>
      </c>
      <c r="B188" s="110">
        <v>37</v>
      </c>
      <c r="C188" s="150">
        <v>3.11634483E-2</v>
      </c>
      <c r="D188" s="88">
        <v>48.927999999999997</v>
      </c>
      <c r="E188" s="88">
        <v>105.373943</v>
      </c>
      <c r="F188" s="111">
        <v>2.9464720190000002</v>
      </c>
      <c r="G188" s="111">
        <v>50.637113999999997</v>
      </c>
      <c r="H188" s="111">
        <v>1.9215449040000001</v>
      </c>
      <c r="I188" s="150">
        <v>7.3485909681782244E-2</v>
      </c>
      <c r="J188" s="44">
        <v>2.4983953499999999E-2</v>
      </c>
      <c r="K188" s="87">
        <v>65.589799999999997</v>
      </c>
      <c r="L188" s="87">
        <v>115.886787</v>
      </c>
      <c r="M188" s="109">
        <v>3.0389213939999999</v>
      </c>
      <c r="N188" s="109">
        <v>58.202969000000003</v>
      </c>
      <c r="O188" s="109">
        <v>1.906329956</v>
      </c>
      <c r="P188" s="150">
        <v>0.48496942619490252</v>
      </c>
    </row>
    <row r="189" spans="1:16" x14ac:dyDescent="0.3">
      <c r="A189" s="110">
        <v>2</v>
      </c>
      <c r="B189" s="110">
        <v>38</v>
      </c>
      <c r="C189" s="150">
        <v>2.9938482299999999E-2</v>
      </c>
      <c r="D189" s="88">
        <v>50.967500000000001</v>
      </c>
      <c r="E189" s="88">
        <v>107.67785000000001</v>
      </c>
      <c r="F189" s="111">
        <v>3.425675676</v>
      </c>
      <c r="G189" s="111">
        <v>51.802590000000002</v>
      </c>
      <c r="H189" s="111">
        <v>1.949085441</v>
      </c>
      <c r="I189" s="150">
        <v>2.04269534074107E-2</v>
      </c>
      <c r="J189" s="44">
        <v>2.5064599999999999E-2</v>
      </c>
      <c r="K189" s="87">
        <v>67.954999999999998</v>
      </c>
      <c r="L189" s="87">
        <v>116.920659</v>
      </c>
      <c r="M189" s="109">
        <v>3.1096866099999998</v>
      </c>
      <c r="N189" s="109">
        <v>58.479061999999999</v>
      </c>
      <c r="O189" s="109">
        <v>1.8634844859999999</v>
      </c>
      <c r="P189" s="150">
        <v>0.36708558522141171</v>
      </c>
    </row>
    <row r="190" spans="1:16" x14ac:dyDescent="0.3">
      <c r="A190" s="110">
        <v>2</v>
      </c>
      <c r="B190" s="110">
        <v>39</v>
      </c>
      <c r="C190" s="150">
        <v>2.4001062399999998E-2</v>
      </c>
      <c r="D190" s="88">
        <v>65.311700000000002</v>
      </c>
      <c r="E190" s="88">
        <v>117.01659000000001</v>
      </c>
      <c r="F190" s="111">
        <v>3.2288941740000001</v>
      </c>
      <c r="G190" s="111">
        <v>58.070488000000005</v>
      </c>
      <c r="H190" s="111">
        <v>1.8257482190000001</v>
      </c>
      <c r="I190" s="150">
        <v>0.16092206634892231</v>
      </c>
      <c r="J190" s="44">
        <v>2.1154718400000001E-2</v>
      </c>
      <c r="K190" s="87">
        <v>80.913700000000006</v>
      </c>
      <c r="L190" s="87">
        <v>127.24230899999999</v>
      </c>
      <c r="M190" s="109">
        <v>3.356216629</v>
      </c>
      <c r="N190" s="109">
        <v>64.460142000000005</v>
      </c>
      <c r="O190" s="109">
        <v>1.879765283</v>
      </c>
      <c r="P190" s="150">
        <v>0.94079684832400068</v>
      </c>
    </row>
    <row r="191" spans="1:16" x14ac:dyDescent="0.3">
      <c r="A191" s="110">
        <v>2</v>
      </c>
      <c r="B191" s="110">
        <v>40</v>
      </c>
      <c r="C191" s="150">
        <v>2.4897355999999999E-2</v>
      </c>
      <c r="D191" s="88">
        <v>62.186900000000001</v>
      </c>
      <c r="E191" s="88">
        <v>115.98737200000001</v>
      </c>
      <c r="F191" s="111">
        <v>3.1151862459999999</v>
      </c>
      <c r="G191" s="111">
        <v>58.032319999999999</v>
      </c>
      <c r="H191" s="111">
        <v>1.7666766350000001</v>
      </c>
      <c r="I191" s="150">
        <v>4.310121142928236E-2</v>
      </c>
      <c r="J191" s="44">
        <v>2.1665800099999997E-2</v>
      </c>
      <c r="K191" s="87">
        <v>77.426199999999994</v>
      </c>
      <c r="L191" s="87">
        <v>126.19185399999999</v>
      </c>
      <c r="M191" s="109">
        <v>3.107302534</v>
      </c>
      <c r="N191" s="109">
        <v>65.736063000000001</v>
      </c>
      <c r="O191" s="109">
        <v>1.7646690119999999</v>
      </c>
      <c r="P191" s="150">
        <v>0.50258839101791031</v>
      </c>
    </row>
    <row r="192" spans="1:16" x14ac:dyDescent="0.3">
      <c r="A192" s="110">
        <v>2</v>
      </c>
      <c r="B192" s="110">
        <v>41</v>
      </c>
      <c r="C192" s="150">
        <v>2.6122758900000001E-2</v>
      </c>
      <c r="D192" s="88">
        <v>61.0045</v>
      </c>
      <c r="E192" s="88">
        <v>113.038071</v>
      </c>
      <c r="F192" s="111">
        <v>3.1637826960000002</v>
      </c>
      <c r="G192" s="111">
        <v>57.407706000000005</v>
      </c>
      <c r="H192" s="111">
        <v>1.812517682</v>
      </c>
      <c r="I192" s="150">
        <v>0.30286860827339968</v>
      </c>
      <c r="J192" s="44">
        <v>1.9889009499999999E-2</v>
      </c>
      <c r="K192" s="87">
        <v>80.406000000000006</v>
      </c>
      <c r="L192" s="87">
        <v>127.48134899999999</v>
      </c>
      <c r="M192" s="109">
        <v>3.2685263450000002</v>
      </c>
      <c r="N192" s="109">
        <v>67.208039999999997</v>
      </c>
      <c r="O192" s="109">
        <v>1.764853963</v>
      </c>
      <c r="P192" s="150">
        <v>3.5805304705987355</v>
      </c>
    </row>
    <row r="193" spans="1:16" x14ac:dyDescent="0.3">
      <c r="A193" s="110">
        <v>2</v>
      </c>
      <c r="B193" s="110">
        <v>42</v>
      </c>
      <c r="C193" s="150">
        <v>2.6302652400000001E-2</v>
      </c>
      <c r="D193" s="88">
        <v>61.419899999999998</v>
      </c>
      <c r="E193" s="88">
        <v>111.59694400000001</v>
      </c>
      <c r="F193" s="111">
        <v>3.503301751</v>
      </c>
      <c r="G193" s="111">
        <v>58.047342999999998</v>
      </c>
      <c r="H193" s="111">
        <v>1.49535193</v>
      </c>
      <c r="I193" s="150">
        <v>9.0790436501259961</v>
      </c>
      <c r="J193" s="44">
        <v>2.0329298000000003E-2</v>
      </c>
      <c r="K193" s="87">
        <v>78.132999999999996</v>
      </c>
      <c r="L193" s="87">
        <v>125.81905500000002</v>
      </c>
      <c r="M193" s="109">
        <v>3.4206672089999999</v>
      </c>
      <c r="N193" s="109">
        <v>70.526775000000001</v>
      </c>
      <c r="O193" s="109">
        <v>1.539325788</v>
      </c>
      <c r="P193" s="150">
        <v>67.327676174278409</v>
      </c>
    </row>
    <row r="194" spans="1:16" x14ac:dyDescent="0.3">
      <c r="A194" s="110">
        <v>2</v>
      </c>
      <c r="B194" s="110">
        <v>43</v>
      </c>
      <c r="C194" s="150">
        <v>2.5498540899999998E-2</v>
      </c>
      <c r="D194" s="88">
        <v>65.300899999999999</v>
      </c>
      <c r="E194" s="88">
        <v>116.903982</v>
      </c>
      <c r="F194" s="111">
        <v>3.5137372980000001</v>
      </c>
      <c r="G194" s="111">
        <v>61.181073000000005</v>
      </c>
      <c r="H194" s="111">
        <v>1.486633353</v>
      </c>
      <c r="I194" s="150">
        <v>11.088257643995394</v>
      </c>
      <c r="J194" s="44">
        <v>2.11895733E-2</v>
      </c>
      <c r="K194" s="87">
        <v>80.381200000000007</v>
      </c>
      <c r="L194" s="87">
        <v>126.56820099999999</v>
      </c>
      <c r="M194" s="109">
        <v>3.4324742270000002</v>
      </c>
      <c r="N194" s="109">
        <v>67.976596000000001</v>
      </c>
      <c r="O194" s="109">
        <v>1.529461044</v>
      </c>
      <c r="P194" s="150">
        <v>33.558550144400606</v>
      </c>
    </row>
    <row r="195" spans="1:16" x14ac:dyDescent="0.3">
      <c r="A195" s="110">
        <v>2</v>
      </c>
      <c r="B195" s="110">
        <v>44</v>
      </c>
      <c r="C195" s="150">
        <v>2.68881321E-2</v>
      </c>
      <c r="D195" s="88">
        <v>58.905799999999999</v>
      </c>
      <c r="E195" s="88">
        <v>110.19127300000001</v>
      </c>
      <c r="F195" s="111">
        <v>3.2654360279999999</v>
      </c>
      <c r="G195" s="111">
        <v>55.547847999999995</v>
      </c>
      <c r="H195" s="111">
        <v>1.607627825</v>
      </c>
      <c r="I195" s="150">
        <v>1.2311420723864877</v>
      </c>
      <c r="J195" s="44">
        <v>2.3391321199999999E-2</v>
      </c>
      <c r="K195" s="87">
        <v>74.175000000000011</v>
      </c>
      <c r="L195" s="87">
        <v>121.01976999999999</v>
      </c>
      <c r="M195" s="109">
        <v>3.272624113</v>
      </c>
      <c r="N195" s="109">
        <v>62.500354999999992</v>
      </c>
      <c r="O195" s="109">
        <v>1.6705000830000001</v>
      </c>
      <c r="P195" s="150">
        <v>6.0333286521707699</v>
      </c>
    </row>
    <row r="196" spans="1:16" x14ac:dyDescent="0.3">
      <c r="A196" s="110">
        <v>2</v>
      </c>
      <c r="B196" s="110">
        <v>45</v>
      </c>
      <c r="C196" s="150">
        <v>2.6009979200000002E-2</v>
      </c>
      <c r="D196" s="88">
        <v>64.441000000000003</v>
      </c>
      <c r="E196" s="88">
        <v>112.076841</v>
      </c>
      <c r="F196" s="111">
        <v>3.4100026749999999</v>
      </c>
      <c r="G196" s="111">
        <v>55.955873000000004</v>
      </c>
      <c r="H196" s="111">
        <v>1.502476476</v>
      </c>
      <c r="I196" s="150">
        <v>5.3046285559226236</v>
      </c>
      <c r="J196" s="44">
        <v>1.74385624E-2</v>
      </c>
      <c r="K196" s="87">
        <v>81.278400000000005</v>
      </c>
      <c r="L196" s="87">
        <v>126.19978700000001</v>
      </c>
      <c r="M196" s="109">
        <v>3.5118294680000002</v>
      </c>
      <c r="N196" s="109">
        <v>67.641908000000001</v>
      </c>
      <c r="O196" s="109">
        <v>1.572973532</v>
      </c>
      <c r="P196" s="150">
        <v>11.580471920511433</v>
      </c>
    </row>
    <row r="197" spans="1:16" x14ac:dyDescent="0.3">
      <c r="A197" s="110">
        <v>2</v>
      </c>
      <c r="B197" s="110">
        <v>46</v>
      </c>
      <c r="C197" s="150">
        <v>2.47343311E-2</v>
      </c>
      <c r="D197" s="88">
        <v>67.508700000000005</v>
      </c>
      <c r="E197" s="88">
        <v>110.229669</v>
      </c>
      <c r="F197" s="111">
        <v>3.3680114680000002</v>
      </c>
      <c r="G197" s="111">
        <v>55.256627999999999</v>
      </c>
      <c r="H197" s="111">
        <v>1.67148849</v>
      </c>
      <c r="I197" s="150">
        <v>4.0077546220944589</v>
      </c>
      <c r="J197" s="44">
        <v>1.78951836E-2</v>
      </c>
      <c r="K197" s="87">
        <v>84.030199999999994</v>
      </c>
      <c r="L197" s="87">
        <v>127.046447</v>
      </c>
      <c r="M197" s="109">
        <v>3.4509624200000002</v>
      </c>
      <c r="N197" s="109">
        <v>68.561671000000004</v>
      </c>
      <c r="O197" s="109">
        <v>1.6964783080000001</v>
      </c>
      <c r="P197" s="150">
        <v>112.8887224071227</v>
      </c>
    </row>
    <row r="198" spans="1:16" x14ac:dyDescent="0.3">
      <c r="A198" s="110">
        <v>2</v>
      </c>
      <c r="B198" s="110">
        <v>47</v>
      </c>
      <c r="C198" s="150">
        <v>2.5617229500000002E-2</v>
      </c>
      <c r="D198" s="88">
        <v>66.242899999999992</v>
      </c>
      <c r="E198" s="88">
        <v>116.067153</v>
      </c>
      <c r="F198" s="111">
        <v>2.848675348</v>
      </c>
      <c r="G198" s="111">
        <v>56.563122</v>
      </c>
      <c r="H198" s="111">
        <v>1.9071978220000001</v>
      </c>
      <c r="I198" s="150">
        <v>6.6416274559932213E-3</v>
      </c>
      <c r="J198" s="44">
        <v>2.1738039000000001E-2</v>
      </c>
      <c r="K198" s="87">
        <v>83.929400000000001</v>
      </c>
      <c r="L198" s="87">
        <v>129.43625</v>
      </c>
      <c r="M198" s="109">
        <v>2.975216138</v>
      </c>
      <c r="N198" s="109">
        <v>63.630390999999996</v>
      </c>
      <c r="O198" s="109">
        <v>1.896436477</v>
      </c>
      <c r="P198" s="150">
        <v>1.6279359215486706</v>
      </c>
    </row>
    <row r="199" spans="1:16" x14ac:dyDescent="0.3">
      <c r="A199" s="110">
        <v>2</v>
      </c>
      <c r="B199" s="110">
        <v>48</v>
      </c>
      <c r="C199" s="150">
        <v>2.81620827E-2</v>
      </c>
      <c r="D199" s="88">
        <v>55.512799999999999</v>
      </c>
      <c r="E199" s="88">
        <v>109.68665900000001</v>
      </c>
      <c r="F199" s="111">
        <v>3.1624219130000002</v>
      </c>
      <c r="G199" s="111">
        <v>52.065111999999999</v>
      </c>
      <c r="H199" s="111">
        <v>1.8305241050000001</v>
      </c>
      <c r="I199" s="150">
        <v>1.9678114636298725</v>
      </c>
      <c r="J199" s="44">
        <v>1.28494101E-2</v>
      </c>
      <c r="K199" s="87">
        <v>74.190399999999997</v>
      </c>
      <c r="L199" s="87">
        <v>122.900352</v>
      </c>
      <c r="M199" s="109">
        <v>3.3099444720000002</v>
      </c>
      <c r="N199" s="109">
        <v>65.393608</v>
      </c>
      <c r="O199" s="109">
        <v>1.848528978</v>
      </c>
      <c r="P199" s="150">
        <v>44.36886447513487</v>
      </c>
    </row>
    <row r="200" spans="1:16" x14ac:dyDescent="0.3">
      <c r="A200" s="110">
        <v>2</v>
      </c>
      <c r="B200" s="110">
        <v>49</v>
      </c>
      <c r="C200" s="150">
        <v>2.85240917E-2</v>
      </c>
      <c r="D200" s="88">
        <v>54.2395</v>
      </c>
      <c r="E200" s="88">
        <v>109.506495</v>
      </c>
      <c r="F200" s="111">
        <v>3.1291784699999998</v>
      </c>
      <c r="G200" s="111">
        <v>52.790281999999998</v>
      </c>
      <c r="H200" s="111">
        <v>1.9889720740000001</v>
      </c>
      <c r="I200" s="150">
        <v>4.8217534188481216E-2</v>
      </c>
      <c r="J200" s="44">
        <v>2.17552261E-2</v>
      </c>
      <c r="K200" s="87">
        <v>73.0762</v>
      </c>
      <c r="L200" s="87">
        <v>119.891671</v>
      </c>
      <c r="M200" s="109">
        <v>3.335474203</v>
      </c>
      <c r="N200" s="109">
        <v>61.286299</v>
      </c>
      <c r="O200" s="109">
        <v>1.936346787</v>
      </c>
      <c r="P200" s="150">
        <v>1.3827210632879783</v>
      </c>
    </row>
    <row r="201" spans="1:16" x14ac:dyDescent="0.3">
      <c r="A201" s="110">
        <v>2</v>
      </c>
      <c r="B201" s="110">
        <v>50</v>
      </c>
      <c r="C201" s="150">
        <v>2.7298278799999999E-2</v>
      </c>
      <c r="D201" s="88">
        <v>54.296700000000001</v>
      </c>
      <c r="E201" s="88">
        <v>113.809516</v>
      </c>
      <c r="F201" s="111">
        <v>3.0583289539999998</v>
      </c>
      <c r="G201" s="111">
        <v>56.842995000000002</v>
      </c>
      <c r="H201" s="111">
        <v>1.8236457770000001</v>
      </c>
      <c r="I201" s="150">
        <v>0.19954067227732047</v>
      </c>
      <c r="J201" s="44">
        <v>2.3412260100000002E-2</v>
      </c>
      <c r="K201" s="87">
        <v>71.079799999999992</v>
      </c>
      <c r="L201" s="87">
        <v>120.49907999999999</v>
      </c>
      <c r="M201" s="109">
        <v>3.0471884710000001</v>
      </c>
      <c r="N201" s="109">
        <v>60.940012000000003</v>
      </c>
      <c r="O201" s="109">
        <v>1.8622617699999999</v>
      </c>
      <c r="P201" s="150">
        <v>1.2555931775833684</v>
      </c>
    </row>
    <row r="202" spans="1:16" x14ac:dyDescent="0.3">
      <c r="A202" s="110">
        <v>2</v>
      </c>
      <c r="B202" s="110">
        <v>51</v>
      </c>
      <c r="C202" s="150">
        <v>2.18059177E-2</v>
      </c>
      <c r="D202" s="88">
        <v>67.742399999999989</v>
      </c>
      <c r="E202" s="88">
        <v>121.74368000000001</v>
      </c>
      <c r="F202" s="111">
        <v>3.3416407060000002</v>
      </c>
      <c r="G202" s="111">
        <v>63.238337000000008</v>
      </c>
      <c r="H202" s="111">
        <v>2.0623959780000001</v>
      </c>
      <c r="I202" s="150">
        <v>0.65624850268919688</v>
      </c>
      <c r="J202" s="44">
        <v>1.8272914899999999E-2</v>
      </c>
      <c r="K202" s="87">
        <v>83.738699999999994</v>
      </c>
      <c r="L202" s="87">
        <v>134.267021</v>
      </c>
      <c r="M202" s="109">
        <v>3.5346886089999998</v>
      </c>
      <c r="N202" s="109">
        <v>72.513072999999991</v>
      </c>
      <c r="O202" s="109">
        <v>1.95411424</v>
      </c>
      <c r="P202" s="150">
        <v>1.9707132815270947</v>
      </c>
    </row>
    <row r="203" spans="1:16" x14ac:dyDescent="0.3">
      <c r="A203" s="110">
        <v>2</v>
      </c>
      <c r="B203" s="110">
        <v>52</v>
      </c>
      <c r="C203" s="150">
        <v>2.2347276699999998E-2</v>
      </c>
      <c r="D203" s="88">
        <v>71.325700000000012</v>
      </c>
      <c r="E203" s="88">
        <v>122.352583</v>
      </c>
      <c r="F203" s="111">
        <v>3.1829268289999999</v>
      </c>
      <c r="G203" s="111">
        <v>63.470232000000003</v>
      </c>
      <c r="H203" s="111">
        <v>1.573792495</v>
      </c>
      <c r="I203" s="150">
        <v>10.083265135072168</v>
      </c>
      <c r="J203" s="44">
        <v>1.8336307499999999E-2</v>
      </c>
      <c r="K203" s="87">
        <v>87.557399999999987</v>
      </c>
      <c r="L203" s="87">
        <v>136.823263</v>
      </c>
      <c r="M203" s="109">
        <v>3.3241622569999998</v>
      </c>
      <c r="N203" s="109">
        <v>74.961827</v>
      </c>
      <c r="O203" s="109">
        <v>1.6166307529999999</v>
      </c>
      <c r="P203" s="150">
        <v>78.231826707492388</v>
      </c>
    </row>
    <row r="204" spans="1:16" x14ac:dyDescent="0.3">
      <c r="A204" s="110">
        <v>2</v>
      </c>
      <c r="B204" s="110">
        <v>53</v>
      </c>
      <c r="C204" s="150">
        <v>2.4151723900000002E-2</v>
      </c>
      <c r="D204" s="88">
        <v>62.510100000000001</v>
      </c>
      <c r="E204" s="88">
        <v>116.876194</v>
      </c>
      <c r="F204" s="111">
        <v>3.0510167680000002</v>
      </c>
      <c r="G204" s="111">
        <v>58.410125000000001</v>
      </c>
      <c r="H204" s="111">
        <v>1.815080418</v>
      </c>
      <c r="I204" s="150">
        <v>4.7525803281102265E-2</v>
      </c>
      <c r="J204" s="44">
        <v>2.01281128E-2</v>
      </c>
      <c r="K204" s="87">
        <v>80.794299999999993</v>
      </c>
      <c r="L204" s="87">
        <v>127.61573000000001</v>
      </c>
      <c r="M204" s="109">
        <v>3.3269983230000002</v>
      </c>
      <c r="N204" s="109">
        <v>65.977747000000008</v>
      </c>
      <c r="O204" s="109">
        <v>1.8571625199999999</v>
      </c>
      <c r="P204" s="150">
        <v>1.2783346130923912</v>
      </c>
    </row>
    <row r="205" spans="1:16" x14ac:dyDescent="0.3">
      <c r="A205" s="110">
        <v>2</v>
      </c>
      <c r="B205" s="110">
        <v>54</v>
      </c>
      <c r="C205" s="150">
        <v>2.26732922E-2</v>
      </c>
      <c r="D205" s="88">
        <v>67.875399999999999</v>
      </c>
      <c r="E205" s="88">
        <v>122.10882100000001</v>
      </c>
      <c r="F205" s="111">
        <v>2.9716363640000001</v>
      </c>
      <c r="G205" s="111">
        <v>60.435338999999999</v>
      </c>
      <c r="H205" s="111">
        <v>1.964521062</v>
      </c>
      <c r="I205" s="150">
        <v>0.38286652648631586</v>
      </c>
      <c r="J205" s="44">
        <v>1.8805112799999999E-2</v>
      </c>
      <c r="K205" s="87">
        <v>86.632000000000005</v>
      </c>
      <c r="L205" s="87">
        <v>133.87667400000001</v>
      </c>
      <c r="M205" s="109">
        <v>3.266646937</v>
      </c>
      <c r="N205" s="109">
        <v>68.227806000000001</v>
      </c>
      <c r="O205" s="109">
        <v>1.8883136519999999</v>
      </c>
      <c r="P205" s="150">
        <v>6.4643548411695022</v>
      </c>
    </row>
    <row r="206" spans="1:16" x14ac:dyDescent="0.3">
      <c r="A206" s="110">
        <v>2</v>
      </c>
      <c r="B206" s="110">
        <v>55</v>
      </c>
      <c r="C206" s="150">
        <v>2.0726396600000002E-2</v>
      </c>
      <c r="D206" s="88">
        <v>71.324299999999994</v>
      </c>
      <c r="E206" s="88">
        <v>122.115419</v>
      </c>
      <c r="F206" s="111">
        <v>3.1729818779999999</v>
      </c>
      <c r="G206" s="111">
        <v>64.595809000000003</v>
      </c>
      <c r="H206" s="111">
        <v>1.942824967</v>
      </c>
      <c r="I206" s="150">
        <v>0.90582838148946088</v>
      </c>
      <c r="J206" s="44">
        <v>1.51205444E-2</v>
      </c>
      <c r="K206" s="87">
        <v>93.869399999999999</v>
      </c>
      <c r="L206" s="87">
        <v>139.684211</v>
      </c>
      <c r="M206" s="109">
        <v>3.4743484219999998</v>
      </c>
      <c r="N206" s="109">
        <v>78.811757999999998</v>
      </c>
      <c r="O206" s="109">
        <v>1.946335862</v>
      </c>
      <c r="P206" s="150">
        <v>31.323080466301278</v>
      </c>
    </row>
    <row r="207" spans="1:16" x14ac:dyDescent="0.3">
      <c r="A207" s="110">
        <v>2</v>
      </c>
      <c r="B207" s="110">
        <v>56</v>
      </c>
      <c r="C207" s="150">
        <v>2.4340467499999997E-2</v>
      </c>
      <c r="D207" s="88">
        <v>69.041799999999995</v>
      </c>
      <c r="E207" s="88">
        <v>119.00630199999999</v>
      </c>
      <c r="F207" s="111">
        <v>2.9553450610000001</v>
      </c>
      <c r="G207" s="111">
        <v>58.430874000000003</v>
      </c>
      <c r="H207" s="111">
        <v>1.6614023</v>
      </c>
      <c r="I207" s="150">
        <v>2.3079009151621572</v>
      </c>
      <c r="J207" s="44">
        <v>2.0049982100000002E-2</v>
      </c>
      <c r="K207" s="87">
        <v>85.075699999999998</v>
      </c>
      <c r="L207" s="87">
        <v>131.620878</v>
      </c>
      <c r="M207" s="109">
        <v>3.1349677420000002</v>
      </c>
      <c r="N207" s="109">
        <v>68.102846999999997</v>
      </c>
      <c r="O207" s="109">
        <v>1.699488798</v>
      </c>
      <c r="P207" s="150">
        <v>24.549469136075896</v>
      </c>
    </row>
  </sheetData>
  <mergeCells count="8">
    <mergeCell ref="A3:B3"/>
    <mergeCell ref="C1:I1"/>
    <mergeCell ref="J1:P1"/>
    <mergeCell ref="A2:B2"/>
    <mergeCell ref="D2:F2"/>
    <mergeCell ref="H2:I2"/>
    <mergeCell ref="K2:N2"/>
    <mergeCell ref="O2:P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DA0C-EAC1-4250-879F-8567D91A28C7}">
  <dimension ref="A1:AS392"/>
  <sheetViews>
    <sheetView tabSelected="1" zoomScale="55" zoomScaleNormal="55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K149" sqref="K149"/>
    </sheetView>
  </sheetViews>
  <sheetFormatPr defaultRowHeight="14.4" x14ac:dyDescent="0.3"/>
  <cols>
    <col min="1" max="1" width="7.21875" style="11" customWidth="1"/>
    <col min="2" max="2" width="3.33203125" style="11" bestFit="1" customWidth="1"/>
    <col min="3" max="3" width="9" style="11" bestFit="1" customWidth="1"/>
    <col min="4" max="4" width="9.77734375" style="11" customWidth="1"/>
    <col min="5" max="5" width="8.88671875" style="120"/>
    <col min="6" max="7" width="8.88671875" style="11"/>
    <col min="8" max="8" width="10.109375" style="11" customWidth="1"/>
    <col min="9" max="9" width="8.88671875" style="11"/>
    <col min="10" max="10" width="10" style="11" bestFit="1" customWidth="1"/>
    <col min="11" max="17" width="8.88671875" style="13"/>
    <col min="18" max="18" width="10" style="13" bestFit="1" customWidth="1"/>
    <col min="19" max="25" width="8.88671875" style="13"/>
    <col min="26" max="26" width="10.6640625" style="13" bestFit="1" customWidth="1"/>
    <col min="27" max="16384" width="8.88671875" style="13"/>
  </cols>
  <sheetData>
    <row r="1" spans="1:10" s="23" customFormat="1" ht="28.8" x14ac:dyDescent="0.3">
      <c r="A1" s="222" t="s">
        <v>34</v>
      </c>
      <c r="B1" s="222"/>
      <c r="C1" s="45" t="s">
        <v>7</v>
      </c>
      <c r="D1" s="100" t="s">
        <v>8</v>
      </c>
      <c r="E1" s="96" t="s">
        <v>32</v>
      </c>
      <c r="F1" s="45" t="s">
        <v>30</v>
      </c>
      <c r="G1" s="51" t="s">
        <v>7</v>
      </c>
      <c r="H1" s="101" t="s">
        <v>8</v>
      </c>
      <c r="I1" s="51" t="s">
        <v>33</v>
      </c>
      <c r="J1" s="51" t="s">
        <v>30</v>
      </c>
    </row>
    <row r="2" spans="1:10" x14ac:dyDescent="0.3">
      <c r="A2" s="105">
        <v>4</v>
      </c>
      <c r="B2" s="105">
        <v>1</v>
      </c>
      <c r="C2" s="106">
        <v>0.11194057</v>
      </c>
      <c r="D2" s="125">
        <v>8.0143660300000003E-2</v>
      </c>
      <c r="E2" s="126">
        <f>C2-$AS$45</f>
        <v>3.8940570000000008E-2</v>
      </c>
      <c r="F2" s="127">
        <v>0.14159621680071591</v>
      </c>
      <c r="G2" s="128">
        <v>0.20514067999999999</v>
      </c>
      <c r="H2" s="128">
        <v>0.190299839</v>
      </c>
      <c r="I2" s="128">
        <f>G2-$AS$46</f>
        <v>0.15764067999999998</v>
      </c>
      <c r="J2" s="129">
        <v>16.520377089721123</v>
      </c>
    </row>
    <row r="3" spans="1:10" x14ac:dyDescent="0.3">
      <c r="A3" s="105">
        <v>4</v>
      </c>
      <c r="B3" s="105">
        <v>2</v>
      </c>
      <c r="C3" s="106">
        <v>0.10871177899999999</v>
      </c>
      <c r="D3" s="125">
        <v>7.8721448799999996E-2</v>
      </c>
      <c r="E3" s="126">
        <f t="shared" ref="E3:E66" si="0">C3-$AS$45</f>
        <v>3.5711778999999999E-2</v>
      </c>
      <c r="F3" s="127">
        <v>3.7787214148377213E-2</v>
      </c>
      <c r="G3" s="128">
        <v>0.15412110100000001</v>
      </c>
      <c r="H3" s="128">
        <v>0.13859343499999999</v>
      </c>
      <c r="I3" s="128">
        <f t="shared" ref="I3:I66" si="1">G3-$AS$46</f>
        <v>0.10662110100000001</v>
      </c>
      <c r="J3" s="129">
        <v>3.9452434348256467</v>
      </c>
    </row>
    <row r="4" spans="1:10" x14ac:dyDescent="0.3">
      <c r="A4" s="105">
        <v>4</v>
      </c>
      <c r="B4" s="105">
        <v>3</v>
      </c>
      <c r="C4" s="106">
        <v>0.10042820099999999</v>
      </c>
      <c r="D4" s="125">
        <v>6.68101683E-2</v>
      </c>
      <c r="E4" s="126">
        <f t="shared" si="0"/>
        <v>2.7428200999999999E-2</v>
      </c>
      <c r="F4" s="127">
        <v>1.8131035660300148E-2</v>
      </c>
      <c r="G4" s="128">
        <v>0.13798880599999999</v>
      </c>
      <c r="H4" s="128">
        <v>0.120114259</v>
      </c>
      <c r="I4" s="128">
        <f t="shared" si="1"/>
        <v>9.0488805999999991E-2</v>
      </c>
      <c r="J4" s="129">
        <v>1.4183509192062</v>
      </c>
    </row>
    <row r="5" spans="1:10" x14ac:dyDescent="0.3">
      <c r="A5" s="105">
        <v>4</v>
      </c>
      <c r="B5" s="105">
        <v>4</v>
      </c>
      <c r="C5" s="106">
        <v>0.13972595300000001</v>
      </c>
      <c r="D5" s="125">
        <v>0.12264841</v>
      </c>
      <c r="E5" s="126">
        <f t="shared" si="0"/>
        <v>6.6725953000000018E-2</v>
      </c>
      <c r="F5" s="127">
        <v>0.27200789746539794</v>
      </c>
      <c r="G5" s="128">
        <v>0.162415057</v>
      </c>
      <c r="H5" s="128">
        <v>0.15098141100000001</v>
      </c>
      <c r="I5" s="128">
        <f t="shared" si="1"/>
        <v>0.114915057</v>
      </c>
      <c r="J5" s="129">
        <v>1.1952435057197017</v>
      </c>
    </row>
    <row r="6" spans="1:10" x14ac:dyDescent="0.3">
      <c r="A6" s="105">
        <v>4</v>
      </c>
      <c r="B6" s="105">
        <v>5</v>
      </c>
      <c r="C6" s="106">
        <v>9.1022364800000005E-2</v>
      </c>
      <c r="D6" s="125">
        <v>5.1764402500000001E-2</v>
      </c>
      <c r="E6" s="126">
        <f t="shared" si="0"/>
        <v>1.802236480000001E-2</v>
      </c>
      <c r="F6" s="127">
        <v>0.29530759684370927</v>
      </c>
      <c r="G6" s="128">
        <v>0.103098683</v>
      </c>
      <c r="H6" s="128">
        <v>7.7972836800000001E-2</v>
      </c>
      <c r="I6" s="128">
        <f t="shared" si="1"/>
        <v>5.5598682999999996E-2</v>
      </c>
      <c r="J6" s="129">
        <v>0.12289947202828815</v>
      </c>
    </row>
    <row r="7" spans="1:10" x14ac:dyDescent="0.3">
      <c r="A7" s="105">
        <v>4</v>
      </c>
      <c r="B7" s="105">
        <v>6</v>
      </c>
      <c r="C7" s="106">
        <v>0.133405626</v>
      </c>
      <c r="D7" s="125">
        <v>0.11173628300000001</v>
      </c>
      <c r="E7" s="126">
        <f t="shared" si="0"/>
        <v>6.0405626000000004E-2</v>
      </c>
      <c r="F7" s="127">
        <v>0.14290112084953999</v>
      </c>
      <c r="G7" s="128">
        <v>0.14544913200000001</v>
      </c>
      <c r="H7" s="128">
        <v>0.127987564</v>
      </c>
      <c r="I7" s="128">
        <f t="shared" si="1"/>
        <v>9.7949132000000008E-2</v>
      </c>
      <c r="J7" s="129">
        <v>0.72143218026449141</v>
      </c>
    </row>
    <row r="8" spans="1:10" x14ac:dyDescent="0.3">
      <c r="A8" s="105">
        <v>4</v>
      </c>
      <c r="B8" s="105">
        <v>7</v>
      </c>
      <c r="C8" s="106">
        <v>0.14052975200000001</v>
      </c>
      <c r="D8" s="125">
        <v>0.122391731</v>
      </c>
      <c r="E8" s="126">
        <f t="shared" si="0"/>
        <v>6.7529752000000012E-2</v>
      </c>
      <c r="F8" s="127">
        <v>0.2589595784415783</v>
      </c>
      <c r="G8" s="128">
        <v>0.15747259599999999</v>
      </c>
      <c r="H8" s="128">
        <v>0.14676456199999999</v>
      </c>
      <c r="I8" s="128">
        <f t="shared" si="1"/>
        <v>0.10997259599999999</v>
      </c>
      <c r="J8" s="129">
        <v>1.1489338394749575</v>
      </c>
    </row>
    <row r="9" spans="1:10" x14ac:dyDescent="0.3">
      <c r="A9" s="105">
        <v>4</v>
      </c>
      <c r="B9" s="105">
        <v>8</v>
      </c>
      <c r="C9" s="106">
        <v>0.132473484</v>
      </c>
      <c r="D9" s="125">
        <v>0.113302082</v>
      </c>
      <c r="E9" s="126">
        <f t="shared" si="0"/>
        <v>5.9473484000000007E-2</v>
      </c>
      <c r="F9" s="127">
        <v>0.17044760059842165</v>
      </c>
      <c r="G9" s="128">
        <v>0.15822172200000001</v>
      </c>
      <c r="H9" s="128">
        <v>0.145337299</v>
      </c>
      <c r="I9" s="128">
        <f t="shared" si="1"/>
        <v>0.11072172200000001</v>
      </c>
      <c r="J9" s="129">
        <v>1.7476555535903602</v>
      </c>
    </row>
    <row r="10" spans="1:10" x14ac:dyDescent="0.3">
      <c r="A10" s="105">
        <v>4</v>
      </c>
      <c r="B10" s="105">
        <v>9</v>
      </c>
      <c r="C10" s="106">
        <v>0.12441281999999999</v>
      </c>
      <c r="D10" s="125">
        <v>0.10172455</v>
      </c>
      <c r="E10" s="126">
        <f t="shared" si="0"/>
        <v>5.1412819999999998E-2</v>
      </c>
      <c r="F10" s="127">
        <v>6.1540593823502854E-2</v>
      </c>
      <c r="G10" s="128">
        <v>0.170367718</v>
      </c>
      <c r="H10" s="128">
        <v>0.15604078800000001</v>
      </c>
      <c r="I10" s="128">
        <f t="shared" si="1"/>
        <v>0.122867718</v>
      </c>
      <c r="J10" s="129">
        <v>0.58569978269028189</v>
      </c>
    </row>
    <row r="11" spans="1:10" x14ac:dyDescent="0.3">
      <c r="A11" s="105">
        <v>4</v>
      </c>
      <c r="B11" s="105">
        <v>10</v>
      </c>
      <c r="C11" s="106">
        <v>0.15168736899999999</v>
      </c>
      <c r="D11" s="125">
        <v>0.137141868</v>
      </c>
      <c r="E11" s="126">
        <f t="shared" si="0"/>
        <v>7.8687368999999993E-2</v>
      </c>
      <c r="F11" s="127">
        <v>1.1212159703781197</v>
      </c>
      <c r="G11" s="128">
        <v>0.18554557899999999</v>
      </c>
      <c r="H11" s="128">
        <v>0.17681495799999999</v>
      </c>
      <c r="I11" s="128">
        <f t="shared" si="1"/>
        <v>0.13804557899999997</v>
      </c>
      <c r="J11" s="129">
        <v>4.7364465067475585</v>
      </c>
    </row>
    <row r="12" spans="1:10" x14ac:dyDescent="0.3">
      <c r="A12" s="105">
        <v>4</v>
      </c>
      <c r="B12" s="105">
        <v>11</v>
      </c>
      <c r="C12" s="106">
        <v>0.13737307500000001</v>
      </c>
      <c r="D12" s="125">
        <v>0.11879187099999999</v>
      </c>
      <c r="E12" s="126">
        <f t="shared" si="0"/>
        <v>6.4373075000000016E-2</v>
      </c>
      <c r="F12" s="127">
        <v>0.23966998130558881</v>
      </c>
      <c r="G12" s="128">
        <v>0.157621399</v>
      </c>
      <c r="H12" s="128">
        <v>0.143050015</v>
      </c>
      <c r="I12" s="128">
        <f t="shared" si="1"/>
        <v>0.11012139899999999</v>
      </c>
      <c r="J12" s="129">
        <v>1.160732443628306</v>
      </c>
    </row>
    <row r="13" spans="1:10" x14ac:dyDescent="0.3">
      <c r="A13" s="105">
        <v>4</v>
      </c>
      <c r="B13" s="105">
        <v>12</v>
      </c>
      <c r="C13" s="106">
        <v>0.14690460299999999</v>
      </c>
      <c r="D13" s="125">
        <v>0.12942694099999999</v>
      </c>
      <c r="E13" s="126">
        <f t="shared" si="0"/>
        <v>7.3904602999999999E-2</v>
      </c>
      <c r="F13" s="127">
        <v>0.25757604237048232</v>
      </c>
      <c r="G13" s="128">
        <v>0.167707831</v>
      </c>
      <c r="H13" s="128">
        <v>0.15786133699999999</v>
      </c>
      <c r="I13" s="128">
        <f t="shared" si="1"/>
        <v>0.120207831</v>
      </c>
      <c r="J13" s="129">
        <v>1.3203267192570574</v>
      </c>
    </row>
    <row r="14" spans="1:10" x14ac:dyDescent="0.3">
      <c r="A14" s="105">
        <v>4</v>
      </c>
      <c r="B14" s="105">
        <v>13</v>
      </c>
      <c r="C14" s="106">
        <v>0.131514192</v>
      </c>
      <c r="D14" s="125">
        <v>0.10983102</v>
      </c>
      <c r="E14" s="126">
        <f t="shared" si="0"/>
        <v>5.8514192000000007E-2</v>
      </c>
      <c r="F14" s="127">
        <v>0.10208516078337955</v>
      </c>
      <c r="G14" s="128">
        <v>0.153090015</v>
      </c>
      <c r="H14" s="128">
        <v>0.139434114</v>
      </c>
      <c r="I14" s="128">
        <f t="shared" si="1"/>
        <v>0.105590015</v>
      </c>
      <c r="J14" s="129">
        <v>0.76448253704166436</v>
      </c>
    </row>
    <row r="15" spans="1:10" x14ac:dyDescent="0.3">
      <c r="A15" s="105">
        <v>4</v>
      </c>
      <c r="B15" s="105">
        <v>14</v>
      </c>
      <c r="C15" s="106">
        <v>0.13587132099999999</v>
      </c>
      <c r="D15" s="125">
        <v>0.11900168699999999</v>
      </c>
      <c r="E15" s="126">
        <f t="shared" si="0"/>
        <v>6.2871320999999994E-2</v>
      </c>
      <c r="F15" s="127">
        <v>0.26727033579764436</v>
      </c>
      <c r="G15" s="128">
        <v>0.15179869500000001</v>
      </c>
      <c r="H15" s="128">
        <v>0.13955681</v>
      </c>
      <c r="I15" s="128">
        <f t="shared" si="1"/>
        <v>0.10429869500000001</v>
      </c>
      <c r="J15" s="129">
        <v>0.98942656805560458</v>
      </c>
    </row>
    <row r="16" spans="1:10" x14ac:dyDescent="0.3">
      <c r="A16" s="105">
        <v>4</v>
      </c>
      <c r="B16" s="105">
        <v>15</v>
      </c>
      <c r="C16" s="106">
        <v>0.13496227599999999</v>
      </c>
      <c r="D16" s="125">
        <v>0.121873677</v>
      </c>
      <c r="E16" s="126">
        <f t="shared" si="0"/>
        <v>6.1962275999999997E-2</v>
      </c>
      <c r="F16" s="127">
        <v>0.76173871785275615</v>
      </c>
      <c r="G16" s="128">
        <v>0.157931656</v>
      </c>
      <c r="H16" s="128">
        <v>0.14741671100000001</v>
      </c>
      <c r="I16" s="128">
        <f t="shared" si="1"/>
        <v>0.110431656</v>
      </c>
      <c r="J16" s="129">
        <v>2.4969258894197774</v>
      </c>
    </row>
    <row r="17" spans="1:32" x14ac:dyDescent="0.3">
      <c r="A17" s="105">
        <v>4</v>
      </c>
      <c r="B17" s="105">
        <v>16</v>
      </c>
      <c r="C17" s="106">
        <v>0.129873931</v>
      </c>
      <c r="D17" s="125">
        <v>0.10830815100000001</v>
      </c>
      <c r="E17" s="126">
        <f t="shared" si="0"/>
        <v>5.6873931000000003E-2</v>
      </c>
      <c r="F17" s="127">
        <v>0.1756258660329254</v>
      </c>
      <c r="G17" s="128">
        <v>0.13506437800000001</v>
      </c>
      <c r="H17" s="128">
        <v>0.112396576</v>
      </c>
      <c r="I17" s="128">
        <f t="shared" si="1"/>
        <v>8.7564378000000012E-2</v>
      </c>
      <c r="J17" s="129">
        <v>0.48185035801135029</v>
      </c>
    </row>
    <row r="18" spans="1:32" x14ac:dyDescent="0.3">
      <c r="A18" s="105">
        <v>4</v>
      </c>
      <c r="B18" s="105">
        <v>17</v>
      </c>
      <c r="C18" s="106">
        <v>0.151094019</v>
      </c>
      <c r="D18" s="125">
        <v>0.13553398799999999</v>
      </c>
      <c r="E18" s="126">
        <f t="shared" si="0"/>
        <v>7.8094019000000001E-2</v>
      </c>
      <c r="F18" s="127">
        <v>0.52476711037720769</v>
      </c>
      <c r="G18" s="128">
        <v>0.16722095000000001</v>
      </c>
      <c r="H18" s="128">
        <v>0.15697509100000001</v>
      </c>
      <c r="I18" s="128">
        <f t="shared" si="1"/>
        <v>0.11972095000000001</v>
      </c>
      <c r="J18" s="129">
        <v>1.6715411531622621</v>
      </c>
    </row>
    <row r="19" spans="1:32" x14ac:dyDescent="0.3">
      <c r="A19" s="105">
        <v>4</v>
      </c>
      <c r="B19" s="105">
        <v>18</v>
      </c>
      <c r="C19" s="106">
        <v>0.13206771</v>
      </c>
      <c r="D19" s="125">
        <v>0.111232214</v>
      </c>
      <c r="E19" s="126">
        <f t="shared" si="0"/>
        <v>5.9067710000000009E-2</v>
      </c>
      <c r="F19" s="127">
        <v>0.1536005324094302</v>
      </c>
      <c r="G19" s="128">
        <v>0.14966015499999999</v>
      </c>
      <c r="H19" s="128">
        <v>0.13678984299999999</v>
      </c>
      <c r="I19" s="128">
        <f t="shared" si="1"/>
        <v>0.10216015499999999</v>
      </c>
      <c r="J19" s="129">
        <v>0.80140566078254927</v>
      </c>
    </row>
    <row r="20" spans="1:32" x14ac:dyDescent="0.3">
      <c r="A20" s="105">
        <v>4</v>
      </c>
      <c r="B20" s="105">
        <v>19</v>
      </c>
      <c r="C20" s="106">
        <v>0.13834063699999999</v>
      </c>
      <c r="D20" s="125">
        <v>0.121340752</v>
      </c>
      <c r="E20" s="126">
        <f t="shared" si="0"/>
        <v>6.5340636999999993E-2</v>
      </c>
      <c r="F20" s="127">
        <v>0.40277703920193303</v>
      </c>
      <c r="G20" s="128">
        <v>0.16864934600000001</v>
      </c>
      <c r="H20" s="128">
        <v>0.158815026</v>
      </c>
      <c r="I20" s="128">
        <f t="shared" si="1"/>
        <v>0.121149346</v>
      </c>
      <c r="J20" s="129">
        <v>1.7498691334279541</v>
      </c>
    </row>
    <row r="21" spans="1:32" x14ac:dyDescent="0.3">
      <c r="A21" s="105">
        <v>4</v>
      </c>
      <c r="B21" s="105">
        <v>20</v>
      </c>
      <c r="C21" s="106">
        <v>0.160215527</v>
      </c>
      <c r="D21" s="125">
        <v>0.14991942</v>
      </c>
      <c r="E21" s="126">
        <f t="shared" si="0"/>
        <v>8.7215527000000001E-2</v>
      </c>
      <c r="F21" s="127">
        <v>1.4690423733636349</v>
      </c>
      <c r="G21" s="128">
        <v>0.199846834</v>
      </c>
      <c r="H21" s="128">
        <v>0.19435444499999999</v>
      </c>
      <c r="I21" s="128">
        <f t="shared" si="1"/>
        <v>0.15234683399999999</v>
      </c>
      <c r="J21" s="129">
        <v>6.3405907245810491</v>
      </c>
    </row>
    <row r="22" spans="1:32" x14ac:dyDescent="0.3">
      <c r="A22" s="105">
        <v>4</v>
      </c>
      <c r="B22" s="105">
        <v>21</v>
      </c>
      <c r="C22" s="106">
        <v>0.14361162499999999</v>
      </c>
      <c r="D22" s="125">
        <v>0.12913428199999999</v>
      </c>
      <c r="E22" s="126">
        <f t="shared" si="0"/>
        <v>7.0611624999999997E-2</v>
      </c>
      <c r="F22" s="127">
        <v>0.92013362142838673</v>
      </c>
      <c r="G22" s="128">
        <v>0.18515163700000001</v>
      </c>
      <c r="H22" s="128">
        <v>0.17872105499999999</v>
      </c>
      <c r="I22" s="128">
        <f t="shared" si="1"/>
        <v>0.13765163699999999</v>
      </c>
      <c r="J22" s="129">
        <v>4.0099723187290337</v>
      </c>
    </row>
    <row r="23" spans="1:32" x14ac:dyDescent="0.3">
      <c r="A23" s="105">
        <v>4</v>
      </c>
      <c r="B23" s="105">
        <v>22</v>
      </c>
      <c r="C23" s="106">
        <v>0.134048373</v>
      </c>
      <c r="D23" s="125">
        <v>0.11207880100000001</v>
      </c>
      <c r="E23" s="126">
        <f t="shared" si="0"/>
        <v>6.1048373000000003E-2</v>
      </c>
      <c r="F23" s="127">
        <v>0.18962185912231996</v>
      </c>
      <c r="G23" s="128">
        <v>0.15473890300000001</v>
      </c>
      <c r="H23" s="128">
        <v>0.14205656899999999</v>
      </c>
      <c r="I23" s="128">
        <f t="shared" si="1"/>
        <v>0.10723890300000001</v>
      </c>
      <c r="J23" s="129">
        <v>1.0364905476014852</v>
      </c>
    </row>
    <row r="24" spans="1:32" x14ac:dyDescent="0.3">
      <c r="A24" s="105">
        <v>4</v>
      </c>
      <c r="B24" s="105">
        <v>23</v>
      </c>
      <c r="C24" s="106">
        <v>0.13492496300000001</v>
      </c>
      <c r="D24" s="125">
        <v>0.114571571</v>
      </c>
      <c r="E24" s="126">
        <f t="shared" si="0"/>
        <v>6.1924963000000013E-2</v>
      </c>
      <c r="F24" s="127">
        <v>0.20644963686261739</v>
      </c>
      <c r="G24" s="128">
        <v>0.15569458899999999</v>
      </c>
      <c r="H24" s="128">
        <v>0.14434313800000001</v>
      </c>
      <c r="I24" s="128">
        <f t="shared" si="1"/>
        <v>0.10819458899999999</v>
      </c>
      <c r="J24" s="129">
        <v>0.97001851196140354</v>
      </c>
    </row>
    <row r="25" spans="1:32" x14ac:dyDescent="0.3">
      <c r="A25" s="105">
        <v>4</v>
      </c>
      <c r="B25" s="105">
        <v>24</v>
      </c>
      <c r="C25" s="106">
        <v>0.125559166</v>
      </c>
      <c r="D25" s="125">
        <v>0.10085021700000001</v>
      </c>
      <c r="E25" s="126">
        <f t="shared" si="0"/>
        <v>5.2559166000000004E-2</v>
      </c>
      <c r="F25" s="127">
        <v>0.15352855725887551</v>
      </c>
      <c r="G25" s="128">
        <v>0.14364044400000001</v>
      </c>
      <c r="H25" s="128">
        <v>0.12977476399999999</v>
      </c>
      <c r="I25" s="128">
        <f t="shared" si="1"/>
        <v>9.6140444000000005E-2</v>
      </c>
      <c r="J25" s="129">
        <v>0.67764601217375897</v>
      </c>
    </row>
    <row r="26" spans="1:32" x14ac:dyDescent="0.3">
      <c r="A26" s="105">
        <v>4</v>
      </c>
      <c r="B26" s="105">
        <v>25</v>
      </c>
      <c r="C26" s="106">
        <v>0.10504932</v>
      </c>
      <c r="D26" s="125">
        <v>6.7372515800000005E-2</v>
      </c>
      <c r="E26" s="126">
        <f t="shared" si="0"/>
        <v>3.2049320000000006E-2</v>
      </c>
      <c r="F26" s="127">
        <v>3.9621981347067951E-2</v>
      </c>
      <c r="G26" s="128">
        <v>0.114669144</v>
      </c>
      <c r="H26" s="128">
        <v>9.3131192000000002E-2</v>
      </c>
      <c r="I26" s="128">
        <f t="shared" si="1"/>
        <v>6.7169144E-2</v>
      </c>
      <c r="J26" s="129">
        <v>0.16933005850986652</v>
      </c>
    </row>
    <row r="27" spans="1:32" x14ac:dyDescent="0.3">
      <c r="A27" s="105">
        <v>4</v>
      </c>
      <c r="B27" s="105">
        <v>26</v>
      </c>
      <c r="C27" s="106">
        <v>0.100928105</v>
      </c>
      <c r="D27" s="125">
        <v>7.2656758099999996E-2</v>
      </c>
      <c r="E27" s="126">
        <f t="shared" si="0"/>
        <v>2.7928105000000009E-2</v>
      </c>
      <c r="F27" s="127">
        <v>0.21493497570921971</v>
      </c>
      <c r="G27" s="128">
        <v>0.109165475</v>
      </c>
      <c r="H27" s="128">
        <v>8.4457285699999995E-2</v>
      </c>
      <c r="I27" s="128">
        <f t="shared" si="1"/>
        <v>6.1665474999999997E-2</v>
      </c>
      <c r="J27" s="129">
        <v>0.84007177856790627</v>
      </c>
      <c r="M27"/>
    </row>
    <row r="28" spans="1:32" x14ac:dyDescent="0.3">
      <c r="A28" s="105">
        <v>4</v>
      </c>
      <c r="B28" s="105">
        <v>27</v>
      </c>
      <c r="C28" s="106">
        <v>0.137802124</v>
      </c>
      <c r="D28" s="125">
        <v>0.120174155</v>
      </c>
      <c r="E28" s="126">
        <f t="shared" si="0"/>
        <v>6.4802124000000003E-2</v>
      </c>
      <c r="F28" s="127">
        <v>0.18429111150745536</v>
      </c>
      <c r="G28" s="128">
        <v>0.15671236799999999</v>
      </c>
      <c r="H28" s="128">
        <v>0.14688453100000001</v>
      </c>
      <c r="I28" s="128">
        <f t="shared" si="1"/>
        <v>0.10921236799999999</v>
      </c>
      <c r="J28" s="129">
        <v>0.74457330096309005</v>
      </c>
    </row>
    <row r="29" spans="1:32" x14ac:dyDescent="0.3">
      <c r="A29" s="105">
        <v>4</v>
      </c>
      <c r="B29" s="105">
        <v>28</v>
      </c>
      <c r="C29" s="106">
        <v>0.142307088</v>
      </c>
      <c r="D29" s="125">
        <v>0.12562653400000001</v>
      </c>
      <c r="E29" s="126">
        <f t="shared" si="0"/>
        <v>6.9307088000000003E-2</v>
      </c>
      <c r="F29" s="127">
        <v>0.30599177435486463</v>
      </c>
      <c r="G29" s="128">
        <v>0.16417905699999999</v>
      </c>
      <c r="H29" s="128">
        <v>0.15521964399999999</v>
      </c>
      <c r="I29" s="128">
        <f t="shared" si="1"/>
        <v>0.11667905699999999</v>
      </c>
      <c r="J29" s="129">
        <v>1.2806012993110509</v>
      </c>
    </row>
    <row r="30" spans="1:32" x14ac:dyDescent="0.3">
      <c r="A30" s="105">
        <v>4</v>
      </c>
      <c r="B30" s="105">
        <v>29</v>
      </c>
      <c r="C30" s="106">
        <v>0.14597734800000001</v>
      </c>
      <c r="D30" s="125">
        <v>0.128114015</v>
      </c>
      <c r="E30" s="126">
        <f t="shared" si="0"/>
        <v>7.2977348000000011E-2</v>
      </c>
      <c r="F30" s="127">
        <v>0.40474090175430294</v>
      </c>
      <c r="G30" s="128">
        <v>0.20251567700000001</v>
      </c>
      <c r="H30" s="128">
        <v>0.193383947</v>
      </c>
      <c r="I30" s="128">
        <f t="shared" si="1"/>
        <v>0.15501567700000002</v>
      </c>
      <c r="J30" s="129">
        <v>1.8875784353113811</v>
      </c>
      <c r="L30"/>
    </row>
    <row r="31" spans="1:32" x14ac:dyDescent="0.3">
      <c r="A31" s="105">
        <v>4</v>
      </c>
      <c r="B31" s="105">
        <v>30</v>
      </c>
      <c r="C31" s="106">
        <v>0.127062231</v>
      </c>
      <c r="D31" s="125">
        <v>9.9583827E-2</v>
      </c>
      <c r="E31" s="126">
        <f t="shared" si="0"/>
        <v>5.4062231000000002E-2</v>
      </c>
      <c r="F31" s="127">
        <v>0.13130864703090064</v>
      </c>
      <c r="G31" s="128">
        <v>0.156137317</v>
      </c>
      <c r="H31" s="128">
        <v>0.14258636499999999</v>
      </c>
      <c r="I31" s="128">
        <f t="shared" si="1"/>
        <v>0.108637317</v>
      </c>
      <c r="J31" s="129">
        <v>0.84249601871681412</v>
      </c>
      <c r="AF31"/>
    </row>
    <row r="32" spans="1:32" x14ac:dyDescent="0.3">
      <c r="A32" s="105">
        <v>4</v>
      </c>
      <c r="B32" s="105">
        <v>31</v>
      </c>
      <c r="C32" s="106">
        <v>0.123622395</v>
      </c>
      <c r="D32" s="125">
        <v>9.7970545300000003E-2</v>
      </c>
      <c r="E32" s="126">
        <f t="shared" si="0"/>
        <v>5.0622395000000001E-2</v>
      </c>
      <c r="F32" s="127">
        <v>6.0698296941265641E-2</v>
      </c>
      <c r="G32" s="128">
        <v>0.146431908</v>
      </c>
      <c r="H32" s="128">
        <v>0.134198442</v>
      </c>
      <c r="I32" s="128">
        <f t="shared" si="1"/>
        <v>9.8931907999999999E-2</v>
      </c>
      <c r="J32" s="129">
        <v>0.55666341791488949</v>
      </c>
    </row>
    <row r="33" spans="1:45" x14ac:dyDescent="0.3">
      <c r="A33" s="105">
        <v>4</v>
      </c>
      <c r="B33" s="105">
        <v>32</v>
      </c>
      <c r="C33" s="106">
        <v>0.12656061399999999</v>
      </c>
      <c r="D33" s="125">
        <v>0.101616763</v>
      </c>
      <c r="E33" s="126">
        <f t="shared" si="0"/>
        <v>5.3560613999999993E-2</v>
      </c>
      <c r="F33" s="127">
        <v>0.1184001652110272</v>
      </c>
      <c r="G33" s="128">
        <v>0.15044318100000001</v>
      </c>
      <c r="H33" s="128">
        <v>0.137607321</v>
      </c>
      <c r="I33" s="128">
        <f t="shared" si="1"/>
        <v>0.10294318100000001</v>
      </c>
      <c r="J33" s="129">
        <v>0.66921091284960121</v>
      </c>
    </row>
    <row r="34" spans="1:45" x14ac:dyDescent="0.3">
      <c r="A34" s="105">
        <v>4</v>
      </c>
      <c r="B34" s="105">
        <v>33</v>
      </c>
      <c r="C34" s="106">
        <v>0.11390676299999999</v>
      </c>
      <c r="D34" s="125">
        <v>8.0627784100000002E-2</v>
      </c>
      <c r="E34" s="126">
        <f t="shared" si="0"/>
        <v>4.0906762999999999E-2</v>
      </c>
      <c r="F34" s="127">
        <v>1.7423472293696889E-2</v>
      </c>
      <c r="G34" s="128">
        <v>0.12972129900000001</v>
      </c>
      <c r="H34" s="128">
        <v>0.11051673400000001</v>
      </c>
      <c r="I34" s="128">
        <f t="shared" si="1"/>
        <v>8.2221299000000012E-2</v>
      </c>
      <c r="J34" s="129">
        <v>0.26734112530666887</v>
      </c>
    </row>
    <row r="35" spans="1:45" x14ac:dyDescent="0.3">
      <c r="A35" s="105">
        <v>4</v>
      </c>
      <c r="B35" s="105">
        <v>34</v>
      </c>
      <c r="C35" s="106">
        <v>0.110422544</v>
      </c>
      <c r="D35" s="125">
        <v>6.92761764E-2</v>
      </c>
      <c r="E35" s="126">
        <f t="shared" si="0"/>
        <v>3.7422544000000002E-2</v>
      </c>
      <c r="F35" s="127">
        <v>1.3089292133236018E-2</v>
      </c>
      <c r="G35" s="128">
        <v>0.125447541</v>
      </c>
      <c r="H35" s="128">
        <v>0.10040578999999999</v>
      </c>
      <c r="I35" s="128">
        <f t="shared" si="1"/>
        <v>7.7947540999999995E-2</v>
      </c>
      <c r="J35" s="129">
        <v>0.81921405026410443</v>
      </c>
    </row>
    <row r="36" spans="1:45" x14ac:dyDescent="0.3">
      <c r="A36" s="105">
        <v>4</v>
      </c>
      <c r="B36" s="105">
        <v>35</v>
      </c>
      <c r="C36" s="106">
        <v>0.11733456</v>
      </c>
      <c r="D36" s="125">
        <v>8.2147784500000001E-2</v>
      </c>
      <c r="E36" s="126">
        <f t="shared" si="0"/>
        <v>4.4334560000000009E-2</v>
      </c>
      <c r="F36" s="127">
        <v>1.9481129310604813E-2</v>
      </c>
      <c r="G36" s="128">
        <v>0.13796624499999999</v>
      </c>
      <c r="H36" s="128">
        <v>0.117343083</v>
      </c>
      <c r="I36" s="128">
        <f t="shared" si="1"/>
        <v>9.0466244999999987E-2</v>
      </c>
      <c r="J36" s="129">
        <v>0.27194191611925955</v>
      </c>
    </row>
    <row r="37" spans="1:45" x14ac:dyDescent="0.3">
      <c r="A37" s="105">
        <v>4</v>
      </c>
      <c r="B37" s="105">
        <v>36</v>
      </c>
      <c r="C37" s="106">
        <v>9.7729265699999998E-2</v>
      </c>
      <c r="D37" s="125">
        <v>3.7742573799999998E-2</v>
      </c>
      <c r="E37" s="126">
        <f t="shared" si="0"/>
        <v>2.4729265700000003E-2</v>
      </c>
      <c r="F37" s="127">
        <v>8.4594148440411503E-4</v>
      </c>
      <c r="G37" s="128">
        <v>9.6801146899999996E-2</v>
      </c>
      <c r="H37" s="128">
        <v>6.5067306199999994E-2</v>
      </c>
      <c r="I37" s="128">
        <f t="shared" si="1"/>
        <v>4.9301146899999995E-2</v>
      </c>
      <c r="J37" s="129">
        <v>0.1362556336708885</v>
      </c>
    </row>
    <row r="38" spans="1:45" ht="15.6" x14ac:dyDescent="0.3">
      <c r="A38" s="105">
        <v>4</v>
      </c>
      <c r="B38" s="105">
        <v>37</v>
      </c>
      <c r="C38" s="106">
        <v>8.5195153999999995E-2</v>
      </c>
      <c r="D38" s="125">
        <v>3.4659638999999999E-2</v>
      </c>
      <c r="E38" s="126">
        <f t="shared" si="0"/>
        <v>1.2195154E-2</v>
      </c>
      <c r="F38" s="127">
        <v>7.9150768669987263E-4</v>
      </c>
      <c r="G38" s="128">
        <v>8.5606597399999998E-2</v>
      </c>
      <c r="H38" s="128">
        <v>5.7134855499999998E-2</v>
      </c>
      <c r="I38" s="128">
        <f t="shared" si="1"/>
        <v>3.8106597399999997E-2</v>
      </c>
      <c r="J38" s="129">
        <v>4.4044653753545056E-2</v>
      </c>
      <c r="L38" s="103"/>
      <c r="M38" s="159"/>
    </row>
    <row r="39" spans="1:45" ht="15.6" x14ac:dyDescent="0.3">
      <c r="A39" s="105">
        <v>1</v>
      </c>
      <c r="B39" s="105">
        <v>1</v>
      </c>
      <c r="C39" s="106">
        <v>0.12770999999999999</v>
      </c>
      <c r="D39" s="125">
        <v>0.107642</v>
      </c>
      <c r="E39" s="126">
        <f t="shared" si="0"/>
        <v>5.4709999999999995E-2</v>
      </c>
      <c r="F39" s="127">
        <v>0.16419028067735159</v>
      </c>
      <c r="G39" s="128">
        <v>0.16242899999999999</v>
      </c>
      <c r="H39" s="128">
        <v>0.15083299999999999</v>
      </c>
      <c r="I39" s="128">
        <f t="shared" si="1"/>
        <v>0.11492899999999999</v>
      </c>
      <c r="J39" s="129">
        <v>0.86471296039118284</v>
      </c>
      <c r="L39" s="160"/>
    </row>
    <row r="40" spans="1:45" x14ac:dyDescent="0.3">
      <c r="A40" s="105">
        <v>1</v>
      </c>
      <c r="B40" s="105">
        <v>2</v>
      </c>
      <c r="C40" s="106">
        <v>0.124892</v>
      </c>
      <c r="D40" s="125">
        <v>0.10236000000000001</v>
      </c>
      <c r="E40" s="126">
        <f t="shared" si="0"/>
        <v>5.1892000000000008E-2</v>
      </c>
      <c r="F40" s="127">
        <v>7.9514538380730609E-2</v>
      </c>
      <c r="G40" s="128">
        <v>0.15893599999999999</v>
      </c>
      <c r="H40" s="128">
        <v>0.14659800000000001</v>
      </c>
      <c r="I40" s="128">
        <f t="shared" si="1"/>
        <v>0.11143599999999999</v>
      </c>
      <c r="J40" s="129">
        <v>0.81387637029110826</v>
      </c>
    </row>
    <row r="41" spans="1:45" x14ac:dyDescent="0.3">
      <c r="A41" s="105">
        <v>1</v>
      </c>
      <c r="B41" s="105">
        <v>3</v>
      </c>
      <c r="C41" s="106">
        <v>0.12285699999999999</v>
      </c>
      <c r="D41" s="125">
        <v>9.8412200000000005E-2</v>
      </c>
      <c r="E41" s="126">
        <f t="shared" si="0"/>
        <v>4.9856999999999999E-2</v>
      </c>
      <c r="F41" s="127">
        <v>7.9143975115010562E-2</v>
      </c>
      <c r="G41" s="128">
        <v>0.15615200000000001</v>
      </c>
      <c r="H41" s="128">
        <v>0.14388999999999999</v>
      </c>
      <c r="I41" s="128">
        <f t="shared" si="1"/>
        <v>0.10865200000000001</v>
      </c>
      <c r="J41" s="129">
        <v>0.55791727888089648</v>
      </c>
    </row>
    <row r="42" spans="1:45" x14ac:dyDescent="0.3">
      <c r="A42" s="105">
        <v>1</v>
      </c>
      <c r="B42" s="105">
        <v>4</v>
      </c>
      <c r="C42" s="106">
        <v>0.13539000000000001</v>
      </c>
      <c r="D42" s="125">
        <v>0.11687</v>
      </c>
      <c r="E42" s="126">
        <f t="shared" si="0"/>
        <v>6.2390000000000015E-2</v>
      </c>
      <c r="F42" s="127">
        <v>0.14839896442408873</v>
      </c>
      <c r="G42" s="128">
        <v>0.170179</v>
      </c>
      <c r="H42" s="128">
        <v>0.16031100000000001</v>
      </c>
      <c r="I42" s="128">
        <f t="shared" si="1"/>
        <v>0.122679</v>
      </c>
      <c r="J42" s="129">
        <v>0.94413680881427708</v>
      </c>
    </row>
    <row r="43" spans="1:45" x14ac:dyDescent="0.3">
      <c r="A43" s="105">
        <v>1</v>
      </c>
      <c r="B43" s="105">
        <v>5</v>
      </c>
      <c r="C43" s="106">
        <v>0.162109</v>
      </c>
      <c r="D43" s="125">
        <v>0.15209600000000001</v>
      </c>
      <c r="E43" s="126">
        <f t="shared" si="0"/>
        <v>8.9109000000000008E-2</v>
      </c>
      <c r="F43" s="127">
        <v>0.79564345694489313</v>
      </c>
      <c r="G43" s="128">
        <v>0.196938</v>
      </c>
      <c r="H43" s="128">
        <v>0.190687</v>
      </c>
      <c r="I43" s="128">
        <f t="shared" si="1"/>
        <v>0.14943800000000002</v>
      </c>
      <c r="J43" s="129">
        <v>2.7174953250663276</v>
      </c>
    </row>
    <row r="44" spans="1:45" x14ac:dyDescent="0.3">
      <c r="A44" s="105">
        <v>1</v>
      </c>
      <c r="B44" s="105">
        <v>6</v>
      </c>
      <c r="C44" s="106">
        <v>0.16767399999999999</v>
      </c>
      <c r="D44" s="125">
        <v>0.15849099999999999</v>
      </c>
      <c r="E44" s="126">
        <f t="shared" si="0"/>
        <v>9.4673999999999994E-2</v>
      </c>
      <c r="F44" s="127">
        <v>0.92556053460085908</v>
      </c>
      <c r="G44" s="128">
        <v>0.19647600000000001</v>
      </c>
      <c r="H44" s="128">
        <v>0.190722</v>
      </c>
      <c r="I44" s="128">
        <f t="shared" si="1"/>
        <v>0.148976</v>
      </c>
      <c r="J44" s="129">
        <v>2.5931336819448192</v>
      </c>
      <c r="AQ44" s="14"/>
      <c r="AR44" s="14">
        <v>2</v>
      </c>
      <c r="AS44" s="14" t="s">
        <v>40</v>
      </c>
    </row>
    <row r="45" spans="1:45" x14ac:dyDescent="0.3">
      <c r="A45" s="105">
        <v>1</v>
      </c>
      <c r="B45" s="105">
        <v>7</v>
      </c>
      <c r="C45" s="106">
        <v>0.131547</v>
      </c>
      <c r="D45" s="125">
        <v>0.113889</v>
      </c>
      <c r="E45" s="126">
        <f t="shared" si="0"/>
        <v>5.8547000000000002E-2</v>
      </c>
      <c r="F45" s="127">
        <v>0.19998117115417477</v>
      </c>
      <c r="G45" s="128">
        <v>0.16387399999999999</v>
      </c>
      <c r="H45" s="128">
        <v>0.15339900000000001</v>
      </c>
      <c r="I45" s="128">
        <f t="shared" si="1"/>
        <v>0.11637399999999999</v>
      </c>
      <c r="J45" s="129">
        <v>1.2687738855784427</v>
      </c>
      <c r="AQ45" s="14" t="s">
        <v>5</v>
      </c>
      <c r="AR45" s="14">
        <v>5.3999999999999999E-2</v>
      </c>
      <c r="AS45" s="14">
        <v>7.2999999999999995E-2</v>
      </c>
    </row>
    <row r="46" spans="1:45" x14ac:dyDescent="0.3">
      <c r="A46" s="105">
        <v>1</v>
      </c>
      <c r="B46" s="105">
        <v>8</v>
      </c>
      <c r="C46" s="106">
        <v>0.145035</v>
      </c>
      <c r="D46" s="125">
        <v>0.12908700000000001</v>
      </c>
      <c r="E46" s="126">
        <f t="shared" si="0"/>
        <v>7.2035000000000002E-2</v>
      </c>
      <c r="F46" s="127">
        <v>0.31569265635711197</v>
      </c>
      <c r="G46" s="128">
        <v>0.180844</v>
      </c>
      <c r="H46" s="128">
        <v>0.17255899999999999</v>
      </c>
      <c r="I46" s="128">
        <f t="shared" si="1"/>
        <v>0.13334400000000002</v>
      </c>
      <c r="J46" s="129">
        <v>1.4927608026923325</v>
      </c>
      <c r="AQ46" s="14" t="s">
        <v>6</v>
      </c>
      <c r="AR46" s="14">
        <v>6.1499999999999999E-2</v>
      </c>
      <c r="AS46" s="14">
        <v>4.7500000000000001E-2</v>
      </c>
    </row>
    <row r="47" spans="1:45" x14ac:dyDescent="0.3">
      <c r="A47" s="105">
        <v>1</v>
      </c>
      <c r="B47" s="105">
        <v>9</v>
      </c>
      <c r="C47" s="106">
        <v>0.156663</v>
      </c>
      <c r="D47" s="125">
        <v>0.14500099999999999</v>
      </c>
      <c r="E47" s="126">
        <f t="shared" si="0"/>
        <v>8.3663000000000001E-2</v>
      </c>
      <c r="F47" s="127">
        <v>0.73016692751155055</v>
      </c>
      <c r="G47" s="128">
        <v>0.192604</v>
      </c>
      <c r="H47" s="128">
        <v>0.18579899999999999</v>
      </c>
      <c r="I47" s="128">
        <f t="shared" si="1"/>
        <v>0.14510400000000001</v>
      </c>
      <c r="J47" s="129">
        <v>2.7639201236333362</v>
      </c>
    </row>
    <row r="48" spans="1:45" x14ac:dyDescent="0.3">
      <c r="A48" s="105">
        <v>1</v>
      </c>
      <c r="B48" s="105">
        <v>10</v>
      </c>
      <c r="C48" s="106">
        <v>0.15482299999999999</v>
      </c>
      <c r="D48" s="125">
        <v>0.14346600000000001</v>
      </c>
      <c r="E48" s="126">
        <f t="shared" si="0"/>
        <v>8.1822999999999993E-2</v>
      </c>
      <c r="F48" s="127">
        <v>0.60927358795109676</v>
      </c>
      <c r="G48" s="128">
        <v>0.19292300000000001</v>
      </c>
      <c r="H48" s="128">
        <v>0.18576400000000001</v>
      </c>
      <c r="I48" s="128">
        <f t="shared" si="1"/>
        <v>0.14542300000000002</v>
      </c>
      <c r="J48" s="129">
        <v>2.6650697474269696</v>
      </c>
    </row>
    <row r="49" spans="1:10" x14ac:dyDescent="0.3">
      <c r="A49" s="105">
        <v>1</v>
      </c>
      <c r="B49" s="105">
        <v>11</v>
      </c>
      <c r="C49" s="106">
        <v>0.16713500000000001</v>
      </c>
      <c r="D49" s="125">
        <v>0.15614500000000001</v>
      </c>
      <c r="E49" s="126">
        <f t="shared" si="0"/>
        <v>9.413500000000001E-2</v>
      </c>
      <c r="F49" s="127">
        <v>1.10106032435122</v>
      </c>
      <c r="G49" s="128">
        <v>0.20311599999999999</v>
      </c>
      <c r="H49" s="128">
        <v>0.195795</v>
      </c>
      <c r="I49" s="128">
        <f t="shared" si="1"/>
        <v>0.15561599999999998</v>
      </c>
      <c r="J49" s="129">
        <v>3.8042188754337189</v>
      </c>
    </row>
    <row r="50" spans="1:10" x14ac:dyDescent="0.3">
      <c r="A50" s="105">
        <v>1</v>
      </c>
      <c r="B50" s="105">
        <v>12</v>
      </c>
      <c r="C50" s="106">
        <v>0.163657</v>
      </c>
      <c r="D50" s="125">
        <v>0.15390599999999999</v>
      </c>
      <c r="E50" s="126">
        <f t="shared" si="0"/>
        <v>9.0657000000000001E-2</v>
      </c>
      <c r="F50" s="127">
        <v>1.0136994625409239</v>
      </c>
      <c r="G50" s="128">
        <v>0.19037599999999999</v>
      </c>
      <c r="H50" s="128">
        <v>0.18332699999999999</v>
      </c>
      <c r="I50" s="128">
        <f t="shared" si="1"/>
        <v>0.142876</v>
      </c>
      <c r="J50" s="129">
        <v>2.5003154352647585</v>
      </c>
    </row>
    <row r="51" spans="1:10" x14ac:dyDescent="0.3">
      <c r="A51" s="105">
        <v>1</v>
      </c>
      <c r="B51" s="105">
        <v>13</v>
      </c>
      <c r="C51" s="106">
        <v>0.11984400000000001</v>
      </c>
      <c r="D51" s="125">
        <v>0.100553</v>
      </c>
      <c r="E51" s="126">
        <f t="shared" si="0"/>
        <v>4.6844000000000011E-2</v>
      </c>
      <c r="F51" s="127">
        <v>0.20166481802534511</v>
      </c>
      <c r="G51" s="128">
        <v>0.15088599999999999</v>
      </c>
      <c r="H51" s="128">
        <v>0.13828299999999999</v>
      </c>
      <c r="I51" s="128">
        <f t="shared" si="1"/>
        <v>0.10338599999999999</v>
      </c>
      <c r="J51" s="129">
        <v>0.89911273367077249</v>
      </c>
    </row>
    <row r="52" spans="1:10" x14ac:dyDescent="0.3">
      <c r="A52" s="105">
        <v>1</v>
      </c>
      <c r="B52" s="105">
        <v>14</v>
      </c>
      <c r="C52" s="106">
        <v>9.6176200000000003E-2</v>
      </c>
      <c r="D52" s="125">
        <v>4.47824E-2</v>
      </c>
      <c r="E52" s="126">
        <f t="shared" si="0"/>
        <v>2.3176200000000008E-2</v>
      </c>
      <c r="F52" s="127">
        <v>1.0823549488044181E-2</v>
      </c>
      <c r="G52" s="128">
        <v>0.12485300000000001</v>
      </c>
      <c r="H52" s="128">
        <v>0.100755</v>
      </c>
      <c r="I52" s="128">
        <f t="shared" si="1"/>
        <v>7.7353000000000005E-2</v>
      </c>
      <c r="J52" s="129">
        <v>0.13149396499196914</v>
      </c>
    </row>
    <row r="53" spans="1:10" x14ac:dyDescent="0.3">
      <c r="A53" s="105">
        <v>1</v>
      </c>
      <c r="B53" s="105">
        <v>15</v>
      </c>
      <c r="C53" s="106">
        <v>9.9482799999999996E-2</v>
      </c>
      <c r="D53" s="125">
        <v>5.6533399999999998E-2</v>
      </c>
      <c r="E53" s="126">
        <f t="shared" si="0"/>
        <v>2.6482800000000001E-2</v>
      </c>
      <c r="F53" s="127">
        <v>2.0707801557420173E-3</v>
      </c>
      <c r="G53" s="128">
        <v>0.123529</v>
      </c>
      <c r="H53" s="128">
        <v>9.8764500000000005E-2</v>
      </c>
      <c r="I53" s="128">
        <f t="shared" si="1"/>
        <v>7.6028999999999999E-2</v>
      </c>
      <c r="J53" s="129">
        <v>8.2615380363105673E-2</v>
      </c>
    </row>
    <row r="54" spans="1:10" x14ac:dyDescent="0.3">
      <c r="A54" s="105">
        <v>1</v>
      </c>
      <c r="B54" s="105">
        <v>16</v>
      </c>
      <c r="C54" s="106">
        <v>0.127583</v>
      </c>
      <c r="D54" s="125">
        <v>0.108269</v>
      </c>
      <c r="E54" s="126">
        <f t="shared" si="0"/>
        <v>5.4583000000000007E-2</v>
      </c>
      <c r="F54" s="127">
        <v>0.27281439009331737</v>
      </c>
      <c r="G54" s="128">
        <v>0.16025600000000001</v>
      </c>
      <c r="H54" s="128">
        <v>0.14779400000000001</v>
      </c>
      <c r="I54" s="128">
        <f t="shared" si="1"/>
        <v>0.11275600000000001</v>
      </c>
      <c r="J54" s="129">
        <v>1.3736293166462987</v>
      </c>
    </row>
    <row r="55" spans="1:10" x14ac:dyDescent="0.3">
      <c r="A55" s="105">
        <v>1</v>
      </c>
      <c r="B55" s="105">
        <v>17</v>
      </c>
      <c r="C55" s="106">
        <v>0.14094200000000001</v>
      </c>
      <c r="D55" s="125">
        <v>0.12252200000000001</v>
      </c>
      <c r="E55" s="126">
        <f t="shared" si="0"/>
        <v>6.7942000000000016E-2</v>
      </c>
      <c r="F55" s="127">
        <v>0.53797756750520753</v>
      </c>
      <c r="G55" s="128">
        <v>0.17041200000000001</v>
      </c>
      <c r="H55" s="128">
        <v>0.160135</v>
      </c>
      <c r="I55" s="128">
        <f t="shared" si="1"/>
        <v>0.12291200000000001</v>
      </c>
      <c r="J55" s="129">
        <v>1.7066908317603668</v>
      </c>
    </row>
    <row r="56" spans="1:10" x14ac:dyDescent="0.3">
      <c r="A56" s="105">
        <v>1</v>
      </c>
      <c r="B56" s="105">
        <v>18</v>
      </c>
      <c r="C56" s="106">
        <v>0.152251</v>
      </c>
      <c r="D56" s="125">
        <v>0.13669300000000001</v>
      </c>
      <c r="E56" s="126">
        <f t="shared" si="0"/>
        <v>7.9251000000000002E-2</v>
      </c>
      <c r="F56" s="127">
        <v>0.6718519449074436</v>
      </c>
      <c r="G56" s="128">
        <v>0.17993400000000001</v>
      </c>
      <c r="H56" s="128">
        <v>0.17024300000000001</v>
      </c>
      <c r="I56" s="128">
        <f t="shared" si="1"/>
        <v>0.132434</v>
      </c>
      <c r="J56" s="129">
        <v>1.9234951230845267</v>
      </c>
    </row>
    <row r="57" spans="1:10" x14ac:dyDescent="0.3">
      <c r="A57" s="105">
        <v>1</v>
      </c>
      <c r="B57" s="105">
        <v>19</v>
      </c>
      <c r="C57" s="106">
        <v>0.14168800000000001</v>
      </c>
      <c r="D57" s="125">
        <v>0.12653600000000001</v>
      </c>
      <c r="E57" s="126">
        <f t="shared" si="0"/>
        <v>6.8688000000000013E-2</v>
      </c>
      <c r="F57" s="127">
        <v>0.17612239234679386</v>
      </c>
      <c r="G57" s="128">
        <v>0.17693400000000001</v>
      </c>
      <c r="H57" s="128">
        <v>0.16722500000000001</v>
      </c>
      <c r="I57" s="128">
        <f t="shared" si="1"/>
        <v>0.12943399999999999</v>
      </c>
      <c r="J57" s="129">
        <v>1.1817313740687423</v>
      </c>
    </row>
    <row r="58" spans="1:10" x14ac:dyDescent="0.3">
      <c r="A58" s="105">
        <v>1</v>
      </c>
      <c r="B58" s="105">
        <v>20</v>
      </c>
      <c r="C58" s="106">
        <v>0.13109399999999999</v>
      </c>
      <c r="D58" s="125">
        <v>0.111819</v>
      </c>
      <c r="E58" s="126">
        <f t="shared" si="0"/>
        <v>5.8093999999999993E-2</v>
      </c>
      <c r="F58" s="127">
        <v>0.36711465538782018</v>
      </c>
      <c r="G58" s="128">
        <v>0.16272</v>
      </c>
      <c r="H58" s="128">
        <v>0.15079200000000001</v>
      </c>
      <c r="I58" s="128">
        <f t="shared" si="1"/>
        <v>0.11522</v>
      </c>
      <c r="J58" s="129">
        <v>1.3533970193994445</v>
      </c>
    </row>
    <row r="59" spans="1:10" x14ac:dyDescent="0.3">
      <c r="A59" s="105">
        <v>1</v>
      </c>
      <c r="B59" s="105">
        <v>21</v>
      </c>
      <c r="C59" s="106">
        <v>0.12805</v>
      </c>
      <c r="D59" s="125">
        <v>0.108128</v>
      </c>
      <c r="E59" s="126">
        <f t="shared" si="0"/>
        <v>5.5050000000000002E-2</v>
      </c>
      <c r="F59" s="127">
        <v>0.37835312696403478</v>
      </c>
      <c r="G59" s="128">
        <v>0.15834899999999999</v>
      </c>
      <c r="H59" s="128">
        <v>0.14604300000000001</v>
      </c>
      <c r="I59" s="128">
        <f t="shared" si="1"/>
        <v>0.11084899999999999</v>
      </c>
      <c r="J59" s="129">
        <v>1.4237013633497329</v>
      </c>
    </row>
    <row r="60" spans="1:10" x14ac:dyDescent="0.3">
      <c r="A60" s="105">
        <v>1</v>
      </c>
      <c r="B60" s="105">
        <v>22</v>
      </c>
      <c r="C60" s="106">
        <v>0.137486</v>
      </c>
      <c r="D60" s="125">
        <v>0.123158</v>
      </c>
      <c r="E60" s="126">
        <f t="shared" si="0"/>
        <v>6.4486000000000002E-2</v>
      </c>
      <c r="F60" s="127">
        <v>0.31646399611859055</v>
      </c>
      <c r="G60" s="128">
        <v>0.171596</v>
      </c>
      <c r="H60" s="128">
        <v>0.16278799999999999</v>
      </c>
      <c r="I60" s="128">
        <f t="shared" si="1"/>
        <v>0.124096</v>
      </c>
      <c r="J60" s="129">
        <v>1.6489002646947752</v>
      </c>
    </row>
    <row r="61" spans="1:10" x14ac:dyDescent="0.3">
      <c r="A61" s="105">
        <v>1</v>
      </c>
      <c r="B61" s="105">
        <v>23</v>
      </c>
      <c r="C61" s="106">
        <v>0.13802400000000001</v>
      </c>
      <c r="D61" s="125">
        <v>0.12127400000000001</v>
      </c>
      <c r="E61" s="126">
        <f t="shared" si="0"/>
        <v>6.5024000000000012E-2</v>
      </c>
      <c r="F61" s="127">
        <v>0.38650849208324917</v>
      </c>
      <c r="G61" s="128">
        <v>0.17652200000000001</v>
      </c>
      <c r="H61" s="128">
        <v>0.16784099999999999</v>
      </c>
      <c r="I61" s="128">
        <f t="shared" si="1"/>
        <v>0.12902200000000003</v>
      </c>
      <c r="J61" s="129">
        <v>1.8787954304441405</v>
      </c>
    </row>
    <row r="62" spans="1:10" x14ac:dyDescent="0.3">
      <c r="A62" s="105">
        <v>1</v>
      </c>
      <c r="B62" s="105">
        <v>24</v>
      </c>
      <c r="C62" s="106">
        <v>0.12764500000000001</v>
      </c>
      <c r="D62" s="125">
        <v>0.10534499999999999</v>
      </c>
      <c r="E62" s="126">
        <f t="shared" si="0"/>
        <v>5.4645000000000013E-2</v>
      </c>
      <c r="F62" s="127">
        <v>0.3578266174262219</v>
      </c>
      <c r="G62" s="128">
        <v>0.166412</v>
      </c>
      <c r="H62" s="128">
        <v>0.15382599999999999</v>
      </c>
      <c r="I62" s="128">
        <f t="shared" si="1"/>
        <v>0.118912</v>
      </c>
      <c r="J62" s="129">
        <v>1.7578167374928786</v>
      </c>
    </row>
    <row r="63" spans="1:10" x14ac:dyDescent="0.3">
      <c r="A63" s="105">
        <v>1</v>
      </c>
      <c r="B63" s="105">
        <v>25</v>
      </c>
      <c r="C63" s="106">
        <v>0.124253</v>
      </c>
      <c r="D63" s="125">
        <v>0.102062</v>
      </c>
      <c r="E63" s="126">
        <f t="shared" si="0"/>
        <v>5.1253000000000007E-2</v>
      </c>
      <c r="F63" s="127">
        <v>0.24413270172710316</v>
      </c>
      <c r="G63" s="128">
        <v>0.15728</v>
      </c>
      <c r="H63" s="128">
        <v>0.14544000000000001</v>
      </c>
      <c r="I63" s="128">
        <f t="shared" si="1"/>
        <v>0.10978</v>
      </c>
      <c r="J63" s="129">
        <v>0.89140828811451744</v>
      </c>
    </row>
    <row r="64" spans="1:10" x14ac:dyDescent="0.3">
      <c r="A64" s="105">
        <v>1</v>
      </c>
      <c r="B64" s="105">
        <v>26</v>
      </c>
      <c r="C64" s="106">
        <v>0.14075099999999999</v>
      </c>
      <c r="D64" s="125">
        <v>0.123722</v>
      </c>
      <c r="E64" s="126">
        <f t="shared" si="0"/>
        <v>6.7750999999999992E-2</v>
      </c>
      <c r="F64" s="127">
        <v>0.42229218181517619</v>
      </c>
      <c r="G64" s="128">
        <v>0.180261</v>
      </c>
      <c r="H64" s="128">
        <v>0.170654</v>
      </c>
      <c r="I64" s="128">
        <f t="shared" si="1"/>
        <v>0.13276100000000002</v>
      </c>
      <c r="J64" s="129">
        <v>2.1854294758254915</v>
      </c>
    </row>
    <row r="65" spans="1:10" x14ac:dyDescent="0.3">
      <c r="A65" s="105">
        <v>1</v>
      </c>
      <c r="B65" s="105">
        <v>27</v>
      </c>
      <c r="C65" s="106">
        <v>0.16542399999999999</v>
      </c>
      <c r="D65" s="125">
        <v>0.155165</v>
      </c>
      <c r="E65" s="126">
        <f t="shared" si="0"/>
        <v>9.2423999999999992E-2</v>
      </c>
      <c r="F65" s="127">
        <v>1.0466829449647155</v>
      </c>
      <c r="G65" s="128">
        <v>0.20321500000000001</v>
      </c>
      <c r="H65" s="128">
        <v>0.19670699999999999</v>
      </c>
      <c r="I65" s="128">
        <f t="shared" si="1"/>
        <v>0.15571499999999999</v>
      </c>
      <c r="J65" s="129">
        <v>4.2387015649755693</v>
      </c>
    </row>
    <row r="66" spans="1:10" x14ac:dyDescent="0.3">
      <c r="A66" s="105">
        <v>1</v>
      </c>
      <c r="B66" s="105">
        <v>28</v>
      </c>
      <c r="C66" s="106">
        <v>0.16714200000000001</v>
      </c>
      <c r="D66" s="125">
        <v>0.15819900000000001</v>
      </c>
      <c r="E66" s="126">
        <f t="shared" si="0"/>
        <v>9.4142000000000017E-2</v>
      </c>
      <c r="F66" s="127">
        <v>1.0630030811392917</v>
      </c>
      <c r="G66" s="128">
        <v>0.198406</v>
      </c>
      <c r="H66" s="128">
        <v>0.19247800000000001</v>
      </c>
      <c r="I66" s="128">
        <f t="shared" si="1"/>
        <v>0.15090599999999998</v>
      </c>
      <c r="J66" s="129">
        <v>3.582423211258472</v>
      </c>
    </row>
    <row r="67" spans="1:10" x14ac:dyDescent="0.3">
      <c r="A67" s="105">
        <v>1</v>
      </c>
      <c r="B67" s="105">
        <v>29</v>
      </c>
      <c r="C67" s="106">
        <v>0.11613800000000001</v>
      </c>
      <c r="D67" s="125">
        <v>8.7809600000000002E-2</v>
      </c>
      <c r="E67" s="126">
        <f t="shared" ref="E67:E130" si="2">C67-$AS$45</f>
        <v>4.313800000000001E-2</v>
      </c>
      <c r="F67" s="127">
        <v>0.10981740896855127</v>
      </c>
      <c r="G67" s="128">
        <v>0.14793100000000001</v>
      </c>
      <c r="H67" s="128">
        <v>0.13231699999999999</v>
      </c>
      <c r="I67" s="128">
        <f t="shared" ref="I67:I130" si="3">G67-$AS$46</f>
        <v>0.10043100000000001</v>
      </c>
      <c r="J67" s="129">
        <v>0.78626408668733538</v>
      </c>
    </row>
    <row r="68" spans="1:10" x14ac:dyDescent="0.3">
      <c r="A68" s="105">
        <v>1</v>
      </c>
      <c r="B68" s="105">
        <v>30</v>
      </c>
      <c r="C68" s="106">
        <v>0.111041</v>
      </c>
      <c r="D68" s="125">
        <v>8.3709699999999998E-2</v>
      </c>
      <c r="E68" s="126">
        <f t="shared" si="2"/>
        <v>3.8041000000000005E-2</v>
      </c>
      <c r="F68" s="127">
        <v>4.6017035505791733E-2</v>
      </c>
      <c r="G68" s="128">
        <v>0.14160300000000001</v>
      </c>
      <c r="H68" s="128">
        <v>0.12396500000000001</v>
      </c>
      <c r="I68" s="128">
        <f t="shared" si="3"/>
        <v>9.4103000000000006E-2</v>
      </c>
      <c r="J68" s="129">
        <v>0.40127431680849523</v>
      </c>
    </row>
    <row r="69" spans="1:10" x14ac:dyDescent="0.3">
      <c r="A69" s="105">
        <v>1</v>
      </c>
      <c r="B69" s="105">
        <v>31</v>
      </c>
      <c r="C69" s="106">
        <v>0.110495</v>
      </c>
      <c r="D69" s="125">
        <v>7.9896099999999998E-2</v>
      </c>
      <c r="E69" s="126">
        <f t="shared" si="2"/>
        <v>3.7495000000000001E-2</v>
      </c>
      <c r="F69" s="127">
        <v>7.2876055946641035E-3</v>
      </c>
      <c r="G69" s="128">
        <v>0.138654</v>
      </c>
      <c r="H69" s="128">
        <v>0.121466</v>
      </c>
      <c r="I69" s="128">
        <f t="shared" si="3"/>
        <v>9.1153999999999999E-2</v>
      </c>
      <c r="J69" s="129">
        <v>0.23178575731508447</v>
      </c>
    </row>
    <row r="70" spans="1:10" x14ac:dyDescent="0.3">
      <c r="A70" s="105">
        <v>1</v>
      </c>
      <c r="B70" s="105">
        <v>32</v>
      </c>
      <c r="C70" s="106">
        <v>0.141458</v>
      </c>
      <c r="D70" s="125">
        <v>0.12681500000000001</v>
      </c>
      <c r="E70" s="126">
        <f t="shared" si="2"/>
        <v>6.8458000000000005E-2</v>
      </c>
      <c r="F70" s="127">
        <v>0.35504459872111782</v>
      </c>
      <c r="G70" s="128">
        <v>0.17590900000000001</v>
      </c>
      <c r="H70" s="128">
        <v>0.16703599999999999</v>
      </c>
      <c r="I70" s="128">
        <f t="shared" si="3"/>
        <v>0.128409</v>
      </c>
      <c r="J70" s="129">
        <v>1.7212384233477525</v>
      </c>
    </row>
    <row r="71" spans="1:10" x14ac:dyDescent="0.3">
      <c r="A71" s="105">
        <v>1</v>
      </c>
      <c r="B71" s="105">
        <v>33</v>
      </c>
      <c r="C71" s="106">
        <v>0.16403200000000001</v>
      </c>
      <c r="D71" s="125">
        <v>0.15359700000000001</v>
      </c>
      <c r="E71" s="126">
        <f t="shared" si="2"/>
        <v>9.1032000000000016E-2</v>
      </c>
      <c r="F71" s="127">
        <v>0.97276340859717769</v>
      </c>
      <c r="G71" s="128">
        <v>0.19692999999999999</v>
      </c>
      <c r="H71" s="128">
        <v>0.190552</v>
      </c>
      <c r="I71" s="128">
        <f t="shared" si="3"/>
        <v>0.14943000000000001</v>
      </c>
      <c r="J71" s="129">
        <v>3.0657287589791653</v>
      </c>
    </row>
    <row r="72" spans="1:10" x14ac:dyDescent="0.3">
      <c r="A72" s="105">
        <v>1</v>
      </c>
      <c r="B72" s="105">
        <v>34</v>
      </c>
      <c r="C72" s="106">
        <v>0.15768199999999999</v>
      </c>
      <c r="D72" s="125">
        <v>0.146427</v>
      </c>
      <c r="E72" s="126">
        <f t="shared" si="2"/>
        <v>8.4681999999999993E-2</v>
      </c>
      <c r="F72" s="127">
        <v>0.61120727379162754</v>
      </c>
      <c r="G72" s="128">
        <v>0.186972</v>
      </c>
      <c r="H72" s="128">
        <v>0.18005299999999999</v>
      </c>
      <c r="I72" s="128">
        <f t="shared" si="3"/>
        <v>0.13947199999999998</v>
      </c>
      <c r="J72" s="129">
        <v>2.0038280574761629</v>
      </c>
    </row>
    <row r="73" spans="1:10" x14ac:dyDescent="0.3">
      <c r="A73" s="105">
        <v>1</v>
      </c>
      <c r="B73" s="105">
        <v>35</v>
      </c>
      <c r="C73" s="106">
        <v>0.128049</v>
      </c>
      <c r="D73" s="125">
        <v>0.10963199999999999</v>
      </c>
      <c r="E73" s="126">
        <f t="shared" si="2"/>
        <v>5.5049000000000001E-2</v>
      </c>
      <c r="F73" s="127">
        <v>0.28216121045606912</v>
      </c>
      <c r="G73" s="128">
        <v>0.15887200000000001</v>
      </c>
      <c r="H73" s="128">
        <v>0.14772299999999999</v>
      </c>
      <c r="I73" s="128">
        <f t="shared" si="3"/>
        <v>0.11137200000000001</v>
      </c>
      <c r="J73" s="129">
        <v>0.94866644653577337</v>
      </c>
    </row>
    <row r="74" spans="1:10" x14ac:dyDescent="0.3">
      <c r="A74" s="105">
        <v>1</v>
      </c>
      <c r="B74" s="105">
        <v>36</v>
      </c>
      <c r="C74" s="106">
        <v>9.5788200000000004E-2</v>
      </c>
      <c r="D74" s="125">
        <v>4.87041E-2</v>
      </c>
      <c r="E74" s="126">
        <f t="shared" si="2"/>
        <v>2.2788200000000008E-2</v>
      </c>
      <c r="F74" s="127">
        <v>2.7121775353124477E-3</v>
      </c>
      <c r="G74" s="128">
        <v>0.12499200000000001</v>
      </c>
      <c r="H74" s="128">
        <v>9.9913399999999999E-2</v>
      </c>
      <c r="I74" s="128">
        <f t="shared" si="3"/>
        <v>7.7492000000000005E-2</v>
      </c>
      <c r="J74" s="129">
        <v>0.13815668722067634</v>
      </c>
    </row>
    <row r="75" spans="1:10" x14ac:dyDescent="0.3">
      <c r="A75" s="105">
        <v>1</v>
      </c>
      <c r="B75" s="105">
        <v>37</v>
      </c>
      <c r="C75" s="106">
        <v>0.1004</v>
      </c>
      <c r="D75" s="125">
        <v>5.7521099999999999E-2</v>
      </c>
      <c r="E75" s="126">
        <f t="shared" si="2"/>
        <v>2.7400000000000008E-2</v>
      </c>
      <c r="F75" s="127">
        <v>1.5909358672016086E-3</v>
      </c>
      <c r="G75" s="128">
        <v>0.124805</v>
      </c>
      <c r="H75" s="128">
        <v>9.9862900000000004E-2</v>
      </c>
      <c r="I75" s="128">
        <f t="shared" si="3"/>
        <v>7.7304999999999999E-2</v>
      </c>
      <c r="J75" s="129">
        <v>4.9382600213399526E-2</v>
      </c>
    </row>
    <row r="76" spans="1:10" x14ac:dyDescent="0.3">
      <c r="A76" s="105">
        <v>1</v>
      </c>
      <c r="B76" s="105">
        <v>38</v>
      </c>
      <c r="C76" s="106">
        <v>0.12411700000000001</v>
      </c>
      <c r="D76" s="125">
        <v>0.10710600000000001</v>
      </c>
      <c r="E76" s="126">
        <f t="shared" si="2"/>
        <v>5.111700000000001E-2</v>
      </c>
      <c r="F76" s="127">
        <v>0.26051960040929489</v>
      </c>
      <c r="G76" s="128">
        <v>0.154421</v>
      </c>
      <c r="H76" s="128">
        <v>0.142815</v>
      </c>
      <c r="I76" s="128">
        <f t="shared" si="3"/>
        <v>0.106921</v>
      </c>
      <c r="J76" s="129">
        <v>0.981058856508227</v>
      </c>
    </row>
    <row r="77" spans="1:10" x14ac:dyDescent="0.3">
      <c r="A77" s="105">
        <v>1</v>
      </c>
      <c r="B77" s="105">
        <v>39</v>
      </c>
      <c r="C77" s="106">
        <v>0.139297</v>
      </c>
      <c r="D77" s="125">
        <v>0.124503</v>
      </c>
      <c r="E77" s="126">
        <f t="shared" si="2"/>
        <v>6.6297000000000009E-2</v>
      </c>
      <c r="F77" s="127">
        <v>0.31483626668985865</v>
      </c>
      <c r="G77" s="128">
        <v>0.168375</v>
      </c>
      <c r="H77" s="128">
        <v>0.15817300000000001</v>
      </c>
      <c r="I77" s="128">
        <f t="shared" si="3"/>
        <v>0.120875</v>
      </c>
      <c r="J77" s="129">
        <v>1.4336942295528168</v>
      </c>
    </row>
    <row r="78" spans="1:10" x14ac:dyDescent="0.3">
      <c r="A78" s="105">
        <v>1</v>
      </c>
      <c r="B78" s="105">
        <v>40</v>
      </c>
      <c r="C78" s="106">
        <v>0.15718199999999999</v>
      </c>
      <c r="D78" s="125">
        <v>0.14683599999999999</v>
      </c>
      <c r="E78" s="126">
        <f t="shared" si="2"/>
        <v>8.4181999999999993E-2</v>
      </c>
      <c r="F78" s="127">
        <v>0.54781720006498902</v>
      </c>
      <c r="G78" s="128">
        <v>0.19009300000000001</v>
      </c>
      <c r="H78" s="128">
        <v>0.18315000000000001</v>
      </c>
      <c r="I78" s="128">
        <f t="shared" si="3"/>
        <v>0.14259300000000003</v>
      </c>
      <c r="J78" s="129">
        <v>2.2775136427066038</v>
      </c>
    </row>
    <row r="79" spans="1:10" x14ac:dyDescent="0.3">
      <c r="A79" s="105">
        <v>1</v>
      </c>
      <c r="B79" s="105">
        <v>41</v>
      </c>
      <c r="C79" s="106">
        <v>0.129996</v>
      </c>
      <c r="D79" s="125">
        <v>0.113758</v>
      </c>
      <c r="E79" s="126">
        <f t="shared" si="2"/>
        <v>5.6996000000000005E-2</v>
      </c>
      <c r="F79" s="127">
        <v>0.3412123457568999</v>
      </c>
      <c r="G79" s="128">
        <v>0.157225</v>
      </c>
      <c r="H79" s="128">
        <v>0.14763000000000001</v>
      </c>
      <c r="I79" s="128">
        <f t="shared" si="3"/>
        <v>0.109725</v>
      </c>
      <c r="J79" s="129">
        <v>1.4096432546235629</v>
      </c>
    </row>
    <row r="80" spans="1:10" x14ac:dyDescent="0.3">
      <c r="A80" s="105">
        <v>1</v>
      </c>
      <c r="B80" s="105">
        <v>42</v>
      </c>
      <c r="C80" s="106">
        <v>0.13700300000000001</v>
      </c>
      <c r="D80" s="125">
        <v>0.122443</v>
      </c>
      <c r="E80" s="126">
        <f t="shared" si="2"/>
        <v>6.4003000000000018E-2</v>
      </c>
      <c r="F80" s="127">
        <v>0.51505640445942535</v>
      </c>
      <c r="G80" s="128">
        <v>0.172876</v>
      </c>
      <c r="H80" s="128">
        <v>0.164355</v>
      </c>
      <c r="I80" s="128">
        <f t="shared" si="3"/>
        <v>0.12537599999999999</v>
      </c>
      <c r="J80" s="129">
        <v>2.0094228375702996</v>
      </c>
    </row>
    <row r="81" spans="1:10" x14ac:dyDescent="0.3">
      <c r="A81" s="105">
        <v>1</v>
      </c>
      <c r="B81" s="105">
        <v>43</v>
      </c>
      <c r="C81" s="106">
        <v>0.13258200000000001</v>
      </c>
      <c r="D81" s="125">
        <v>0.116952</v>
      </c>
      <c r="E81" s="126">
        <f t="shared" si="2"/>
        <v>5.958200000000001E-2</v>
      </c>
      <c r="F81" s="127">
        <v>0.40522741906176435</v>
      </c>
      <c r="G81" s="128">
        <v>0.16484499999999999</v>
      </c>
      <c r="H81" s="128">
        <v>0.15495</v>
      </c>
      <c r="I81" s="128">
        <f t="shared" si="3"/>
        <v>0.11734499999999999</v>
      </c>
      <c r="J81" s="129">
        <v>1.6934197682211642</v>
      </c>
    </row>
    <row r="82" spans="1:10" x14ac:dyDescent="0.3">
      <c r="A82" s="105">
        <v>1</v>
      </c>
      <c r="B82" s="105">
        <v>44</v>
      </c>
      <c r="C82" s="106">
        <v>0.132466</v>
      </c>
      <c r="D82" s="125">
        <v>0.11837399999999999</v>
      </c>
      <c r="E82" s="126">
        <f t="shared" si="2"/>
        <v>5.9466000000000005E-2</v>
      </c>
      <c r="F82" s="127">
        <v>0.3567741069306421</v>
      </c>
      <c r="G82" s="128">
        <v>0.183559</v>
      </c>
      <c r="H82" s="128">
        <v>0.175986</v>
      </c>
      <c r="I82" s="128">
        <f t="shared" si="3"/>
        <v>0.13605899999999999</v>
      </c>
      <c r="J82" s="129">
        <v>8.0892691707275937</v>
      </c>
    </row>
    <row r="83" spans="1:10" x14ac:dyDescent="0.3">
      <c r="A83" s="105">
        <v>1</v>
      </c>
      <c r="B83" s="105">
        <v>45</v>
      </c>
      <c r="C83" s="106">
        <v>0.120432</v>
      </c>
      <c r="D83" s="125">
        <v>9.73083E-2</v>
      </c>
      <c r="E83" s="126">
        <f t="shared" si="2"/>
        <v>4.7432000000000002E-2</v>
      </c>
      <c r="F83" s="127">
        <v>0.22666587880123718</v>
      </c>
      <c r="G83" s="128">
        <v>0.15399099999999999</v>
      </c>
      <c r="H83" s="128">
        <v>0.14147899999999999</v>
      </c>
      <c r="I83" s="128">
        <f t="shared" si="3"/>
        <v>0.10649099999999999</v>
      </c>
      <c r="J83" s="129">
        <v>2.3549291889688622</v>
      </c>
    </row>
    <row r="84" spans="1:10" x14ac:dyDescent="0.3">
      <c r="A84" s="105">
        <v>1</v>
      </c>
      <c r="B84" s="105">
        <v>46</v>
      </c>
      <c r="C84" s="106">
        <v>0.12446500000000001</v>
      </c>
      <c r="D84" s="125">
        <v>0.10271</v>
      </c>
      <c r="E84" s="126">
        <f t="shared" si="2"/>
        <v>5.1465000000000011E-2</v>
      </c>
      <c r="F84" s="127">
        <v>0.35645928455606712</v>
      </c>
      <c r="G84" s="128">
        <v>0.204761</v>
      </c>
      <c r="H84" s="128">
        <v>0.193241</v>
      </c>
      <c r="I84" s="128">
        <f t="shared" si="3"/>
        <v>0.15726099999999998</v>
      </c>
      <c r="J84" s="129">
        <v>82.446798556695839</v>
      </c>
    </row>
    <row r="85" spans="1:10" x14ac:dyDescent="0.3">
      <c r="A85" s="105">
        <v>1</v>
      </c>
      <c r="B85" s="105">
        <v>47</v>
      </c>
      <c r="C85" s="106">
        <v>0.115746</v>
      </c>
      <c r="D85" s="125">
        <v>9.4595600000000002E-2</v>
      </c>
      <c r="E85" s="126">
        <f t="shared" si="2"/>
        <v>4.2746000000000006E-2</v>
      </c>
      <c r="F85" s="127">
        <v>0.21276598207286287</v>
      </c>
      <c r="G85" s="128">
        <v>0.15818399999999999</v>
      </c>
      <c r="H85" s="128">
        <v>0.14665400000000001</v>
      </c>
      <c r="I85" s="128">
        <f t="shared" si="3"/>
        <v>0.11068399999999999</v>
      </c>
      <c r="J85" s="129">
        <v>0.66004672728023805</v>
      </c>
    </row>
    <row r="86" spans="1:10" x14ac:dyDescent="0.3">
      <c r="A86" s="105">
        <v>1</v>
      </c>
      <c r="B86" s="105">
        <v>48</v>
      </c>
      <c r="C86" s="106">
        <v>0.130714</v>
      </c>
      <c r="D86" s="125">
        <v>0.11444500000000001</v>
      </c>
      <c r="E86" s="126">
        <f t="shared" si="2"/>
        <v>5.7714000000000001E-2</v>
      </c>
      <c r="F86" s="127">
        <v>0.37024728300269089</v>
      </c>
      <c r="G86" s="128">
        <v>0.195133</v>
      </c>
      <c r="H86" s="128">
        <v>0.18684500000000001</v>
      </c>
      <c r="I86" s="128">
        <f t="shared" si="3"/>
        <v>0.14763300000000001</v>
      </c>
      <c r="J86" s="129">
        <v>8.75647106375175</v>
      </c>
    </row>
    <row r="87" spans="1:10" x14ac:dyDescent="0.3">
      <c r="A87" s="105">
        <v>1</v>
      </c>
      <c r="B87" s="105">
        <v>49</v>
      </c>
      <c r="C87" s="106">
        <v>0.16855716700000001</v>
      </c>
      <c r="D87" s="125">
        <v>0.15881258200000001</v>
      </c>
      <c r="E87" s="126">
        <f t="shared" si="2"/>
        <v>9.5557167000000012E-2</v>
      </c>
      <c r="F87" s="127">
        <v>1.2877204602305423</v>
      </c>
      <c r="G87" s="128">
        <v>0.209001929</v>
      </c>
      <c r="H87" s="128">
        <v>0.20265463</v>
      </c>
      <c r="I87" s="128">
        <f t="shared" si="3"/>
        <v>0.16150192899999999</v>
      </c>
      <c r="J87" s="129">
        <v>7.5473890524761762</v>
      </c>
    </row>
    <row r="88" spans="1:10" x14ac:dyDescent="0.3">
      <c r="A88" s="105">
        <v>1</v>
      </c>
      <c r="B88" s="105">
        <v>50</v>
      </c>
      <c r="C88" s="106">
        <v>0.17416389299999999</v>
      </c>
      <c r="D88" s="125">
        <v>0.166162699</v>
      </c>
      <c r="E88" s="126">
        <f t="shared" si="2"/>
        <v>0.10116389299999999</v>
      </c>
      <c r="F88" s="127">
        <v>1.6641089306813615</v>
      </c>
      <c r="G88" s="128">
        <v>0.210601598</v>
      </c>
      <c r="H88" s="128">
        <v>0.20549620699999999</v>
      </c>
      <c r="I88" s="128">
        <f t="shared" si="3"/>
        <v>0.16310159800000001</v>
      </c>
      <c r="J88" s="129">
        <v>5.1143923503967184</v>
      </c>
    </row>
    <row r="89" spans="1:10" x14ac:dyDescent="0.3">
      <c r="A89" s="105">
        <v>1</v>
      </c>
      <c r="B89" s="105">
        <v>51</v>
      </c>
      <c r="C89" s="106">
        <v>0.143286094</v>
      </c>
      <c r="D89" s="125">
        <v>0.128952071</v>
      </c>
      <c r="E89" s="126">
        <f t="shared" si="2"/>
        <v>7.0286094000000007E-2</v>
      </c>
      <c r="F89" s="127">
        <v>0.47228683923505299</v>
      </c>
      <c r="G89" s="128">
        <v>0.17650859099999999</v>
      </c>
      <c r="H89" s="128">
        <v>0.16779308000000001</v>
      </c>
      <c r="I89" s="128">
        <f t="shared" si="3"/>
        <v>0.12900859100000001</v>
      </c>
      <c r="J89" s="129">
        <v>1.7104471755167561</v>
      </c>
    </row>
    <row r="90" spans="1:10" x14ac:dyDescent="0.3">
      <c r="A90" s="105">
        <v>1</v>
      </c>
      <c r="B90" s="105">
        <v>52</v>
      </c>
      <c r="C90" s="106">
        <v>0.14107857600000001</v>
      </c>
      <c r="D90" s="125">
        <v>0.12571065100000001</v>
      </c>
      <c r="E90" s="126">
        <f t="shared" si="2"/>
        <v>6.8078576000000016E-2</v>
      </c>
      <c r="F90" s="127">
        <v>0.45458468431455412</v>
      </c>
      <c r="G90" s="128">
        <v>0.17660670000000001</v>
      </c>
      <c r="H90" s="128">
        <v>0.168226033</v>
      </c>
      <c r="I90" s="128">
        <f t="shared" si="3"/>
        <v>0.12910670000000002</v>
      </c>
      <c r="J90" s="129">
        <v>1.6557511898422794</v>
      </c>
    </row>
    <row r="91" spans="1:10" x14ac:dyDescent="0.3">
      <c r="A91" s="105">
        <v>1</v>
      </c>
      <c r="B91" s="105">
        <v>53</v>
      </c>
      <c r="C91" s="106">
        <v>0.132060871</v>
      </c>
      <c r="D91" s="125">
        <v>0.112369515</v>
      </c>
      <c r="E91" s="126">
        <f t="shared" si="2"/>
        <v>5.9060871000000001E-2</v>
      </c>
      <c r="F91" s="127">
        <v>0.24798691635700268</v>
      </c>
      <c r="G91" s="128">
        <v>0.17134149400000001</v>
      </c>
      <c r="H91" s="128">
        <v>0.16162495299999999</v>
      </c>
      <c r="I91" s="128">
        <f t="shared" si="3"/>
        <v>0.12384149400000001</v>
      </c>
      <c r="J91" s="129">
        <v>1.4603646363051259</v>
      </c>
    </row>
    <row r="92" spans="1:10" x14ac:dyDescent="0.3">
      <c r="A92" s="105">
        <v>1</v>
      </c>
      <c r="B92" s="105">
        <v>54</v>
      </c>
      <c r="C92" s="106">
        <v>0.12842187299999999</v>
      </c>
      <c r="D92" s="125">
        <v>0.104449242</v>
      </c>
      <c r="E92" s="126">
        <f t="shared" si="2"/>
        <v>5.5421872999999997E-2</v>
      </c>
      <c r="F92" s="127">
        <v>0.13120220657999782</v>
      </c>
      <c r="G92" s="128">
        <v>0.16138260099999999</v>
      </c>
      <c r="H92" s="128">
        <v>0.149199739</v>
      </c>
      <c r="I92" s="128">
        <f t="shared" si="3"/>
        <v>0.11388260099999999</v>
      </c>
      <c r="J92" s="129">
        <v>0.7156892794749079</v>
      </c>
    </row>
    <row r="93" spans="1:10" x14ac:dyDescent="0.3">
      <c r="A93" s="105">
        <v>1</v>
      </c>
      <c r="B93" s="105">
        <v>55</v>
      </c>
      <c r="C93" s="106">
        <v>0.15697704300000001</v>
      </c>
      <c r="D93" s="125">
        <v>0.14540927100000001</v>
      </c>
      <c r="E93" s="126">
        <f t="shared" si="2"/>
        <v>8.3977043000000015E-2</v>
      </c>
      <c r="F93" s="127">
        <v>0.9579314329341565</v>
      </c>
      <c r="G93" s="128">
        <v>0.19884824800000001</v>
      </c>
      <c r="H93" s="128">
        <v>0.19190394899999999</v>
      </c>
      <c r="I93" s="128">
        <f t="shared" si="3"/>
        <v>0.15134824800000002</v>
      </c>
      <c r="J93" s="129">
        <v>3.6533762852167238</v>
      </c>
    </row>
    <row r="94" spans="1:10" x14ac:dyDescent="0.3">
      <c r="A94" s="105">
        <v>1</v>
      </c>
      <c r="B94" s="105">
        <v>56</v>
      </c>
      <c r="C94" s="106">
        <v>0.13704980899999999</v>
      </c>
      <c r="D94" s="125">
        <v>0.12303159399999999</v>
      </c>
      <c r="E94" s="126">
        <f t="shared" si="2"/>
        <v>6.4049808999999999E-2</v>
      </c>
      <c r="F94" s="127">
        <v>0.44677251767055098</v>
      </c>
      <c r="G94" s="128">
        <v>0.168761775</v>
      </c>
      <c r="H94" s="128">
        <v>0.15982849900000001</v>
      </c>
      <c r="I94" s="128">
        <f t="shared" si="3"/>
        <v>0.121261775</v>
      </c>
      <c r="J94" s="129">
        <v>2.1115805276769049</v>
      </c>
    </row>
    <row r="95" spans="1:10" x14ac:dyDescent="0.3">
      <c r="A95" s="105">
        <v>1</v>
      </c>
      <c r="B95" s="105">
        <v>57</v>
      </c>
      <c r="C95" s="106">
        <v>0.11136919300000001</v>
      </c>
      <c r="D95" s="125">
        <v>8.5786722600000004E-2</v>
      </c>
      <c r="E95" s="126">
        <f t="shared" si="2"/>
        <v>3.836919300000001E-2</v>
      </c>
      <c r="F95" s="127">
        <v>8.6585207311598494E-2</v>
      </c>
      <c r="G95" s="128">
        <v>0.13571794300000001</v>
      </c>
      <c r="H95" s="128">
        <v>0.117872775</v>
      </c>
      <c r="I95" s="128">
        <f t="shared" si="3"/>
        <v>8.8217943000000007E-2</v>
      </c>
      <c r="J95" s="129">
        <v>0.43757747802275271</v>
      </c>
    </row>
    <row r="96" spans="1:10" x14ac:dyDescent="0.3">
      <c r="A96" s="105">
        <v>1</v>
      </c>
      <c r="B96" s="105">
        <v>58</v>
      </c>
      <c r="C96" s="106">
        <v>8.8061161299999996E-2</v>
      </c>
      <c r="D96" s="125">
        <v>4.2917087700000002E-2</v>
      </c>
      <c r="E96" s="126">
        <f t="shared" si="2"/>
        <v>1.5061161300000001E-2</v>
      </c>
      <c r="F96" s="127">
        <v>1.4340302089840343E-2</v>
      </c>
      <c r="G96" s="128">
        <v>0.116612114</v>
      </c>
      <c r="H96" s="128">
        <v>9.0974807699999993E-2</v>
      </c>
      <c r="I96" s="128">
        <f t="shared" si="3"/>
        <v>6.9112114000000002E-2</v>
      </c>
      <c r="J96" s="129">
        <v>0.6328225088390812</v>
      </c>
    </row>
    <row r="97" spans="1:10" x14ac:dyDescent="0.3">
      <c r="A97" s="105">
        <v>1</v>
      </c>
      <c r="B97" s="105">
        <v>59</v>
      </c>
      <c r="C97" s="106">
        <v>0.104621597</v>
      </c>
      <c r="D97" s="125">
        <v>7.4192419600000004E-2</v>
      </c>
      <c r="E97" s="126">
        <f t="shared" si="2"/>
        <v>3.1621597000000001E-2</v>
      </c>
      <c r="F97" s="127">
        <v>6.2399524785432536E-2</v>
      </c>
      <c r="G97" s="128">
        <v>0.127974063</v>
      </c>
      <c r="H97" s="128">
        <v>0.100355372</v>
      </c>
      <c r="I97" s="128">
        <f t="shared" si="3"/>
        <v>8.0474062999999998E-2</v>
      </c>
      <c r="J97" s="129">
        <v>0.23688667056420129</v>
      </c>
    </row>
    <row r="98" spans="1:10" x14ac:dyDescent="0.3">
      <c r="A98" s="112">
        <v>3</v>
      </c>
      <c r="B98" s="112">
        <v>1</v>
      </c>
      <c r="C98" s="113">
        <v>0.14460100000000001</v>
      </c>
      <c r="D98" s="113">
        <v>0.124366</v>
      </c>
      <c r="E98" s="126">
        <f t="shared" si="2"/>
        <v>7.1601000000000012E-2</v>
      </c>
      <c r="F98" s="122">
        <v>1.0678989147018869</v>
      </c>
      <c r="G98" s="115">
        <v>0.16266600000000001</v>
      </c>
      <c r="H98" s="115">
        <v>0.147315</v>
      </c>
      <c r="I98" s="128">
        <f t="shared" si="3"/>
        <v>0.115166</v>
      </c>
      <c r="J98" s="124">
        <v>1.3754842161721661</v>
      </c>
    </row>
    <row r="99" spans="1:10" x14ac:dyDescent="0.3">
      <c r="A99" s="112">
        <v>3</v>
      </c>
      <c r="B99" s="112">
        <v>2</v>
      </c>
      <c r="C99" s="113">
        <v>0.14044799999999999</v>
      </c>
      <c r="D99" s="113">
        <v>0.115964</v>
      </c>
      <c r="E99" s="126">
        <f t="shared" si="2"/>
        <v>6.7447999999999994E-2</v>
      </c>
      <c r="F99" s="122">
        <v>0.26263100768551567</v>
      </c>
      <c r="G99" s="115">
        <v>0.160498</v>
      </c>
      <c r="H99" s="115">
        <v>0.14757799999999999</v>
      </c>
      <c r="I99" s="128">
        <f t="shared" si="3"/>
        <v>0.112998</v>
      </c>
      <c r="J99" s="124">
        <v>0.74005809852971927</v>
      </c>
    </row>
    <row r="100" spans="1:10" x14ac:dyDescent="0.3">
      <c r="A100" s="112">
        <v>3</v>
      </c>
      <c r="B100" s="112">
        <v>3</v>
      </c>
      <c r="C100" s="113">
        <v>0.18540499999999999</v>
      </c>
      <c r="D100" s="113">
        <v>0.173983</v>
      </c>
      <c r="E100" s="126">
        <f t="shared" si="2"/>
        <v>0.11240499999999999</v>
      </c>
      <c r="F100" s="122">
        <v>2.5315074880326738</v>
      </c>
      <c r="G100" s="115">
        <v>0.19181400000000001</v>
      </c>
      <c r="H100" s="115">
        <v>0.18429899999999999</v>
      </c>
      <c r="I100" s="128">
        <f t="shared" si="3"/>
        <v>0.144314</v>
      </c>
      <c r="J100" s="124">
        <v>2.8006397118115518</v>
      </c>
    </row>
    <row r="101" spans="1:10" x14ac:dyDescent="0.3">
      <c r="A101" s="112">
        <v>3</v>
      </c>
      <c r="B101" s="112">
        <v>4</v>
      </c>
      <c r="C101" s="113">
        <v>0.20131399999999999</v>
      </c>
      <c r="D101" s="113">
        <v>0.192661</v>
      </c>
      <c r="E101" s="126">
        <f t="shared" si="2"/>
        <v>0.12831399999999998</v>
      </c>
      <c r="F101" s="122">
        <v>3.6830176754553632</v>
      </c>
      <c r="G101" s="115">
        <v>0.200045</v>
      </c>
      <c r="H101" s="115">
        <v>0.192607</v>
      </c>
      <c r="I101" s="128">
        <f t="shared" si="3"/>
        <v>0.15254499999999999</v>
      </c>
      <c r="J101" s="124">
        <v>3.7854112749281277</v>
      </c>
    </row>
    <row r="102" spans="1:10" x14ac:dyDescent="0.3">
      <c r="A102" s="112">
        <v>3</v>
      </c>
      <c r="B102" s="112">
        <v>5</v>
      </c>
      <c r="C102" s="113">
        <v>0.12812399999999999</v>
      </c>
      <c r="D102" s="113">
        <v>0.102704</v>
      </c>
      <c r="E102" s="126">
        <f t="shared" si="2"/>
        <v>5.5123999999999992E-2</v>
      </c>
      <c r="F102" s="122">
        <v>8.1756768835423127E-2</v>
      </c>
      <c r="G102" s="115">
        <v>0.165793</v>
      </c>
      <c r="H102" s="115">
        <v>0.154559</v>
      </c>
      <c r="I102" s="128">
        <f t="shared" si="3"/>
        <v>0.118293</v>
      </c>
      <c r="J102" s="124">
        <v>0.6007425604576242</v>
      </c>
    </row>
    <row r="103" spans="1:10" x14ac:dyDescent="0.3">
      <c r="A103" s="112">
        <v>3</v>
      </c>
      <c r="B103" s="112">
        <v>6</v>
      </c>
      <c r="C103" s="113">
        <v>0.11088000000000001</v>
      </c>
      <c r="D103" s="113">
        <v>7.0149799999999998E-2</v>
      </c>
      <c r="E103" s="126">
        <f t="shared" si="2"/>
        <v>3.7880000000000011E-2</v>
      </c>
      <c r="F103" s="122">
        <v>2.736196217834198E-2</v>
      </c>
      <c r="G103" s="115">
        <v>0.16184499999999999</v>
      </c>
      <c r="H103" s="115">
        <v>0.14468</v>
      </c>
      <c r="I103" s="128">
        <f t="shared" si="3"/>
        <v>0.11434499999999999</v>
      </c>
      <c r="J103" s="124">
        <v>1.6885718392961582</v>
      </c>
    </row>
    <row r="104" spans="1:10" x14ac:dyDescent="0.3">
      <c r="A104" s="112">
        <v>3</v>
      </c>
      <c r="B104" s="112">
        <v>7</v>
      </c>
      <c r="C104" s="113">
        <v>9.4318700000000005E-2</v>
      </c>
      <c r="D104" s="113">
        <v>3.2393400000000003E-2</v>
      </c>
      <c r="E104" s="126">
        <f t="shared" si="2"/>
        <v>2.131870000000001E-2</v>
      </c>
      <c r="F104" s="122">
        <v>2.4149795365936651E-2</v>
      </c>
      <c r="G104" s="115">
        <v>0.13147900000000001</v>
      </c>
      <c r="H104" s="115">
        <v>0.10312300000000001</v>
      </c>
      <c r="I104" s="128">
        <f t="shared" si="3"/>
        <v>8.3979000000000012E-2</v>
      </c>
      <c r="J104" s="124">
        <v>1.3275656792686722E-2</v>
      </c>
    </row>
    <row r="105" spans="1:10" x14ac:dyDescent="0.3">
      <c r="A105" s="112">
        <v>3</v>
      </c>
      <c r="B105" s="112">
        <v>8</v>
      </c>
      <c r="C105" s="113">
        <v>0.10785400000000001</v>
      </c>
      <c r="D105" s="113">
        <v>5.3955099999999999E-2</v>
      </c>
      <c r="E105" s="126">
        <f t="shared" si="2"/>
        <v>3.485400000000001E-2</v>
      </c>
      <c r="F105" s="122">
        <v>0.18309027312664622</v>
      </c>
      <c r="G105" s="115">
        <v>0.143174</v>
      </c>
      <c r="H105" s="115">
        <v>0.11927599999999999</v>
      </c>
      <c r="I105" s="128">
        <f t="shared" si="3"/>
        <v>9.5673999999999995E-2</v>
      </c>
      <c r="J105" s="124">
        <v>0.27928210883859633</v>
      </c>
    </row>
    <row r="106" spans="1:10" x14ac:dyDescent="0.3">
      <c r="A106" s="112">
        <v>3</v>
      </c>
      <c r="B106" s="112">
        <v>9</v>
      </c>
      <c r="C106" s="113">
        <v>0.154033</v>
      </c>
      <c r="D106" s="113">
        <v>0.13301099999999999</v>
      </c>
      <c r="E106" s="126">
        <f t="shared" si="2"/>
        <v>8.1033000000000008E-2</v>
      </c>
      <c r="F106" s="122">
        <v>0.72883309238945859</v>
      </c>
      <c r="G106" s="115">
        <v>0.17880499999999999</v>
      </c>
      <c r="H106" s="115">
        <v>0.16801099999999999</v>
      </c>
      <c r="I106" s="128">
        <f t="shared" si="3"/>
        <v>0.13130500000000001</v>
      </c>
      <c r="J106" s="124">
        <v>1.472604929676627</v>
      </c>
    </row>
    <row r="107" spans="1:10" x14ac:dyDescent="0.3">
      <c r="A107" s="112">
        <v>3</v>
      </c>
      <c r="B107" s="112">
        <v>10</v>
      </c>
      <c r="C107" s="113">
        <v>0.115692</v>
      </c>
      <c r="D107" s="113">
        <v>8.0273399999999995E-2</v>
      </c>
      <c r="E107" s="126">
        <f t="shared" si="2"/>
        <v>4.2692000000000008E-2</v>
      </c>
      <c r="F107" s="122">
        <v>9.2759358494124228E-2</v>
      </c>
      <c r="G107" s="115">
        <v>0.173232</v>
      </c>
      <c r="H107" s="115">
        <v>0.158746</v>
      </c>
      <c r="I107" s="128">
        <f t="shared" si="3"/>
        <v>0.12573200000000001</v>
      </c>
      <c r="J107" s="124">
        <v>2.5036117867056098</v>
      </c>
    </row>
    <row r="108" spans="1:10" x14ac:dyDescent="0.3">
      <c r="A108" s="112">
        <v>3</v>
      </c>
      <c r="B108" s="112">
        <v>11</v>
      </c>
      <c r="C108" s="113">
        <v>9.2470399999999994E-2</v>
      </c>
      <c r="D108" s="113">
        <v>4.5219000000000002E-2</v>
      </c>
      <c r="E108" s="126">
        <f t="shared" si="2"/>
        <v>1.9470399999999999E-2</v>
      </c>
      <c r="F108" s="122">
        <v>3.3555099314577834E-2</v>
      </c>
      <c r="G108" s="115">
        <v>0.123602</v>
      </c>
      <c r="H108" s="115">
        <v>9.2818999999999999E-2</v>
      </c>
      <c r="I108" s="128">
        <f t="shared" si="3"/>
        <v>7.6102000000000003E-2</v>
      </c>
      <c r="J108" s="124">
        <v>5.3288414648661228E-2</v>
      </c>
    </row>
    <row r="109" spans="1:10" x14ac:dyDescent="0.3">
      <c r="A109" s="112">
        <v>3</v>
      </c>
      <c r="B109" s="112">
        <v>12</v>
      </c>
      <c r="C109" s="113">
        <v>9.7478099999999998E-2</v>
      </c>
      <c r="D109" s="113">
        <v>2.0487999999999999E-2</v>
      </c>
      <c r="E109" s="126">
        <f t="shared" si="2"/>
        <v>2.4478100000000003E-2</v>
      </c>
      <c r="F109" s="122">
        <v>2.3580882491802124E-4</v>
      </c>
      <c r="G109" s="115">
        <v>0.13269300000000001</v>
      </c>
      <c r="H109" s="115">
        <v>0.103672</v>
      </c>
      <c r="I109" s="128">
        <f t="shared" si="3"/>
        <v>8.5193000000000005E-2</v>
      </c>
      <c r="J109" s="124">
        <v>0.10781904141779093</v>
      </c>
    </row>
    <row r="110" spans="1:10" x14ac:dyDescent="0.3">
      <c r="A110" s="112">
        <v>3</v>
      </c>
      <c r="B110" s="112">
        <v>13</v>
      </c>
      <c r="C110" s="113">
        <v>0.17325099999999999</v>
      </c>
      <c r="D110" s="113">
        <v>0.155336</v>
      </c>
      <c r="E110" s="126">
        <f t="shared" si="2"/>
        <v>0.10025099999999999</v>
      </c>
      <c r="F110" s="122">
        <v>0.74956872901419591</v>
      </c>
      <c r="G110" s="115">
        <v>0.174097</v>
      </c>
      <c r="H110" s="115">
        <v>0.16284599999999999</v>
      </c>
      <c r="I110" s="128">
        <f t="shared" si="3"/>
        <v>0.12659700000000002</v>
      </c>
      <c r="J110" s="124">
        <v>0.88201526803009911</v>
      </c>
    </row>
    <row r="111" spans="1:10" x14ac:dyDescent="0.3">
      <c r="A111" s="112">
        <v>3</v>
      </c>
      <c r="B111" s="112">
        <v>14</v>
      </c>
      <c r="C111" s="113">
        <v>0.21485499999999999</v>
      </c>
      <c r="D111" s="113">
        <v>0.20837600000000001</v>
      </c>
      <c r="E111" s="126">
        <f t="shared" si="2"/>
        <v>0.14185500000000001</v>
      </c>
      <c r="F111" s="122">
        <v>4.3709842464720854</v>
      </c>
      <c r="G111" s="115">
        <v>0.21456</v>
      </c>
      <c r="H111" s="115">
        <v>0.20880799999999999</v>
      </c>
      <c r="I111" s="128">
        <f t="shared" si="3"/>
        <v>0.16705999999999999</v>
      </c>
      <c r="J111" s="124">
        <v>6.6770247593797416</v>
      </c>
    </row>
    <row r="112" spans="1:10" x14ac:dyDescent="0.3">
      <c r="A112" s="112">
        <v>3</v>
      </c>
      <c r="B112" s="112">
        <v>15</v>
      </c>
      <c r="C112" s="113">
        <v>0.145315</v>
      </c>
      <c r="D112" s="113">
        <v>0.12701299999999999</v>
      </c>
      <c r="E112" s="126">
        <f t="shared" si="2"/>
        <v>7.2315000000000004E-2</v>
      </c>
      <c r="F112" s="122">
        <v>0.29099820656073877</v>
      </c>
      <c r="G112" s="115">
        <v>0.17164399999999999</v>
      </c>
      <c r="H112" s="115">
        <v>0.16001799999999999</v>
      </c>
      <c r="I112" s="128">
        <f t="shared" si="3"/>
        <v>0.12414399999999999</v>
      </c>
      <c r="J112" s="124">
        <v>1.350477125393643</v>
      </c>
    </row>
    <row r="113" spans="1:10" x14ac:dyDescent="0.3">
      <c r="A113" s="112">
        <v>3</v>
      </c>
      <c r="B113" s="112">
        <v>16</v>
      </c>
      <c r="C113" s="113">
        <v>0.10336585299999999</v>
      </c>
      <c r="D113" s="113">
        <v>4.6605478999999998E-2</v>
      </c>
      <c r="E113" s="126">
        <f t="shared" si="2"/>
        <v>3.0365852999999998E-2</v>
      </c>
      <c r="F113" s="122">
        <v>2.2460585729093393E-3</v>
      </c>
      <c r="G113" s="115">
        <v>0.20148922499999999</v>
      </c>
      <c r="H113" s="115">
        <v>0.187736616</v>
      </c>
      <c r="I113" s="128">
        <f t="shared" si="3"/>
        <v>0.15398922500000001</v>
      </c>
      <c r="J113" s="124">
        <v>0.82925594694925653</v>
      </c>
    </row>
    <row r="114" spans="1:10" x14ac:dyDescent="0.3">
      <c r="A114" s="112">
        <v>3</v>
      </c>
      <c r="B114" s="112">
        <v>17</v>
      </c>
      <c r="C114" s="113">
        <v>0.11173290800000001</v>
      </c>
      <c r="D114" s="113">
        <v>7.2692327200000004E-2</v>
      </c>
      <c r="E114" s="126">
        <f t="shared" si="2"/>
        <v>3.873290800000001E-2</v>
      </c>
      <c r="F114" s="122">
        <v>5.3580894345062486E-3</v>
      </c>
      <c r="G114" s="115">
        <v>0.17406085099999999</v>
      </c>
      <c r="H114" s="115">
        <v>0.161214039</v>
      </c>
      <c r="I114" s="128">
        <f t="shared" si="3"/>
        <v>0.12656085099999997</v>
      </c>
      <c r="J114" s="124">
        <v>2.0073599603008274</v>
      </c>
    </row>
    <row r="115" spans="1:10" x14ac:dyDescent="0.3">
      <c r="A115" s="112">
        <v>3</v>
      </c>
      <c r="B115" s="112">
        <v>18</v>
      </c>
      <c r="C115" s="113">
        <v>0.184377924</v>
      </c>
      <c r="D115" s="113">
        <v>0.17226657300000001</v>
      </c>
      <c r="E115" s="126">
        <f t="shared" si="2"/>
        <v>0.111377924</v>
      </c>
      <c r="F115" s="122">
        <v>2.3344486479641167</v>
      </c>
      <c r="G115" s="115">
        <v>0.19499008400000001</v>
      </c>
      <c r="H115" s="115">
        <v>0.1867733</v>
      </c>
      <c r="I115" s="128">
        <f t="shared" si="3"/>
        <v>0.14749008400000002</v>
      </c>
      <c r="J115" s="124">
        <v>3.4560789679086406</v>
      </c>
    </row>
    <row r="116" spans="1:10" x14ac:dyDescent="0.3">
      <c r="A116" s="112">
        <v>3</v>
      </c>
      <c r="B116" s="112">
        <v>19</v>
      </c>
      <c r="C116" s="113">
        <v>0.196113333</v>
      </c>
      <c r="D116" s="113">
        <v>0.187260285</v>
      </c>
      <c r="E116" s="126">
        <f t="shared" si="2"/>
        <v>0.12311333300000001</v>
      </c>
      <c r="F116" s="122">
        <v>4.1544845651261237</v>
      </c>
      <c r="G116" s="115">
        <v>0.200793743</v>
      </c>
      <c r="H116" s="115">
        <v>0.19258972999999999</v>
      </c>
      <c r="I116" s="128">
        <f t="shared" si="3"/>
        <v>0.15329374299999998</v>
      </c>
      <c r="J116" s="124">
        <v>5.2508553177429729</v>
      </c>
    </row>
    <row r="117" spans="1:10" x14ac:dyDescent="0.3">
      <c r="A117" s="112">
        <v>3</v>
      </c>
      <c r="B117" s="112">
        <v>20</v>
      </c>
      <c r="C117" s="113">
        <v>0.13418981399999999</v>
      </c>
      <c r="D117" s="113">
        <v>0.104731411</v>
      </c>
      <c r="E117" s="126">
        <f t="shared" si="2"/>
        <v>6.1189813999999995E-2</v>
      </c>
      <c r="F117" s="122">
        <v>4.0635356552599575E-2</v>
      </c>
      <c r="G117" s="115">
        <v>0.160583541</v>
      </c>
      <c r="H117" s="115">
        <v>0.14602865300000001</v>
      </c>
      <c r="I117" s="128">
        <f t="shared" si="3"/>
        <v>0.113083541</v>
      </c>
      <c r="J117" s="124">
        <v>0.46680567913776072</v>
      </c>
    </row>
    <row r="118" spans="1:10" x14ac:dyDescent="0.3">
      <c r="A118" s="112">
        <v>3</v>
      </c>
      <c r="B118" s="112">
        <v>21</v>
      </c>
      <c r="C118" s="113">
        <v>0.127546296</v>
      </c>
      <c r="D118" s="113">
        <v>9.7183309499999995E-2</v>
      </c>
      <c r="E118" s="126">
        <f t="shared" si="2"/>
        <v>5.4546296000000008E-2</v>
      </c>
      <c r="F118" s="122">
        <v>0.19222027428180941</v>
      </c>
      <c r="G118" s="115">
        <v>0.15845562499999999</v>
      </c>
      <c r="H118" s="115">
        <v>0.14126460299999999</v>
      </c>
      <c r="I118" s="128">
        <f t="shared" si="3"/>
        <v>0.11095562499999999</v>
      </c>
      <c r="J118" s="124">
        <v>2.2775069290376875</v>
      </c>
    </row>
    <row r="119" spans="1:10" x14ac:dyDescent="0.3">
      <c r="A119" s="112">
        <v>3</v>
      </c>
      <c r="B119" s="112">
        <v>22</v>
      </c>
      <c r="C119" s="113">
        <v>0.126322299</v>
      </c>
      <c r="D119" s="113">
        <v>9.3671783800000005E-2</v>
      </c>
      <c r="E119" s="126">
        <f t="shared" si="2"/>
        <v>5.3322299000000004E-2</v>
      </c>
      <c r="F119" s="122">
        <v>0.1846456741222455</v>
      </c>
      <c r="G119" s="115">
        <v>0.15611304300000001</v>
      </c>
      <c r="H119" s="115">
        <v>0.139692649</v>
      </c>
      <c r="I119" s="128">
        <f t="shared" si="3"/>
        <v>0.10861304300000001</v>
      </c>
      <c r="J119" s="124">
        <v>1.0675740017249289</v>
      </c>
    </row>
    <row r="120" spans="1:10" x14ac:dyDescent="0.3">
      <c r="A120" s="112">
        <v>3</v>
      </c>
      <c r="B120" s="112">
        <v>23</v>
      </c>
      <c r="C120" s="113">
        <v>0.115221292</v>
      </c>
      <c r="D120" s="113">
        <v>8.8159777199999997E-2</v>
      </c>
      <c r="E120" s="126">
        <f t="shared" si="2"/>
        <v>4.2221292000000007E-2</v>
      </c>
      <c r="F120" s="122">
        <v>1.8370421984994226E-2</v>
      </c>
      <c r="G120" s="115">
        <v>0.147624701</v>
      </c>
      <c r="H120" s="115">
        <v>0.13161441700000001</v>
      </c>
      <c r="I120" s="128">
        <f t="shared" si="3"/>
        <v>0.100124701</v>
      </c>
      <c r="J120" s="124">
        <v>0.5367137955279605</v>
      </c>
    </row>
    <row r="121" spans="1:10" x14ac:dyDescent="0.3">
      <c r="A121" s="112">
        <v>3</v>
      </c>
      <c r="B121" s="112">
        <v>24</v>
      </c>
      <c r="C121" s="113">
        <v>0.13638399500000001</v>
      </c>
      <c r="D121" s="113">
        <v>0.113522016</v>
      </c>
      <c r="E121" s="126">
        <f t="shared" si="2"/>
        <v>6.3383995000000012E-2</v>
      </c>
      <c r="F121" s="122">
        <v>9.8908209994300528E-2</v>
      </c>
      <c r="G121" s="115">
        <v>0.211988658</v>
      </c>
      <c r="H121" s="115">
        <v>0.20156559299999999</v>
      </c>
      <c r="I121" s="128">
        <f t="shared" si="3"/>
        <v>0.16448865800000001</v>
      </c>
      <c r="J121" s="124">
        <v>1.9713018275030256</v>
      </c>
    </row>
    <row r="122" spans="1:10" x14ac:dyDescent="0.3">
      <c r="A122" s="112">
        <v>3</v>
      </c>
      <c r="B122" s="112">
        <v>25</v>
      </c>
      <c r="C122" s="113">
        <v>0.20157460899999999</v>
      </c>
      <c r="D122" s="113">
        <v>0.19057861000000001</v>
      </c>
      <c r="E122" s="126">
        <f t="shared" si="2"/>
        <v>0.12857460900000001</v>
      </c>
      <c r="F122" s="122">
        <v>3.4635348112246831</v>
      </c>
      <c r="G122" s="115">
        <v>0.22210608400000001</v>
      </c>
      <c r="H122" s="115">
        <v>0.216199636</v>
      </c>
      <c r="I122" s="128">
        <f t="shared" si="3"/>
        <v>0.17460608399999999</v>
      </c>
      <c r="J122" s="124">
        <v>4.2526296241151185</v>
      </c>
    </row>
    <row r="123" spans="1:10" x14ac:dyDescent="0.3">
      <c r="A123" s="112">
        <v>3</v>
      </c>
      <c r="B123" s="112">
        <v>26</v>
      </c>
      <c r="C123" s="113">
        <v>0.129819661</v>
      </c>
      <c r="D123" s="113">
        <v>9.8512999700000006E-2</v>
      </c>
      <c r="E123" s="126">
        <f t="shared" si="2"/>
        <v>5.6819661000000007E-2</v>
      </c>
      <c r="F123" s="122">
        <v>4.0534517365471163E-3</v>
      </c>
      <c r="G123" s="115">
        <v>0.15643726299999999</v>
      </c>
      <c r="H123" s="115">
        <v>0.13935446700000001</v>
      </c>
      <c r="I123" s="128">
        <f t="shared" si="3"/>
        <v>0.10893726299999999</v>
      </c>
      <c r="J123" s="124">
        <v>0.24285924202760506</v>
      </c>
    </row>
    <row r="124" spans="1:10" x14ac:dyDescent="0.3">
      <c r="A124" s="112">
        <v>3</v>
      </c>
      <c r="B124" s="112">
        <v>28</v>
      </c>
      <c r="C124" s="113">
        <v>0.113356754</v>
      </c>
      <c r="D124" s="113">
        <v>7.9847633799999998E-2</v>
      </c>
      <c r="E124" s="126">
        <f t="shared" si="2"/>
        <v>4.0356754000000009E-2</v>
      </c>
      <c r="F124" s="122">
        <v>1.9392905511350169E-2</v>
      </c>
      <c r="G124" s="115">
        <v>0.16526263999999999</v>
      </c>
      <c r="H124" s="115">
        <v>0.15276263700000001</v>
      </c>
      <c r="I124" s="128">
        <f t="shared" si="3"/>
        <v>0.11776263999999999</v>
      </c>
      <c r="J124" s="124">
        <v>1.3750328404317029</v>
      </c>
    </row>
    <row r="125" spans="1:10" x14ac:dyDescent="0.3">
      <c r="A125" s="112">
        <v>3</v>
      </c>
      <c r="B125" s="112">
        <v>29</v>
      </c>
      <c r="C125" s="113">
        <v>0.15212304900000001</v>
      </c>
      <c r="D125" s="113">
        <v>0.134082913</v>
      </c>
      <c r="E125" s="126">
        <f t="shared" si="2"/>
        <v>7.9123049000000015E-2</v>
      </c>
      <c r="F125" s="122">
        <v>0.67657471900444455</v>
      </c>
      <c r="G125" s="115">
        <v>0.177084818</v>
      </c>
      <c r="H125" s="115">
        <v>0.16468490699999999</v>
      </c>
      <c r="I125" s="128">
        <f t="shared" si="3"/>
        <v>0.12958481799999999</v>
      </c>
      <c r="J125" s="124">
        <v>1.694979685294054</v>
      </c>
    </row>
    <row r="126" spans="1:10" x14ac:dyDescent="0.3">
      <c r="A126" s="112">
        <v>3</v>
      </c>
      <c r="B126" s="112">
        <v>30</v>
      </c>
      <c r="C126" s="113">
        <v>0.12796606099999999</v>
      </c>
      <c r="D126" s="113">
        <v>9.7395807500000001E-2</v>
      </c>
      <c r="E126" s="126">
        <f t="shared" si="2"/>
        <v>5.4966060999999997E-2</v>
      </c>
      <c r="F126" s="122">
        <v>0.24609970792444469</v>
      </c>
      <c r="G126" s="115">
        <v>0.163354322</v>
      </c>
      <c r="H126" s="115">
        <v>0.14919637099999999</v>
      </c>
      <c r="I126" s="128">
        <f t="shared" si="3"/>
        <v>0.115854322</v>
      </c>
      <c r="J126" s="124">
        <v>1.5109359103892259</v>
      </c>
    </row>
    <row r="127" spans="1:10" x14ac:dyDescent="0.3">
      <c r="A127" s="112">
        <v>3</v>
      </c>
      <c r="B127" s="112">
        <v>31</v>
      </c>
      <c r="C127" s="113">
        <v>0.129016995</v>
      </c>
      <c r="D127" s="113">
        <v>9.8073959399999994E-2</v>
      </c>
      <c r="E127" s="126">
        <f t="shared" si="2"/>
        <v>5.6016995E-2</v>
      </c>
      <c r="F127" s="122">
        <v>0.28846592933966536</v>
      </c>
      <c r="G127" s="115">
        <v>0.156470895</v>
      </c>
      <c r="H127" s="115">
        <v>0.142105013</v>
      </c>
      <c r="I127" s="128">
        <f t="shared" si="3"/>
        <v>0.108970895</v>
      </c>
      <c r="J127" s="124">
        <v>0.68989129639913682</v>
      </c>
    </row>
    <row r="128" spans="1:10" x14ac:dyDescent="0.3">
      <c r="A128" s="112">
        <v>3</v>
      </c>
      <c r="B128" s="112">
        <v>32</v>
      </c>
      <c r="C128" s="113">
        <v>0.147272825</v>
      </c>
      <c r="D128" s="113">
        <v>0.125149444</v>
      </c>
      <c r="E128" s="126">
        <f t="shared" si="2"/>
        <v>7.4272825000000001E-2</v>
      </c>
      <c r="F128" s="122">
        <v>0.57822909850611492</v>
      </c>
      <c r="G128" s="115">
        <v>0.183040127</v>
      </c>
      <c r="H128" s="115">
        <v>0.17144925899999999</v>
      </c>
      <c r="I128" s="128">
        <f t="shared" si="3"/>
        <v>0.13554012700000001</v>
      </c>
      <c r="J128" s="124">
        <v>3.1241939437760697</v>
      </c>
    </row>
    <row r="129" spans="1:10" x14ac:dyDescent="0.3">
      <c r="A129" s="112">
        <v>3</v>
      </c>
      <c r="B129" s="112">
        <v>33</v>
      </c>
      <c r="C129" s="113">
        <v>0.13452462900000001</v>
      </c>
      <c r="D129" s="113">
        <v>0.107464552</v>
      </c>
      <c r="E129" s="126">
        <f t="shared" si="2"/>
        <v>6.1524629000000011E-2</v>
      </c>
      <c r="F129" s="122">
        <v>0.5530432230443354</v>
      </c>
      <c r="G129" s="115">
        <v>0.17047558700000001</v>
      </c>
      <c r="H129" s="115">
        <v>0.15435568999999999</v>
      </c>
      <c r="I129" s="128">
        <f t="shared" si="3"/>
        <v>0.12297558700000001</v>
      </c>
      <c r="J129" s="124">
        <v>3.7080981726138602</v>
      </c>
    </row>
    <row r="130" spans="1:10" x14ac:dyDescent="0.3">
      <c r="A130" s="112">
        <v>3</v>
      </c>
      <c r="B130" s="112">
        <v>34</v>
      </c>
      <c r="C130" s="113">
        <v>0.100815922</v>
      </c>
      <c r="D130" s="113">
        <v>4.0549829599999997E-2</v>
      </c>
      <c r="E130" s="126">
        <f t="shared" si="2"/>
        <v>2.7815922000000007E-2</v>
      </c>
      <c r="F130" s="122">
        <v>2.1261537050025329E-3</v>
      </c>
      <c r="G130" s="115">
        <v>0.14654658700000001</v>
      </c>
      <c r="H130" s="115">
        <v>0.13001421099999999</v>
      </c>
      <c r="I130" s="128">
        <f t="shared" si="3"/>
        <v>9.9046587000000005E-2</v>
      </c>
      <c r="J130" s="124">
        <v>0.37099444115668229</v>
      </c>
    </row>
    <row r="131" spans="1:10" x14ac:dyDescent="0.3">
      <c r="A131" s="112">
        <v>3</v>
      </c>
      <c r="B131" s="112">
        <v>35</v>
      </c>
      <c r="C131" s="113">
        <v>0.11601581399999999</v>
      </c>
      <c r="D131" s="113">
        <v>8.7920136699999998E-2</v>
      </c>
      <c r="E131" s="126">
        <f t="shared" ref="E131:E149" si="4">C131-$AS$45</f>
        <v>4.3015813999999999E-2</v>
      </c>
      <c r="F131" s="122">
        <v>2.7717816699421877E-2</v>
      </c>
      <c r="G131" s="115">
        <v>0.17657667399999999</v>
      </c>
      <c r="H131" s="115">
        <v>0.161662266</v>
      </c>
      <c r="I131" s="128">
        <f t="shared" ref="I131:I149" si="5">G131-$AS$46</f>
        <v>0.129076674</v>
      </c>
      <c r="J131" s="124">
        <v>0.68610514651263332</v>
      </c>
    </row>
    <row r="132" spans="1:10" x14ac:dyDescent="0.3">
      <c r="A132" s="112">
        <v>3</v>
      </c>
      <c r="B132" s="112">
        <v>36</v>
      </c>
      <c r="C132" s="113">
        <v>0.18939246200000001</v>
      </c>
      <c r="D132" s="113">
        <v>0.17954234799999999</v>
      </c>
      <c r="E132" s="126">
        <f t="shared" si="4"/>
        <v>0.11639246200000002</v>
      </c>
      <c r="F132" s="122">
        <v>2.2929875156145445</v>
      </c>
      <c r="G132" s="115">
        <v>0.32768490900000002</v>
      </c>
      <c r="H132" s="115">
        <v>0.32341614400000002</v>
      </c>
      <c r="I132" s="128">
        <f t="shared" si="5"/>
        <v>0.28018490900000004</v>
      </c>
      <c r="J132" s="124">
        <v>136.49196861606097</v>
      </c>
    </row>
    <row r="133" spans="1:10" x14ac:dyDescent="0.3">
      <c r="A133" s="112">
        <v>3</v>
      </c>
      <c r="B133" s="112">
        <v>37</v>
      </c>
      <c r="C133" s="113">
        <v>0.18027845000000001</v>
      </c>
      <c r="D133" s="113">
        <v>0.16529032599999999</v>
      </c>
      <c r="E133" s="126">
        <f t="shared" si="4"/>
        <v>0.10727845000000001</v>
      </c>
      <c r="F133" s="122">
        <v>2.4137224515866507</v>
      </c>
      <c r="G133" s="115">
        <v>0.27563652399999999</v>
      </c>
      <c r="H133" s="115">
        <v>0.27033895299999999</v>
      </c>
      <c r="I133" s="128">
        <f t="shared" si="5"/>
        <v>0.22813652400000001</v>
      </c>
      <c r="J133" s="124">
        <v>24.004702151189939</v>
      </c>
    </row>
    <row r="134" spans="1:10" x14ac:dyDescent="0.3">
      <c r="A134" s="112">
        <v>3</v>
      </c>
      <c r="B134" s="112">
        <v>38</v>
      </c>
      <c r="C134" s="113">
        <v>0.106815539</v>
      </c>
      <c r="D134" s="113">
        <v>5.6733887599999998E-2</v>
      </c>
      <c r="E134" s="126">
        <f t="shared" si="4"/>
        <v>3.3815539000000006E-2</v>
      </c>
      <c r="F134" s="122">
        <v>5.6896352163685084E-2</v>
      </c>
      <c r="G134" s="115">
        <v>0.199975342</v>
      </c>
      <c r="H134" s="115">
        <v>0.184845284</v>
      </c>
      <c r="I134" s="128">
        <f t="shared" si="5"/>
        <v>0.15247534200000001</v>
      </c>
      <c r="J134" s="124">
        <v>3.9659152553974657</v>
      </c>
    </row>
    <row r="135" spans="1:10" x14ac:dyDescent="0.3">
      <c r="A135" s="112">
        <v>3</v>
      </c>
      <c r="B135" s="112">
        <v>39</v>
      </c>
      <c r="C135" s="113">
        <v>0.103700392</v>
      </c>
      <c r="D135" s="113">
        <v>5.8330673700000002E-2</v>
      </c>
      <c r="E135" s="126">
        <f t="shared" si="4"/>
        <v>3.0700392000000007E-2</v>
      </c>
      <c r="F135" s="122">
        <v>2.5819733873133192E-2</v>
      </c>
      <c r="G135" s="115">
        <v>0.18466901799999999</v>
      </c>
      <c r="H135" s="115">
        <v>0.16536404199999999</v>
      </c>
      <c r="I135" s="128">
        <f t="shared" si="5"/>
        <v>0.13716901799999998</v>
      </c>
      <c r="J135" s="124">
        <v>13.444897356610001</v>
      </c>
    </row>
    <row r="136" spans="1:10" x14ac:dyDescent="0.3">
      <c r="A136" s="112">
        <v>3</v>
      </c>
      <c r="B136" s="112">
        <v>40</v>
      </c>
      <c r="C136" s="113">
        <v>0.114033096</v>
      </c>
      <c r="D136" s="113">
        <v>6.41118512E-2</v>
      </c>
      <c r="E136" s="126">
        <f t="shared" si="4"/>
        <v>4.1033096000000005E-2</v>
      </c>
      <c r="F136" s="122">
        <v>6.3860608162293071E-3</v>
      </c>
      <c r="G136" s="115">
        <v>0.164578795</v>
      </c>
      <c r="H136" s="115">
        <v>0.150031358</v>
      </c>
      <c r="I136" s="128">
        <f t="shared" si="5"/>
        <v>0.117078795</v>
      </c>
      <c r="J136" s="124">
        <v>1.570927192926816</v>
      </c>
    </row>
    <row r="137" spans="1:10" x14ac:dyDescent="0.3">
      <c r="A137" s="112">
        <v>3</v>
      </c>
      <c r="B137" s="112">
        <v>41</v>
      </c>
      <c r="C137" s="113">
        <v>0.119830541</v>
      </c>
      <c r="D137" s="113">
        <v>8.7393514800000002E-2</v>
      </c>
      <c r="E137" s="126">
        <f t="shared" si="4"/>
        <v>4.6830541000000003E-2</v>
      </c>
      <c r="F137" s="122">
        <v>3.213717305942939E-2</v>
      </c>
      <c r="G137" s="115">
        <v>0.157564968</v>
      </c>
      <c r="H137" s="115">
        <v>0.14149224799999999</v>
      </c>
      <c r="I137" s="128">
        <f t="shared" si="5"/>
        <v>0.110064968</v>
      </c>
      <c r="J137" s="124">
        <v>0.68243029893727047</v>
      </c>
    </row>
    <row r="138" spans="1:10" x14ac:dyDescent="0.3">
      <c r="A138" s="112">
        <v>3</v>
      </c>
      <c r="B138" s="112">
        <v>42</v>
      </c>
      <c r="C138" s="113">
        <v>0.15363138900000001</v>
      </c>
      <c r="D138" s="113">
        <v>0.134784296</v>
      </c>
      <c r="E138" s="126">
        <f t="shared" si="4"/>
        <v>8.0631389000000012E-2</v>
      </c>
      <c r="F138" s="122">
        <v>0.72754746588996466</v>
      </c>
      <c r="G138" s="115">
        <v>0.18188315599999999</v>
      </c>
      <c r="H138" s="115">
        <v>0.16996130300000001</v>
      </c>
      <c r="I138" s="128">
        <f t="shared" si="5"/>
        <v>0.134383156</v>
      </c>
      <c r="J138" s="124">
        <v>2.0084244038079326</v>
      </c>
    </row>
    <row r="139" spans="1:10" x14ac:dyDescent="0.3">
      <c r="A139" s="112">
        <v>3</v>
      </c>
      <c r="B139" s="112">
        <v>43</v>
      </c>
      <c r="C139" s="113">
        <v>0.14566163700000001</v>
      </c>
      <c r="D139" s="113">
        <v>0.128449902</v>
      </c>
      <c r="E139" s="126">
        <f t="shared" si="4"/>
        <v>7.2661637000000015E-2</v>
      </c>
      <c r="F139" s="122">
        <v>0.58545985122247146</v>
      </c>
      <c r="G139" s="115">
        <v>0.195837602</v>
      </c>
      <c r="H139" s="115">
        <v>0.185236663</v>
      </c>
      <c r="I139" s="128">
        <f t="shared" si="5"/>
        <v>0.14833760200000001</v>
      </c>
      <c r="J139" s="124">
        <v>33.352614280101363</v>
      </c>
    </row>
    <row r="140" spans="1:10" x14ac:dyDescent="0.3">
      <c r="A140" s="112">
        <v>3</v>
      </c>
      <c r="B140" s="112">
        <v>44</v>
      </c>
      <c r="C140" s="113">
        <v>0.141508684</v>
      </c>
      <c r="D140" s="113">
        <v>0.123286091</v>
      </c>
      <c r="E140" s="126">
        <f t="shared" si="4"/>
        <v>6.8508684E-2</v>
      </c>
      <c r="F140" s="122">
        <v>0.6944334665026004</v>
      </c>
      <c r="G140" s="115">
        <v>0.163452968</v>
      </c>
      <c r="H140" s="115">
        <v>0.15173655699999999</v>
      </c>
      <c r="I140" s="128">
        <f t="shared" si="5"/>
        <v>0.115952968</v>
      </c>
      <c r="J140" s="124">
        <v>1.057094588515848</v>
      </c>
    </row>
    <row r="141" spans="1:10" x14ac:dyDescent="0.3">
      <c r="A141" s="112">
        <v>3</v>
      </c>
      <c r="B141" s="112">
        <v>45</v>
      </c>
      <c r="C141" s="113">
        <v>0.14912420500000001</v>
      </c>
      <c r="D141" s="113">
        <v>0.13041454599999999</v>
      </c>
      <c r="E141" s="126">
        <f t="shared" si="4"/>
        <v>7.6124205000000014E-2</v>
      </c>
      <c r="F141" s="122">
        <v>0.78453527114365229</v>
      </c>
      <c r="G141" s="115">
        <v>0.16298095900000001</v>
      </c>
      <c r="H141" s="115">
        <v>0.148876429</v>
      </c>
      <c r="I141" s="128">
        <f t="shared" si="5"/>
        <v>0.11548095900000001</v>
      </c>
      <c r="J141" s="124">
        <v>1.4060753425746884</v>
      </c>
    </row>
    <row r="142" spans="1:10" x14ac:dyDescent="0.3">
      <c r="A142" s="112">
        <v>3</v>
      </c>
      <c r="B142" s="112">
        <v>46</v>
      </c>
      <c r="C142" s="113">
        <v>0.138337657</v>
      </c>
      <c r="D142" s="113">
        <v>0.116374835</v>
      </c>
      <c r="E142" s="126">
        <f t="shared" si="4"/>
        <v>6.5337657000000007E-2</v>
      </c>
      <c r="F142" s="122">
        <v>0.6434546422167865</v>
      </c>
      <c r="G142" s="115">
        <v>0.15262857099999999</v>
      </c>
      <c r="H142" s="115">
        <v>0.13704259699999999</v>
      </c>
      <c r="I142" s="128">
        <f t="shared" si="5"/>
        <v>0.10512857099999999</v>
      </c>
      <c r="J142" s="124">
        <v>0.86228657164823275</v>
      </c>
    </row>
    <row r="143" spans="1:10" x14ac:dyDescent="0.3">
      <c r="A143" s="112">
        <v>3</v>
      </c>
      <c r="B143" s="112">
        <v>47</v>
      </c>
      <c r="C143" s="113">
        <v>0.10035667600000001</v>
      </c>
      <c r="D143" s="113">
        <v>2.5482520500000001E-2</v>
      </c>
      <c r="E143" s="126">
        <f t="shared" si="4"/>
        <v>2.735667600000001E-2</v>
      </c>
      <c r="F143" s="122">
        <v>4.1888756991317576E-3</v>
      </c>
      <c r="G143" s="115">
        <v>0.16486309499999999</v>
      </c>
      <c r="H143" s="115">
        <v>0.148319006</v>
      </c>
      <c r="I143" s="128">
        <f t="shared" si="5"/>
        <v>0.11736309499999999</v>
      </c>
      <c r="J143" s="124">
        <v>3.0670853240803315</v>
      </c>
    </row>
    <row r="144" spans="1:10" x14ac:dyDescent="0.3">
      <c r="A144" s="112">
        <v>3</v>
      </c>
      <c r="B144" s="112">
        <v>48</v>
      </c>
      <c r="C144" s="113">
        <v>0.11137472800000001</v>
      </c>
      <c r="D144" s="113">
        <v>7.4542269100000003E-2</v>
      </c>
      <c r="E144" s="126">
        <f t="shared" si="4"/>
        <v>3.8374728000000011E-2</v>
      </c>
      <c r="F144" s="122">
        <v>2.2904836810908234E-2</v>
      </c>
      <c r="G144" s="115">
        <v>0.17005078500000001</v>
      </c>
      <c r="H144" s="115">
        <v>0.158050045</v>
      </c>
      <c r="I144" s="128">
        <f t="shared" si="5"/>
        <v>0.12255078500000001</v>
      </c>
      <c r="J144" s="124">
        <v>6.2508628754984263</v>
      </c>
    </row>
    <row r="145" spans="1:10" x14ac:dyDescent="0.3">
      <c r="A145" s="112">
        <v>3</v>
      </c>
      <c r="B145" s="112">
        <v>49</v>
      </c>
      <c r="C145" s="113">
        <v>0.15685547899999999</v>
      </c>
      <c r="D145" s="113">
        <v>0.14110751499999999</v>
      </c>
      <c r="E145" s="126">
        <f t="shared" si="4"/>
        <v>8.3855478999999997E-2</v>
      </c>
      <c r="F145" s="122">
        <v>1.0447381398725293</v>
      </c>
      <c r="G145" s="115">
        <v>0.17630732099999999</v>
      </c>
      <c r="H145" s="115">
        <v>0.16505926800000001</v>
      </c>
      <c r="I145" s="128">
        <f t="shared" si="5"/>
        <v>0.12880732099999997</v>
      </c>
      <c r="J145" s="124">
        <v>1.8658034761407016</v>
      </c>
    </row>
    <row r="146" spans="1:10" x14ac:dyDescent="0.3">
      <c r="A146" s="112">
        <v>3</v>
      </c>
      <c r="B146" s="112">
        <v>50</v>
      </c>
      <c r="C146" s="113">
        <v>0.14569449400000001</v>
      </c>
      <c r="D146" s="113">
        <v>0.12431886</v>
      </c>
      <c r="E146" s="126">
        <f t="shared" si="4"/>
        <v>7.2694494000000012E-2</v>
      </c>
      <c r="F146" s="122">
        <v>0.23615952322337924</v>
      </c>
      <c r="G146" s="115">
        <v>0.180935085</v>
      </c>
      <c r="H146" s="115">
        <v>0.16923242799999999</v>
      </c>
      <c r="I146" s="128">
        <f t="shared" si="5"/>
        <v>0.13343508500000001</v>
      </c>
      <c r="J146" s="124">
        <v>2.7395439897392553</v>
      </c>
    </row>
    <row r="147" spans="1:10" x14ac:dyDescent="0.3">
      <c r="A147" s="112">
        <v>3</v>
      </c>
      <c r="B147" s="112">
        <v>51</v>
      </c>
      <c r="C147" s="113">
        <v>0.114279009</v>
      </c>
      <c r="D147" s="113">
        <v>7.7561840399999998E-2</v>
      </c>
      <c r="E147" s="126">
        <f t="shared" si="4"/>
        <v>4.1279009000000005E-2</v>
      </c>
      <c r="F147" s="122">
        <v>2.4225534720860066E-2</v>
      </c>
      <c r="G147" s="115">
        <v>0.14951445199999999</v>
      </c>
      <c r="H147" s="115">
        <v>0.13413092500000001</v>
      </c>
      <c r="I147" s="128">
        <f t="shared" si="5"/>
        <v>0.10201445199999999</v>
      </c>
      <c r="J147" s="124">
        <v>0.36723010999419109</v>
      </c>
    </row>
    <row r="148" spans="1:10" x14ac:dyDescent="0.3">
      <c r="A148" s="112">
        <v>3</v>
      </c>
      <c r="B148" s="112">
        <v>52</v>
      </c>
      <c r="C148" s="113">
        <v>0.12794966999999999</v>
      </c>
      <c r="D148" s="113">
        <v>9.8576277500000004E-2</v>
      </c>
      <c r="E148" s="126">
        <f t="shared" si="4"/>
        <v>5.4949669999999992E-2</v>
      </c>
      <c r="F148" s="122">
        <v>6.9785675988332602E-2</v>
      </c>
      <c r="G148" s="115">
        <v>0.188804939</v>
      </c>
      <c r="H148" s="115">
        <v>0.17395028500000001</v>
      </c>
      <c r="I148" s="128">
        <f t="shared" si="5"/>
        <v>0.14130493900000002</v>
      </c>
      <c r="J148" s="124">
        <v>27.65204936272966</v>
      </c>
    </row>
    <row r="149" spans="1:10" x14ac:dyDescent="0.3">
      <c r="A149" s="112">
        <v>3</v>
      </c>
      <c r="B149" s="112">
        <v>53</v>
      </c>
      <c r="C149" s="113">
        <v>0.123832688</v>
      </c>
      <c r="D149" s="113">
        <v>9.0854004000000002E-2</v>
      </c>
      <c r="E149" s="126">
        <f t="shared" si="4"/>
        <v>5.0832688000000001E-2</v>
      </c>
      <c r="F149" s="122">
        <v>0.10060259989567971</v>
      </c>
      <c r="G149" s="115">
        <v>0.18215861899999999</v>
      </c>
      <c r="H149" s="115">
        <v>0.16680307699999999</v>
      </c>
      <c r="I149" s="128">
        <f t="shared" si="5"/>
        <v>0.13465861899999998</v>
      </c>
      <c r="J149" s="124">
        <v>89.445757723921517</v>
      </c>
    </row>
    <row r="150" spans="1:10" x14ac:dyDescent="0.3">
      <c r="A150" s="107">
        <v>2</v>
      </c>
      <c r="B150" s="107">
        <v>1</v>
      </c>
      <c r="C150" s="108">
        <v>8.04251879E-2</v>
      </c>
      <c r="D150" s="108">
        <v>5.7450428599999999E-2</v>
      </c>
      <c r="E150" s="111">
        <f>C150-$AR$45</f>
        <v>2.6425187900000001E-2</v>
      </c>
      <c r="F150" s="121">
        <v>0.13683728518681854</v>
      </c>
      <c r="G150" s="109">
        <v>0.102501549</v>
      </c>
      <c r="H150" s="109">
        <v>7.1909390399999995E-2</v>
      </c>
      <c r="I150" s="109">
        <f>G150-$AR$46</f>
        <v>4.1001548999999998E-2</v>
      </c>
      <c r="J150" s="123">
        <v>0.61617404065615611</v>
      </c>
    </row>
    <row r="151" spans="1:10" x14ac:dyDescent="0.3">
      <c r="A151" s="107">
        <v>2</v>
      </c>
      <c r="B151" s="107">
        <v>2</v>
      </c>
      <c r="C151" s="108">
        <v>9.3287453100000001E-2</v>
      </c>
      <c r="D151" s="108">
        <v>5.5355112999999997E-2</v>
      </c>
      <c r="E151" s="111">
        <f t="shared" ref="E151:E205" si="6">C151-$AR$45</f>
        <v>3.9287453100000001E-2</v>
      </c>
      <c r="F151" s="121">
        <v>1.7532256609012318E-4</v>
      </c>
      <c r="G151" s="109">
        <v>0.124720104</v>
      </c>
      <c r="H151" s="109">
        <v>9.45900977E-2</v>
      </c>
      <c r="I151" s="109">
        <f t="shared" ref="I151:I205" si="7">G151-$AR$46</f>
        <v>6.3220103999999999E-2</v>
      </c>
      <c r="J151" s="123">
        <v>0.17405192585158372</v>
      </c>
    </row>
    <row r="152" spans="1:10" x14ac:dyDescent="0.3">
      <c r="A152" s="107">
        <v>2</v>
      </c>
      <c r="B152" s="107">
        <v>3</v>
      </c>
      <c r="C152" s="108">
        <v>8.6475729900000006E-2</v>
      </c>
      <c r="D152" s="108">
        <v>5.0522662699999998E-2</v>
      </c>
      <c r="E152" s="111">
        <f t="shared" si="6"/>
        <v>3.2475729900000007E-2</v>
      </c>
      <c r="F152" s="121">
        <v>0.21121846138864708</v>
      </c>
      <c r="G152" s="109">
        <v>0.13860143699999999</v>
      </c>
      <c r="H152" s="109">
        <v>0.101323329</v>
      </c>
      <c r="I152" s="109">
        <f t="shared" si="7"/>
        <v>7.7101436999999995E-2</v>
      </c>
      <c r="J152" s="123">
        <v>1.5672673974091629</v>
      </c>
    </row>
    <row r="153" spans="1:10" x14ac:dyDescent="0.3">
      <c r="A153" s="107">
        <v>2</v>
      </c>
      <c r="B153" s="107">
        <v>4</v>
      </c>
      <c r="C153" s="108">
        <v>9.6824534200000006E-2</v>
      </c>
      <c r="D153" s="108">
        <v>5.8792777400000003E-2</v>
      </c>
      <c r="E153" s="111">
        <f t="shared" si="6"/>
        <v>4.2824534200000007E-2</v>
      </c>
      <c r="F153" s="121">
        <v>0.32397584157289466</v>
      </c>
      <c r="G153" s="109">
        <v>0.140951142</v>
      </c>
      <c r="H153" s="109">
        <v>0.11694067</v>
      </c>
      <c r="I153" s="109">
        <f t="shared" si="7"/>
        <v>7.9451142000000002E-2</v>
      </c>
      <c r="J153" s="123">
        <v>2.6560155869317343</v>
      </c>
    </row>
    <row r="154" spans="1:10" x14ac:dyDescent="0.3">
      <c r="A154" s="107">
        <v>2</v>
      </c>
      <c r="B154" s="107">
        <v>5</v>
      </c>
      <c r="C154" s="108">
        <v>0.107310683</v>
      </c>
      <c r="D154" s="108">
        <v>7.2087965899999995E-2</v>
      </c>
      <c r="E154" s="111">
        <f t="shared" si="6"/>
        <v>5.3310683000000005E-2</v>
      </c>
      <c r="F154" s="121">
        <v>0.18134933638071873</v>
      </c>
      <c r="G154" s="109">
        <v>0.23011346199999999</v>
      </c>
      <c r="H154" s="109">
        <v>0.21602194</v>
      </c>
      <c r="I154" s="109">
        <f t="shared" si="7"/>
        <v>0.16861346199999999</v>
      </c>
      <c r="J154" s="123">
        <v>893.20797216332926</v>
      </c>
    </row>
    <row r="155" spans="1:10" x14ac:dyDescent="0.3">
      <c r="A155" s="107">
        <v>2</v>
      </c>
      <c r="B155" s="107">
        <v>6</v>
      </c>
      <c r="C155" s="108">
        <v>0.13826043900000001</v>
      </c>
      <c r="D155" s="108">
        <v>0.115432717</v>
      </c>
      <c r="E155" s="111">
        <f t="shared" si="6"/>
        <v>8.426043900000002E-2</v>
      </c>
      <c r="F155" s="121">
        <v>0.65400910482481567</v>
      </c>
      <c r="G155" s="109">
        <v>0.24334159499999999</v>
      </c>
      <c r="H155" s="109">
        <v>0.23446181399999999</v>
      </c>
      <c r="I155" s="109">
        <f t="shared" si="7"/>
        <v>0.18184159499999999</v>
      </c>
      <c r="J155" s="123">
        <v>162.76305826064217</v>
      </c>
    </row>
    <row r="156" spans="1:10" x14ac:dyDescent="0.3">
      <c r="A156" s="107">
        <v>2</v>
      </c>
      <c r="B156" s="107">
        <v>7</v>
      </c>
      <c r="C156" s="108">
        <v>0.17161652399999999</v>
      </c>
      <c r="D156" s="108">
        <v>0.157609358</v>
      </c>
      <c r="E156" s="111">
        <f t="shared" si="6"/>
        <v>0.117616524</v>
      </c>
      <c r="F156" s="121">
        <v>3.4201695087790149</v>
      </c>
      <c r="G156" s="109">
        <v>0.21974395199999999</v>
      </c>
      <c r="H156" s="109">
        <v>0.208559826</v>
      </c>
      <c r="I156" s="109">
        <f t="shared" si="7"/>
        <v>0.15824395199999999</v>
      </c>
      <c r="J156" s="123">
        <v>17.314584233497619</v>
      </c>
    </row>
    <row r="157" spans="1:10" x14ac:dyDescent="0.3">
      <c r="A157" s="107">
        <v>2</v>
      </c>
      <c r="B157" s="107">
        <v>8</v>
      </c>
      <c r="C157" s="108">
        <v>0.14463679500000001</v>
      </c>
      <c r="D157" s="108">
        <v>0.131115064</v>
      </c>
      <c r="E157" s="111">
        <f t="shared" si="6"/>
        <v>9.063679500000002E-2</v>
      </c>
      <c r="F157" s="121">
        <v>1.7368676925923427</v>
      </c>
      <c r="G157" s="109">
        <v>0.18421088199999999</v>
      </c>
      <c r="H157" s="109">
        <v>0.17377990500000001</v>
      </c>
      <c r="I157" s="109">
        <f t="shared" si="7"/>
        <v>0.12271088199999999</v>
      </c>
      <c r="J157" s="123">
        <v>6.993240610235584</v>
      </c>
    </row>
    <row r="158" spans="1:10" x14ac:dyDescent="0.3">
      <c r="A158" s="107">
        <v>2</v>
      </c>
      <c r="B158" s="107">
        <v>9</v>
      </c>
      <c r="C158" s="108">
        <v>0.14322511900000001</v>
      </c>
      <c r="D158" s="108">
        <v>0.132159621</v>
      </c>
      <c r="E158" s="111">
        <f t="shared" si="6"/>
        <v>8.9225119000000019E-2</v>
      </c>
      <c r="F158" s="121">
        <v>1.2805852231038466</v>
      </c>
      <c r="G158" s="109">
        <v>0.17219115800000001</v>
      </c>
      <c r="H158" s="109">
        <v>0.160854727</v>
      </c>
      <c r="I158" s="109">
        <f t="shared" si="7"/>
        <v>0.11069115800000001</v>
      </c>
      <c r="J158" s="123">
        <v>1.985070859484978</v>
      </c>
    </row>
    <row r="159" spans="1:10" x14ac:dyDescent="0.3">
      <c r="A159" s="107">
        <v>2</v>
      </c>
      <c r="B159" s="107">
        <v>10</v>
      </c>
      <c r="C159" s="108">
        <v>8.9384786800000005E-2</v>
      </c>
      <c r="D159" s="108">
        <v>4.9826659299999999E-2</v>
      </c>
      <c r="E159" s="111">
        <f t="shared" si="6"/>
        <v>3.5384786800000005E-2</v>
      </c>
      <c r="F159" s="121">
        <v>2.6651075975603956E-3</v>
      </c>
      <c r="G159" s="109">
        <v>0.14483837799999999</v>
      </c>
      <c r="H159" s="109">
        <v>0.119877189</v>
      </c>
      <c r="I159" s="109">
        <f t="shared" si="7"/>
        <v>8.3338377999999991E-2</v>
      </c>
      <c r="J159" s="123">
        <v>5.230694262982805</v>
      </c>
    </row>
    <row r="160" spans="1:10" x14ac:dyDescent="0.3">
      <c r="A160" s="107">
        <v>2</v>
      </c>
      <c r="B160" s="107">
        <v>11</v>
      </c>
      <c r="C160" s="108">
        <v>9.3287453100000001E-2</v>
      </c>
      <c r="D160" s="108">
        <v>5.5355112999999997E-2</v>
      </c>
      <c r="E160" s="111">
        <f t="shared" si="6"/>
        <v>3.9287453100000001E-2</v>
      </c>
      <c r="F160" s="121">
        <v>1.7532256609012318E-4</v>
      </c>
      <c r="G160" s="109">
        <v>0.124720104</v>
      </c>
      <c r="H160" s="109">
        <v>9.45900977E-2</v>
      </c>
      <c r="I160" s="109">
        <f t="shared" si="7"/>
        <v>6.3220103999999999E-2</v>
      </c>
      <c r="J160" s="123">
        <v>0.17405192585158372</v>
      </c>
    </row>
    <row r="161" spans="1:10" x14ac:dyDescent="0.3">
      <c r="A161" s="107">
        <v>2</v>
      </c>
      <c r="B161" s="107">
        <v>12</v>
      </c>
      <c r="C161" s="108">
        <v>0.11718715</v>
      </c>
      <c r="D161" s="108">
        <v>9.5814466500000001E-2</v>
      </c>
      <c r="E161" s="111">
        <f t="shared" si="6"/>
        <v>6.3187149999999997E-2</v>
      </c>
      <c r="F161" s="121">
        <v>5.2029600106939022E-2</v>
      </c>
      <c r="G161" s="109">
        <v>0.207236588</v>
      </c>
      <c r="H161" s="109">
        <v>0.185661465</v>
      </c>
      <c r="I161" s="109">
        <f t="shared" si="7"/>
        <v>0.145736588</v>
      </c>
      <c r="J161" s="123">
        <v>1.5938435698086273</v>
      </c>
    </row>
    <row r="162" spans="1:10" x14ac:dyDescent="0.3">
      <c r="A162" s="107">
        <v>2</v>
      </c>
      <c r="B162" s="107">
        <v>13</v>
      </c>
      <c r="C162" s="108">
        <v>0.145744652</v>
      </c>
      <c r="D162" s="108">
        <v>0.134615973</v>
      </c>
      <c r="E162" s="111">
        <f t="shared" si="6"/>
        <v>9.174465200000001E-2</v>
      </c>
      <c r="F162" s="121">
        <v>1.9216141668436428</v>
      </c>
      <c r="G162" s="109">
        <v>0.17607827500000001</v>
      </c>
      <c r="H162" s="109">
        <v>0.165855736</v>
      </c>
      <c r="I162" s="109">
        <f t="shared" si="7"/>
        <v>0.11457827500000001</v>
      </c>
      <c r="J162" s="123">
        <v>4.815891279938751</v>
      </c>
    </row>
    <row r="163" spans="1:10" x14ac:dyDescent="0.3">
      <c r="A163" s="107">
        <v>2</v>
      </c>
      <c r="B163" s="107">
        <v>14</v>
      </c>
      <c r="C163" s="108">
        <v>9.6312552699999998E-2</v>
      </c>
      <c r="D163" s="108">
        <v>6.7703664299999994E-2</v>
      </c>
      <c r="E163" s="111">
        <f t="shared" si="6"/>
        <v>4.2312552699999999E-2</v>
      </c>
      <c r="F163" s="121">
        <v>3.6393751996784629E-2</v>
      </c>
      <c r="G163" s="109">
        <v>0.18141490199999999</v>
      </c>
      <c r="H163" s="109">
        <v>0.1568214</v>
      </c>
      <c r="I163" s="109">
        <f t="shared" si="7"/>
        <v>0.11991490199999999</v>
      </c>
      <c r="J163" s="123">
        <v>12.741657736781725</v>
      </c>
    </row>
    <row r="164" spans="1:10" x14ac:dyDescent="0.3">
      <c r="A164" s="107">
        <v>2</v>
      </c>
      <c r="B164" s="107">
        <v>15</v>
      </c>
      <c r="C164" s="108">
        <v>7.7184677100000001E-2</v>
      </c>
      <c r="D164" s="108">
        <v>3.7098552999999999E-2</v>
      </c>
      <c r="E164" s="111">
        <f t="shared" si="6"/>
        <v>2.3184677100000002E-2</v>
      </c>
      <c r="F164" s="121">
        <v>6.0642830196601044E-3</v>
      </c>
      <c r="G164" s="109">
        <v>0.13987845199999999</v>
      </c>
      <c r="H164" s="109">
        <v>0.108612478</v>
      </c>
      <c r="I164" s="109">
        <f t="shared" si="7"/>
        <v>7.8378451999999987E-2</v>
      </c>
      <c r="J164" s="123">
        <v>1.1782123826073556</v>
      </c>
    </row>
    <row r="165" spans="1:10" x14ac:dyDescent="0.3">
      <c r="A165" s="107">
        <v>2</v>
      </c>
      <c r="B165" s="107">
        <v>16</v>
      </c>
      <c r="C165" s="108">
        <v>7.33730197E-2</v>
      </c>
      <c r="D165" s="108">
        <v>3.1245904000000001E-2</v>
      </c>
      <c r="E165" s="111">
        <f t="shared" si="6"/>
        <v>1.9373019700000001E-2</v>
      </c>
      <c r="F165" s="121">
        <v>15.866670937156261</v>
      </c>
      <c r="G165" s="109">
        <v>0.116615914</v>
      </c>
      <c r="H165" s="109">
        <v>8.1128157699999995E-2</v>
      </c>
      <c r="I165" s="109">
        <f t="shared" si="7"/>
        <v>5.5115914000000002E-2</v>
      </c>
      <c r="J165" s="123">
        <v>23.477767236917703</v>
      </c>
    </row>
    <row r="166" spans="1:10" x14ac:dyDescent="0.3">
      <c r="A166" s="107">
        <v>2</v>
      </c>
      <c r="B166" s="107">
        <v>17</v>
      </c>
      <c r="C166" s="108">
        <v>8.1556878999999999E-2</v>
      </c>
      <c r="D166" s="108">
        <v>4.8031020899999999E-2</v>
      </c>
      <c r="E166" s="111">
        <f t="shared" si="6"/>
        <v>2.7556878999999999E-2</v>
      </c>
      <c r="F166" s="121">
        <v>1.3327627419761909</v>
      </c>
      <c r="G166" s="109">
        <v>0.123546027</v>
      </c>
      <c r="H166" s="109">
        <v>8.4002233999999995E-2</v>
      </c>
      <c r="I166" s="109">
        <f t="shared" si="7"/>
        <v>6.2046027000000004E-2</v>
      </c>
      <c r="J166" s="123">
        <v>1.7528300854089869</v>
      </c>
    </row>
    <row r="167" spans="1:10" x14ac:dyDescent="0.3">
      <c r="A167" s="107">
        <v>2</v>
      </c>
      <c r="B167" s="107">
        <v>18</v>
      </c>
      <c r="C167" s="108">
        <v>9.6643254200000001E-2</v>
      </c>
      <c r="D167" s="108">
        <v>6.4009487599999998E-2</v>
      </c>
      <c r="E167" s="111">
        <f t="shared" si="6"/>
        <v>4.2643254200000001E-2</v>
      </c>
      <c r="F167" s="121">
        <v>1.5837805660643673</v>
      </c>
      <c r="G167" s="109">
        <v>0.136415645</v>
      </c>
      <c r="H167" s="109">
        <v>0.112009607</v>
      </c>
      <c r="I167" s="109">
        <f t="shared" si="7"/>
        <v>7.4915645000000003E-2</v>
      </c>
      <c r="J167" s="123">
        <v>3.300259490126217</v>
      </c>
    </row>
    <row r="168" spans="1:10" x14ac:dyDescent="0.3">
      <c r="A168" s="107">
        <v>2</v>
      </c>
      <c r="B168" s="107">
        <v>19</v>
      </c>
      <c r="C168" s="108">
        <v>0.10130724300000001</v>
      </c>
      <c r="D168" s="108">
        <v>6.2154173899999998E-2</v>
      </c>
      <c r="E168" s="111">
        <f t="shared" si="6"/>
        <v>4.7307243000000006E-2</v>
      </c>
      <c r="F168" s="121">
        <v>1.06733418155163</v>
      </c>
      <c r="G168" s="109">
        <v>0.14584209000000001</v>
      </c>
      <c r="H168" s="109">
        <v>0.11899705200000001</v>
      </c>
      <c r="I168" s="109">
        <f t="shared" si="7"/>
        <v>8.4342090000000008E-2</v>
      </c>
      <c r="J168" s="123">
        <v>8.4074856189242357</v>
      </c>
    </row>
    <row r="169" spans="1:10" x14ac:dyDescent="0.3">
      <c r="A169" s="107">
        <v>2</v>
      </c>
      <c r="B169" s="107">
        <v>20</v>
      </c>
      <c r="C169" s="108">
        <v>7.3092632000000005E-2</v>
      </c>
      <c r="D169" s="108">
        <v>4.1917011099999998E-2</v>
      </c>
      <c r="E169" s="111">
        <f t="shared" si="6"/>
        <v>1.9092632000000005E-2</v>
      </c>
      <c r="F169" s="121">
        <v>5.9113634348698296E-3</v>
      </c>
      <c r="G169" s="109">
        <v>0.109424248</v>
      </c>
      <c r="H169" s="109">
        <v>6.7319713500000003E-2</v>
      </c>
      <c r="I169" s="109">
        <f t="shared" si="7"/>
        <v>4.7924248000000003E-2</v>
      </c>
      <c r="J169" s="123">
        <v>0.13047288114658812</v>
      </c>
    </row>
    <row r="170" spans="1:10" x14ac:dyDescent="0.3">
      <c r="A170" s="107">
        <v>2</v>
      </c>
      <c r="B170" s="107">
        <v>21</v>
      </c>
      <c r="C170" s="108">
        <v>8.2384809899999994E-2</v>
      </c>
      <c r="D170" s="108">
        <v>5.0987348000000002E-2</v>
      </c>
      <c r="E170" s="111">
        <f t="shared" si="6"/>
        <v>2.8384809899999995E-2</v>
      </c>
      <c r="F170" s="121">
        <v>0.13420825913690126</v>
      </c>
      <c r="G170" s="109">
        <v>0.117586784</v>
      </c>
      <c r="H170" s="109">
        <v>8.2577616000000006E-2</v>
      </c>
      <c r="I170" s="109">
        <f t="shared" si="7"/>
        <v>5.6086784000000001E-2</v>
      </c>
      <c r="J170" s="123">
        <v>0.2523651516448906</v>
      </c>
    </row>
    <row r="171" spans="1:10" x14ac:dyDescent="0.3">
      <c r="A171" s="107">
        <v>2</v>
      </c>
      <c r="B171" s="107">
        <v>22</v>
      </c>
      <c r="C171" s="108">
        <v>9.1173470000000006E-2</v>
      </c>
      <c r="D171" s="108">
        <v>5.9124432499999997E-2</v>
      </c>
      <c r="E171" s="111">
        <f t="shared" si="6"/>
        <v>3.7173470000000007E-2</v>
      </c>
      <c r="F171" s="121">
        <v>0.30642202073731939</v>
      </c>
      <c r="G171" s="109">
        <v>0.14705294399999999</v>
      </c>
      <c r="H171" s="109">
        <v>0.12379496500000001</v>
      </c>
      <c r="I171" s="109">
        <f t="shared" si="7"/>
        <v>8.5552943999999992E-2</v>
      </c>
      <c r="J171" s="123">
        <v>6.6940093937846719</v>
      </c>
    </row>
    <row r="172" spans="1:10" x14ac:dyDescent="0.3">
      <c r="A172" s="107">
        <v>2</v>
      </c>
      <c r="B172" s="107">
        <v>23</v>
      </c>
      <c r="C172" s="108">
        <v>9.2388898100000005E-2</v>
      </c>
      <c r="D172" s="108">
        <v>5.6627351800000003E-2</v>
      </c>
      <c r="E172" s="111">
        <f t="shared" si="6"/>
        <v>3.8388898100000006E-2</v>
      </c>
      <c r="F172" s="121">
        <v>0.15757014754836837</v>
      </c>
      <c r="G172" s="109">
        <v>0.143949732</v>
      </c>
      <c r="H172" s="109">
        <v>0.115037315</v>
      </c>
      <c r="I172" s="109">
        <f t="shared" si="7"/>
        <v>8.2449731999999998E-2</v>
      </c>
      <c r="J172" s="123">
        <v>0.73374733614415766</v>
      </c>
    </row>
    <row r="173" spans="1:10" x14ac:dyDescent="0.3">
      <c r="A173" s="107">
        <v>2</v>
      </c>
      <c r="B173" s="107">
        <v>24</v>
      </c>
      <c r="C173" s="108">
        <v>0.13397333</v>
      </c>
      <c r="D173" s="108">
        <v>0.119888522</v>
      </c>
      <c r="E173" s="111">
        <f t="shared" si="6"/>
        <v>7.9973330000000009E-2</v>
      </c>
      <c r="F173" s="121">
        <v>1.2954985636543688</v>
      </c>
      <c r="G173" s="109">
        <v>0.171061352</v>
      </c>
      <c r="H173" s="109">
        <v>0.15923535799999999</v>
      </c>
      <c r="I173" s="109">
        <f t="shared" si="7"/>
        <v>0.109561352</v>
      </c>
      <c r="J173" s="123">
        <v>3.5311915577408994</v>
      </c>
    </row>
    <row r="174" spans="1:10" x14ac:dyDescent="0.3">
      <c r="A174" s="107">
        <v>2</v>
      </c>
      <c r="B174" s="107">
        <v>25</v>
      </c>
      <c r="C174" s="108">
        <v>0.109215245</v>
      </c>
      <c r="D174" s="108">
        <v>9.2216648200000001E-2</v>
      </c>
      <c r="E174" s="111">
        <f t="shared" si="6"/>
        <v>5.5215245000000003E-2</v>
      </c>
      <c r="F174" s="121">
        <v>0.6257557228367272</v>
      </c>
      <c r="G174" s="109">
        <v>0.13695864399999999</v>
      </c>
      <c r="H174" s="109">
        <v>0.116356626</v>
      </c>
      <c r="I174" s="109">
        <f t="shared" si="7"/>
        <v>7.5458643999999991E-2</v>
      </c>
      <c r="J174" s="123">
        <v>1.5142944847615609</v>
      </c>
    </row>
    <row r="175" spans="1:10" x14ac:dyDescent="0.3">
      <c r="A175" s="107">
        <v>2</v>
      </c>
      <c r="B175" s="107">
        <v>26</v>
      </c>
      <c r="C175" s="108">
        <v>6.7525215400000005E-2</v>
      </c>
      <c r="D175" s="108">
        <v>1.42990863E-2</v>
      </c>
      <c r="E175" s="111">
        <f t="shared" si="6"/>
        <v>1.3525215400000005E-2</v>
      </c>
      <c r="F175" s="121">
        <v>0.11620056668394665</v>
      </c>
      <c r="G175" s="109">
        <v>0.120047458</v>
      </c>
      <c r="H175" s="109">
        <v>8.2603953800000005E-2</v>
      </c>
      <c r="I175" s="109">
        <f t="shared" si="7"/>
        <v>5.8547457999999997E-2</v>
      </c>
      <c r="J175" s="123">
        <v>1.212917006153293</v>
      </c>
    </row>
    <row r="176" spans="1:10" x14ac:dyDescent="0.3">
      <c r="A176" s="107">
        <v>2</v>
      </c>
      <c r="B176" s="107">
        <v>27</v>
      </c>
      <c r="C176" s="108">
        <v>0.123232298</v>
      </c>
      <c r="D176" s="108">
        <v>0.108372793</v>
      </c>
      <c r="E176" s="111">
        <f t="shared" si="6"/>
        <v>6.9232297999999998E-2</v>
      </c>
      <c r="F176" s="121">
        <v>1.8094179277867923</v>
      </c>
      <c r="G176" s="109">
        <v>0.16108581399999999</v>
      </c>
      <c r="H176" s="109">
        <v>0.14752395500000001</v>
      </c>
      <c r="I176" s="109">
        <f t="shared" si="7"/>
        <v>9.9585813999999995E-2</v>
      </c>
      <c r="J176" s="123">
        <v>3.9253828332486682</v>
      </c>
    </row>
    <row r="177" spans="1:10" x14ac:dyDescent="0.3">
      <c r="A177" s="110">
        <v>2</v>
      </c>
      <c r="B177" s="110">
        <v>28</v>
      </c>
      <c r="C177" s="111">
        <v>8.5018865799999996E-2</v>
      </c>
      <c r="D177" s="111">
        <v>5.0713539100000003E-2</v>
      </c>
      <c r="E177" s="111">
        <f t="shared" si="6"/>
        <v>3.1018865799999996E-2</v>
      </c>
      <c r="F177" s="121">
        <v>5.9436447379215069</v>
      </c>
      <c r="G177" s="109">
        <v>0.118413724</v>
      </c>
      <c r="H177" s="109">
        <v>9.0799361499999995E-2</v>
      </c>
      <c r="I177" s="109">
        <f t="shared" si="7"/>
        <v>5.6913723999999999E-2</v>
      </c>
      <c r="J177" s="123">
        <v>5.6354185320573462</v>
      </c>
    </row>
    <row r="178" spans="1:10" x14ac:dyDescent="0.3">
      <c r="A178" s="110">
        <v>2</v>
      </c>
      <c r="B178" s="110">
        <v>29</v>
      </c>
      <c r="C178" s="111">
        <v>8.9487560100000002E-2</v>
      </c>
      <c r="D178" s="111">
        <v>5.95288426E-2</v>
      </c>
      <c r="E178" s="111">
        <f t="shared" si="6"/>
        <v>3.5487560100000003E-2</v>
      </c>
      <c r="F178" s="121">
        <v>4.0470915301998769</v>
      </c>
      <c r="G178" s="109">
        <v>0.135882169</v>
      </c>
      <c r="H178" s="109">
        <v>0.108036354</v>
      </c>
      <c r="I178" s="109">
        <f t="shared" si="7"/>
        <v>7.4382168999999998E-2</v>
      </c>
      <c r="J178" s="123">
        <v>4.8406000184304787</v>
      </c>
    </row>
    <row r="179" spans="1:10" x14ac:dyDescent="0.3">
      <c r="A179" s="110">
        <v>2</v>
      </c>
      <c r="B179" s="110">
        <v>30</v>
      </c>
      <c r="C179" s="111">
        <v>0.11188142700000001</v>
      </c>
      <c r="D179" s="111">
        <v>8.32731575E-2</v>
      </c>
      <c r="E179" s="111">
        <f t="shared" si="6"/>
        <v>5.7881427000000006E-2</v>
      </c>
      <c r="F179" s="121">
        <v>2.8955638246410933</v>
      </c>
      <c r="G179" s="109">
        <v>0.155188039</v>
      </c>
      <c r="H179" s="109">
        <v>0.127552569</v>
      </c>
      <c r="I179" s="109">
        <f t="shared" si="7"/>
        <v>9.3688039000000001E-2</v>
      </c>
      <c r="J179" s="123">
        <v>6.9817284259574759</v>
      </c>
    </row>
    <row r="180" spans="1:10" x14ac:dyDescent="0.3">
      <c r="A180" s="110">
        <v>2</v>
      </c>
      <c r="B180" s="110">
        <v>31</v>
      </c>
      <c r="C180" s="111">
        <v>0.151510954</v>
      </c>
      <c r="D180" s="111">
        <v>0.13629497600000001</v>
      </c>
      <c r="E180" s="111">
        <f t="shared" si="6"/>
        <v>9.7510954000000011E-2</v>
      </c>
      <c r="F180" s="121">
        <v>2.0413185186388758</v>
      </c>
      <c r="G180" s="109">
        <v>0.20009613000000001</v>
      </c>
      <c r="H180" s="109">
        <v>0.18667155499999999</v>
      </c>
      <c r="I180" s="109">
        <f t="shared" si="7"/>
        <v>0.13859613000000001</v>
      </c>
      <c r="J180" s="123">
        <v>6.7782535032972087</v>
      </c>
    </row>
    <row r="181" spans="1:10" x14ac:dyDescent="0.3">
      <c r="A181" s="110">
        <v>2</v>
      </c>
      <c r="B181" s="110">
        <v>32</v>
      </c>
      <c r="C181" s="111">
        <v>0.111166954</v>
      </c>
      <c r="D181" s="111">
        <v>8.9359313199999998E-2</v>
      </c>
      <c r="E181" s="111">
        <f t="shared" si="6"/>
        <v>5.7166953999999999E-2</v>
      </c>
      <c r="F181" s="121">
        <v>6.9128276767890906E-2</v>
      </c>
      <c r="G181" s="109">
        <v>0.220079467</v>
      </c>
      <c r="H181" s="109">
        <v>0.20432420100000001</v>
      </c>
      <c r="I181" s="109">
        <f t="shared" si="7"/>
        <v>0.158579467</v>
      </c>
      <c r="J181" s="123">
        <v>1.7268498526208371</v>
      </c>
    </row>
    <row r="182" spans="1:10" x14ac:dyDescent="0.3">
      <c r="A182" s="110">
        <v>2</v>
      </c>
      <c r="B182" s="110">
        <v>33</v>
      </c>
      <c r="C182" s="111">
        <v>0.10300023899999999</v>
      </c>
      <c r="D182" s="111">
        <v>8.1311441999999998E-2</v>
      </c>
      <c r="E182" s="111">
        <f t="shared" si="6"/>
        <v>4.9000238999999994E-2</v>
      </c>
      <c r="F182" s="121">
        <v>0.28962608402678564</v>
      </c>
      <c r="G182" s="109">
        <v>0.14232944</v>
      </c>
      <c r="H182" s="109">
        <v>0.125731856</v>
      </c>
      <c r="I182" s="109">
        <f t="shared" si="7"/>
        <v>8.0829440000000002E-2</v>
      </c>
      <c r="J182" s="123">
        <v>3.0447781841540777</v>
      </c>
    </row>
    <row r="183" spans="1:10" x14ac:dyDescent="0.3">
      <c r="A183" s="110">
        <v>2</v>
      </c>
      <c r="B183" s="110">
        <v>34</v>
      </c>
      <c r="C183" s="111">
        <v>0.13284397100000001</v>
      </c>
      <c r="D183" s="111">
        <v>0.116422713</v>
      </c>
      <c r="E183" s="111">
        <f t="shared" si="6"/>
        <v>7.8843971000000013E-2</v>
      </c>
      <c r="F183" s="121">
        <v>0.96778050322851739</v>
      </c>
      <c r="G183" s="109">
        <v>0.19975757599999999</v>
      </c>
      <c r="H183" s="109">
        <v>0.184040546</v>
      </c>
      <c r="I183" s="109">
        <f t="shared" si="7"/>
        <v>0.13825757599999999</v>
      </c>
      <c r="J183" s="123">
        <v>6.6912315867718695</v>
      </c>
    </row>
    <row r="184" spans="1:10" x14ac:dyDescent="0.3">
      <c r="A184" s="110">
        <v>2</v>
      </c>
      <c r="B184" s="110">
        <v>35</v>
      </c>
      <c r="C184" s="111">
        <v>0.114722617</v>
      </c>
      <c r="D184" s="111">
        <v>9.1460771900000001E-2</v>
      </c>
      <c r="E184" s="111">
        <f t="shared" si="6"/>
        <v>6.0722617E-2</v>
      </c>
      <c r="F184" s="121">
        <v>10.547284702006698</v>
      </c>
      <c r="G184" s="109">
        <v>0.163501009</v>
      </c>
      <c r="H184" s="109">
        <v>0.13946642000000001</v>
      </c>
      <c r="I184" s="109">
        <f t="shared" si="7"/>
        <v>0.102001009</v>
      </c>
      <c r="J184" s="123">
        <v>79.972500766374253</v>
      </c>
    </row>
    <row r="185" spans="1:10" x14ac:dyDescent="0.3">
      <c r="A185" s="110">
        <v>2</v>
      </c>
      <c r="B185" s="110">
        <v>36</v>
      </c>
      <c r="C185" s="111">
        <v>7.9571887899999999E-2</v>
      </c>
      <c r="D185" s="111">
        <v>4.9056246900000003E-2</v>
      </c>
      <c r="E185" s="111">
        <f t="shared" si="6"/>
        <v>2.55718879E-2</v>
      </c>
      <c r="F185" s="121">
        <v>0.18353830863183271</v>
      </c>
      <c r="G185" s="109">
        <v>0.14078481500000001</v>
      </c>
      <c r="H185" s="109">
        <v>0.107516527</v>
      </c>
      <c r="I185" s="109">
        <f t="shared" si="7"/>
        <v>7.9284815000000008E-2</v>
      </c>
      <c r="J185" s="123">
        <v>28.446568461122151</v>
      </c>
    </row>
    <row r="186" spans="1:10" x14ac:dyDescent="0.3">
      <c r="A186" s="110">
        <v>2</v>
      </c>
      <c r="B186" s="110">
        <v>37</v>
      </c>
      <c r="C186" s="111">
        <v>7.7388651700000005E-2</v>
      </c>
      <c r="D186" s="111">
        <v>4.3100599199999999E-2</v>
      </c>
      <c r="E186" s="111">
        <f t="shared" si="6"/>
        <v>2.3388651700000006E-2</v>
      </c>
      <c r="F186" s="121">
        <v>7.3485909681782244E-2</v>
      </c>
      <c r="G186" s="109">
        <v>0.12568093799999999</v>
      </c>
      <c r="H186" s="109">
        <v>9.6784427800000003E-2</v>
      </c>
      <c r="I186" s="109">
        <f t="shared" si="7"/>
        <v>6.4180937999999993E-2</v>
      </c>
      <c r="J186" s="123">
        <v>0.48496942619490252</v>
      </c>
    </row>
    <row r="187" spans="1:10" x14ac:dyDescent="0.3">
      <c r="A187" s="110">
        <v>2</v>
      </c>
      <c r="B187" s="110">
        <v>38</v>
      </c>
      <c r="C187" s="111">
        <v>8.9046210099999995E-2</v>
      </c>
      <c r="D187" s="111">
        <v>3.7843096999999999E-2</v>
      </c>
      <c r="E187" s="111">
        <f t="shared" si="6"/>
        <v>3.5046210099999996E-2</v>
      </c>
      <c r="F187" s="121">
        <v>2.04269534074107E-2</v>
      </c>
      <c r="G187" s="109">
        <v>0.13043421499999999</v>
      </c>
      <c r="H187" s="109">
        <v>0.102350064</v>
      </c>
      <c r="I187" s="109">
        <f t="shared" si="7"/>
        <v>6.8934214999999993E-2</v>
      </c>
      <c r="J187" s="123">
        <v>0.36708558522141171</v>
      </c>
    </row>
    <row r="188" spans="1:10" x14ac:dyDescent="0.3">
      <c r="A188" s="110">
        <v>2</v>
      </c>
      <c r="B188" s="110">
        <v>39</v>
      </c>
      <c r="C188" s="111">
        <v>0.110613212</v>
      </c>
      <c r="D188" s="111">
        <v>8.8734261699999997E-2</v>
      </c>
      <c r="E188" s="111">
        <f t="shared" si="6"/>
        <v>5.6613212000000003E-2</v>
      </c>
      <c r="F188" s="121">
        <v>0.16092206634892231</v>
      </c>
      <c r="G188" s="109">
        <v>0.148013324</v>
      </c>
      <c r="H188" s="109">
        <v>0.131065667</v>
      </c>
      <c r="I188" s="109">
        <f t="shared" si="7"/>
        <v>8.6513324000000003E-2</v>
      </c>
      <c r="J188" s="123">
        <v>0.94079684832400068</v>
      </c>
    </row>
    <row r="189" spans="1:10" x14ac:dyDescent="0.3">
      <c r="A189" s="110">
        <v>2</v>
      </c>
      <c r="B189" s="110">
        <v>40</v>
      </c>
      <c r="C189" s="111">
        <v>8.7681703299999997E-2</v>
      </c>
      <c r="D189" s="111">
        <v>4.5394722399999997E-2</v>
      </c>
      <c r="E189" s="111">
        <f t="shared" si="6"/>
        <v>3.3681703299999997E-2</v>
      </c>
      <c r="F189" s="121">
        <v>4.310121142928236E-2</v>
      </c>
      <c r="G189" s="109">
        <v>0.11732812200000001</v>
      </c>
      <c r="H189" s="109">
        <v>9.0631544600000002E-2</v>
      </c>
      <c r="I189" s="109">
        <f t="shared" si="7"/>
        <v>5.5828122000000008E-2</v>
      </c>
      <c r="J189" s="123">
        <v>0.50258839101791031</v>
      </c>
    </row>
    <row r="190" spans="1:10" x14ac:dyDescent="0.3">
      <c r="A190" s="110">
        <v>2</v>
      </c>
      <c r="B190" s="110">
        <v>41</v>
      </c>
      <c r="C190" s="111">
        <v>8.8784501000000002E-2</v>
      </c>
      <c r="D190" s="111">
        <v>5.8178499299999999E-2</v>
      </c>
      <c r="E190" s="111">
        <f t="shared" si="6"/>
        <v>3.4784501000000002E-2</v>
      </c>
      <c r="F190" s="121">
        <v>0.30286860827339968</v>
      </c>
      <c r="G190" s="109">
        <v>0.15028636200000001</v>
      </c>
      <c r="H190" s="109">
        <v>0.13010670199999999</v>
      </c>
      <c r="I190" s="109">
        <f t="shared" si="7"/>
        <v>8.8786362000000008E-2</v>
      </c>
      <c r="J190" s="123">
        <v>3.5805304705987355</v>
      </c>
    </row>
    <row r="191" spans="1:10" x14ac:dyDescent="0.3">
      <c r="A191" s="110">
        <v>2</v>
      </c>
      <c r="B191" s="110">
        <v>42</v>
      </c>
      <c r="C191" s="111">
        <v>0.100218564</v>
      </c>
      <c r="D191" s="111">
        <v>7.4142895599999994E-2</v>
      </c>
      <c r="E191" s="111">
        <f t="shared" si="6"/>
        <v>4.6218563999999997E-2</v>
      </c>
      <c r="F191" s="121">
        <v>9.0790436501259961</v>
      </c>
      <c r="G191" s="109">
        <v>0.144179955</v>
      </c>
      <c r="H191" s="109">
        <v>0.123047665</v>
      </c>
      <c r="I191" s="109">
        <f t="shared" si="7"/>
        <v>8.2679954999999999E-2</v>
      </c>
      <c r="J191" s="123">
        <v>67.327676174278409</v>
      </c>
    </row>
    <row r="192" spans="1:10" x14ac:dyDescent="0.3">
      <c r="A192" s="110">
        <v>2</v>
      </c>
      <c r="B192" s="110">
        <v>43</v>
      </c>
      <c r="C192" s="111">
        <v>9.6603363799999994E-2</v>
      </c>
      <c r="D192" s="111">
        <v>6.5164171199999996E-2</v>
      </c>
      <c r="E192" s="111">
        <f t="shared" si="6"/>
        <v>4.2603363799999995E-2</v>
      </c>
      <c r="F192" s="121">
        <v>11.088257643995394</v>
      </c>
      <c r="G192" s="109">
        <v>0.14236824200000001</v>
      </c>
      <c r="H192" s="109">
        <v>0.124095179</v>
      </c>
      <c r="I192" s="109">
        <f t="shared" si="7"/>
        <v>8.0868242000000007E-2</v>
      </c>
      <c r="J192" s="123">
        <v>33.558550144400606</v>
      </c>
    </row>
    <row r="193" spans="1:45" x14ac:dyDescent="0.3">
      <c r="A193" s="110">
        <v>2</v>
      </c>
      <c r="B193" s="110">
        <v>44</v>
      </c>
      <c r="C193" s="111">
        <v>9.0090960299999995E-2</v>
      </c>
      <c r="D193" s="111">
        <v>6.9073393900000002E-2</v>
      </c>
      <c r="E193" s="111">
        <f t="shared" si="6"/>
        <v>3.6090960299999995E-2</v>
      </c>
      <c r="F193" s="121">
        <v>1.2311420723864877</v>
      </c>
      <c r="G193" s="109">
        <v>0.124143668</v>
      </c>
      <c r="H193" s="109">
        <v>0.10059586199999999</v>
      </c>
      <c r="I193" s="109">
        <f t="shared" si="7"/>
        <v>6.2643668E-2</v>
      </c>
      <c r="J193" s="123">
        <v>6.0333286521707699</v>
      </c>
    </row>
    <row r="194" spans="1:45" x14ac:dyDescent="0.3">
      <c r="A194" s="110">
        <v>2</v>
      </c>
      <c r="B194" s="110">
        <v>45</v>
      </c>
      <c r="C194" s="111">
        <v>0.10905406600000001</v>
      </c>
      <c r="D194" s="111">
        <v>8.2136362800000001E-2</v>
      </c>
      <c r="E194" s="111">
        <f t="shared" si="6"/>
        <v>5.5054066000000006E-2</v>
      </c>
      <c r="F194" s="121">
        <v>5.3046285559226236</v>
      </c>
      <c r="G194" s="109">
        <v>0.18424928199999999</v>
      </c>
      <c r="H194" s="109">
        <v>0.17189237499999999</v>
      </c>
      <c r="I194" s="109">
        <f t="shared" si="7"/>
        <v>0.12274928199999999</v>
      </c>
      <c r="J194" s="123">
        <v>11.580471920511433</v>
      </c>
    </row>
    <row r="195" spans="1:45" x14ac:dyDescent="0.3">
      <c r="A195" s="110">
        <v>2</v>
      </c>
      <c r="B195" s="110">
        <v>46</v>
      </c>
      <c r="C195" s="111">
        <v>0.122872949</v>
      </c>
      <c r="D195" s="111">
        <v>0.109448567</v>
      </c>
      <c r="E195" s="111">
        <f t="shared" si="6"/>
        <v>6.8872948999999989E-2</v>
      </c>
      <c r="F195" s="121">
        <v>4.0077546220944589</v>
      </c>
      <c r="G195" s="109">
        <v>0.18187215900000001</v>
      </c>
      <c r="H195" s="109">
        <v>0.17043074999999999</v>
      </c>
      <c r="I195" s="109">
        <f t="shared" si="7"/>
        <v>0.12037215900000001</v>
      </c>
      <c r="J195" s="123">
        <v>112.8887224071227</v>
      </c>
    </row>
    <row r="196" spans="1:45" x14ac:dyDescent="0.3">
      <c r="A196" s="110">
        <v>2</v>
      </c>
      <c r="B196" s="110">
        <v>47</v>
      </c>
      <c r="C196" s="111">
        <v>8.9166775300000001E-2</v>
      </c>
      <c r="D196" s="111">
        <v>5.6485168600000003E-2</v>
      </c>
      <c r="E196" s="111">
        <f t="shared" si="6"/>
        <v>3.5166775300000001E-2</v>
      </c>
      <c r="F196" s="121">
        <v>6.6416274559932213E-3</v>
      </c>
      <c r="G196" s="109">
        <v>0.13600470100000001</v>
      </c>
      <c r="H196" s="109">
        <v>0.115826041</v>
      </c>
      <c r="I196" s="109">
        <f t="shared" si="7"/>
        <v>7.4504701000000007E-2</v>
      </c>
      <c r="J196" s="123">
        <v>1.6279359215486706</v>
      </c>
    </row>
    <row r="197" spans="1:45" x14ac:dyDescent="0.3">
      <c r="A197" s="110">
        <v>2</v>
      </c>
      <c r="B197" s="110">
        <v>48</v>
      </c>
      <c r="C197" s="111">
        <v>0.106857613</v>
      </c>
      <c r="D197" s="111">
        <v>8.4122955799999996E-2</v>
      </c>
      <c r="E197" s="111">
        <f t="shared" si="6"/>
        <v>5.2857613000000005E-2</v>
      </c>
      <c r="F197" s="121">
        <v>1.9678114636298725</v>
      </c>
      <c r="G197" s="109">
        <v>0.254166275</v>
      </c>
      <c r="H197" s="109">
        <v>0.23540201799999999</v>
      </c>
      <c r="I197" s="109">
        <f t="shared" si="7"/>
        <v>0.192666275</v>
      </c>
      <c r="J197" s="123">
        <v>44.36886447513487</v>
      </c>
    </row>
    <row r="198" spans="1:45" x14ac:dyDescent="0.3">
      <c r="A198" s="110">
        <v>2</v>
      </c>
      <c r="B198" s="110">
        <v>49</v>
      </c>
      <c r="C198" s="111">
        <v>9.7954072099999998E-2</v>
      </c>
      <c r="D198" s="111">
        <v>7.1461878699999995E-2</v>
      </c>
      <c r="E198" s="111">
        <f t="shared" si="6"/>
        <v>4.3954072099999998E-2</v>
      </c>
      <c r="F198" s="121">
        <v>4.8217534188481216E-2</v>
      </c>
      <c r="G198" s="109">
        <v>0.15910312500000001</v>
      </c>
      <c r="H198" s="109">
        <v>0.13785642400000001</v>
      </c>
      <c r="I198" s="109">
        <f t="shared" si="7"/>
        <v>9.7603125000000013E-2</v>
      </c>
      <c r="J198" s="123">
        <v>1.3827210632879783</v>
      </c>
    </row>
    <row r="199" spans="1:45" x14ac:dyDescent="0.3">
      <c r="A199" s="110">
        <v>2</v>
      </c>
      <c r="B199" s="110">
        <v>50</v>
      </c>
      <c r="C199" s="111">
        <v>8.9023642200000003E-2</v>
      </c>
      <c r="D199" s="111">
        <v>4.7419723099999998E-2</v>
      </c>
      <c r="E199" s="111">
        <f t="shared" si="6"/>
        <v>3.5023642200000003E-2</v>
      </c>
      <c r="F199" s="121">
        <v>0.19954067227732047</v>
      </c>
      <c r="G199" s="109">
        <v>0.12515775900000001</v>
      </c>
      <c r="H199" s="109">
        <v>0.101176143</v>
      </c>
      <c r="I199" s="109">
        <f t="shared" si="7"/>
        <v>6.3657759000000008E-2</v>
      </c>
      <c r="J199" s="123">
        <v>1.2555931775833684</v>
      </c>
    </row>
    <row r="200" spans="1:45" x14ac:dyDescent="0.3">
      <c r="A200" s="110">
        <v>2</v>
      </c>
      <c r="B200" s="110">
        <v>51</v>
      </c>
      <c r="C200" s="111">
        <v>0.113045312</v>
      </c>
      <c r="D200" s="111">
        <v>9.3115612900000005E-2</v>
      </c>
      <c r="E200" s="111">
        <f t="shared" si="6"/>
        <v>5.9045311999999996E-2</v>
      </c>
      <c r="F200" s="121">
        <v>0.65624850268919688</v>
      </c>
      <c r="G200" s="109">
        <v>0.15646643900000001</v>
      </c>
      <c r="H200" s="109">
        <v>0.13567121300000001</v>
      </c>
      <c r="I200" s="109">
        <f t="shared" si="7"/>
        <v>9.4966439000000014E-2</v>
      </c>
      <c r="J200" s="123">
        <v>1.9707132815270947</v>
      </c>
    </row>
    <row r="201" spans="1:45" x14ac:dyDescent="0.3">
      <c r="A201" s="110">
        <v>2</v>
      </c>
      <c r="B201" s="110">
        <v>52</v>
      </c>
      <c r="C201" s="111">
        <v>0.106266789</v>
      </c>
      <c r="D201" s="111">
        <v>8.5812114199999998E-2</v>
      </c>
      <c r="E201" s="111">
        <f t="shared" si="6"/>
        <v>5.2266789000000001E-2</v>
      </c>
      <c r="F201" s="121">
        <v>10.083265135072168</v>
      </c>
      <c r="G201" s="109">
        <v>0.14961975799999999</v>
      </c>
      <c r="H201" s="109">
        <v>0.12739735799999999</v>
      </c>
      <c r="I201" s="109">
        <f t="shared" si="7"/>
        <v>8.8119757999999992E-2</v>
      </c>
      <c r="J201" s="123">
        <v>78.231826707492388</v>
      </c>
    </row>
    <row r="202" spans="1:45" x14ac:dyDescent="0.3">
      <c r="A202" s="110">
        <v>2</v>
      </c>
      <c r="B202" s="110">
        <v>53</v>
      </c>
      <c r="C202" s="111">
        <v>9.8808102300000006E-2</v>
      </c>
      <c r="D202" s="111">
        <v>7.60084018E-2</v>
      </c>
      <c r="E202" s="111">
        <f t="shared" si="6"/>
        <v>4.4808102300000006E-2</v>
      </c>
      <c r="F202" s="121">
        <v>4.7525803281102265E-2</v>
      </c>
      <c r="G202" s="109">
        <v>0.146725982</v>
      </c>
      <c r="H202" s="109">
        <v>0.12789255399999999</v>
      </c>
      <c r="I202" s="109">
        <f t="shared" si="7"/>
        <v>8.5225982000000006E-2</v>
      </c>
      <c r="J202" s="123">
        <v>1.2783346130923912</v>
      </c>
    </row>
    <row r="203" spans="1:45" x14ac:dyDescent="0.3">
      <c r="A203" s="110">
        <v>2</v>
      </c>
      <c r="B203" s="110">
        <v>54</v>
      </c>
      <c r="C203" s="111">
        <v>0.107527807</v>
      </c>
      <c r="D203" s="111">
        <v>8.6846217500000003E-2</v>
      </c>
      <c r="E203" s="111">
        <f t="shared" si="6"/>
        <v>5.3527807000000004E-2</v>
      </c>
      <c r="F203" s="121">
        <v>0.38286652648631586</v>
      </c>
      <c r="G203" s="109">
        <v>0.15622061500000001</v>
      </c>
      <c r="H203" s="109">
        <v>0.14163128999999999</v>
      </c>
      <c r="I203" s="109">
        <f t="shared" si="7"/>
        <v>9.4720615000000008E-2</v>
      </c>
      <c r="J203" s="123">
        <v>6.4643548411695022</v>
      </c>
      <c r="AO203" s="16"/>
      <c r="AP203" s="16"/>
      <c r="AQ203" s="16"/>
      <c r="AR203" s="16"/>
      <c r="AS203" s="16"/>
    </row>
    <row r="204" spans="1:45" x14ac:dyDescent="0.3">
      <c r="A204" s="110">
        <v>2</v>
      </c>
      <c r="B204" s="110">
        <v>55</v>
      </c>
      <c r="C204" s="111">
        <v>0.13211603499999999</v>
      </c>
      <c r="D204" s="111">
        <v>0.119382508</v>
      </c>
      <c r="E204" s="111">
        <f t="shared" si="6"/>
        <v>7.8116035E-2</v>
      </c>
      <c r="F204" s="121">
        <v>0.90582838148946088</v>
      </c>
      <c r="G204" s="109">
        <v>0.20869085200000001</v>
      </c>
      <c r="H204" s="109">
        <v>0.198645815</v>
      </c>
      <c r="I204" s="109">
        <f t="shared" si="7"/>
        <v>0.14719085200000001</v>
      </c>
      <c r="J204" s="123">
        <v>31.323080466301278</v>
      </c>
      <c r="AO204" s="16"/>
      <c r="AP204" s="16"/>
      <c r="AQ204" s="16"/>
      <c r="AR204" s="16"/>
      <c r="AS204" s="16"/>
    </row>
    <row r="205" spans="1:45" x14ac:dyDescent="0.3">
      <c r="A205" s="110">
        <v>2</v>
      </c>
      <c r="B205" s="110">
        <v>56</v>
      </c>
      <c r="C205" s="111">
        <v>0.116034023</v>
      </c>
      <c r="D205" s="111">
        <v>9.7299106400000002E-2</v>
      </c>
      <c r="E205" s="111">
        <f t="shared" si="6"/>
        <v>6.2034023000000001E-2</v>
      </c>
      <c r="F205" s="121">
        <v>2.3079009151621572</v>
      </c>
      <c r="G205" s="109">
        <v>0.159363016</v>
      </c>
      <c r="H205" s="109">
        <v>0.143214434</v>
      </c>
      <c r="I205" s="109">
        <f t="shared" si="7"/>
        <v>9.7863015999999997E-2</v>
      </c>
      <c r="J205" s="123">
        <v>24.549469136075896</v>
      </c>
      <c r="AO205" s="16"/>
      <c r="AP205" s="16"/>
      <c r="AQ205" s="16"/>
      <c r="AR205" s="16"/>
      <c r="AS205" s="16"/>
    </row>
    <row r="206" spans="1:45" s="16" customFormat="1" x14ac:dyDescent="0.3">
      <c r="A206" s="11"/>
      <c r="B206" s="11"/>
      <c r="C206" s="11"/>
      <c r="D206" s="11"/>
      <c r="E206" s="120"/>
      <c r="F206" s="11"/>
      <c r="G206" s="11"/>
      <c r="H206" s="11"/>
      <c r="K206" s="13"/>
      <c r="L206" s="13"/>
      <c r="Q206" s="13"/>
      <c r="R206" s="13"/>
      <c r="S206" s="13"/>
      <c r="T206" s="13"/>
      <c r="U206" s="13"/>
      <c r="V206" s="13"/>
      <c r="W206" s="13"/>
    </row>
    <row r="207" spans="1:45" s="16" customFormat="1" x14ac:dyDescent="0.3">
      <c r="A207" s="11"/>
      <c r="B207" s="11"/>
      <c r="C207" s="11"/>
      <c r="D207" s="11"/>
      <c r="E207" s="120"/>
      <c r="F207" s="11"/>
      <c r="G207" s="11"/>
      <c r="H207" s="11"/>
      <c r="Q207" s="13"/>
      <c r="R207" s="13"/>
      <c r="S207" s="13"/>
      <c r="T207" s="13"/>
      <c r="U207" s="13"/>
      <c r="V207" s="13"/>
      <c r="W207" s="13"/>
    </row>
    <row r="208" spans="1:45" s="16" customFormat="1" x14ac:dyDescent="0.3">
      <c r="A208" s="11"/>
      <c r="B208" s="11"/>
      <c r="C208" s="11"/>
      <c r="D208" s="11"/>
      <c r="E208" s="120"/>
      <c r="F208" s="11"/>
      <c r="G208" s="11"/>
      <c r="H208" s="11"/>
    </row>
    <row r="209" spans="1:8" s="16" customFormat="1" x14ac:dyDescent="0.3">
      <c r="A209" s="11"/>
      <c r="B209" s="11"/>
      <c r="C209" s="11"/>
      <c r="D209" s="11"/>
      <c r="E209" s="120"/>
      <c r="F209" s="11"/>
      <c r="G209" s="11"/>
      <c r="H209" s="11"/>
    </row>
    <row r="210" spans="1:8" s="16" customFormat="1" x14ac:dyDescent="0.3">
      <c r="A210" s="11"/>
      <c r="B210" s="11"/>
      <c r="C210" s="11"/>
      <c r="D210" s="11"/>
      <c r="E210" s="120"/>
      <c r="F210" s="11"/>
      <c r="G210" s="11"/>
      <c r="H210" s="11"/>
    </row>
    <row r="211" spans="1:8" s="16" customFormat="1" x14ac:dyDescent="0.3">
      <c r="A211" s="11"/>
      <c r="B211" s="11"/>
      <c r="C211" s="11"/>
      <c r="D211" s="11"/>
      <c r="E211" s="120"/>
      <c r="F211" s="11"/>
      <c r="G211" s="11"/>
      <c r="H211" s="11"/>
    </row>
    <row r="212" spans="1:8" s="16" customFormat="1" x14ac:dyDescent="0.3">
      <c r="A212" s="11"/>
      <c r="B212" s="11"/>
      <c r="C212" s="11"/>
      <c r="D212" s="11"/>
      <c r="E212" s="120"/>
      <c r="F212" s="11"/>
      <c r="G212" s="11"/>
      <c r="H212" s="11"/>
    </row>
    <row r="213" spans="1:8" s="16" customFormat="1" x14ac:dyDescent="0.3">
      <c r="A213" s="11"/>
      <c r="B213" s="11"/>
      <c r="C213" s="11"/>
      <c r="D213" s="11"/>
      <c r="E213" s="120"/>
      <c r="F213" s="11"/>
      <c r="G213" s="11"/>
      <c r="H213" s="11"/>
    </row>
    <row r="214" spans="1:8" s="16" customFormat="1" x14ac:dyDescent="0.3">
      <c r="A214" s="11"/>
      <c r="B214" s="11"/>
      <c r="C214" s="11"/>
      <c r="D214" s="11"/>
      <c r="E214" s="120"/>
      <c r="F214" s="11"/>
      <c r="G214" s="11"/>
      <c r="H214" s="11"/>
    </row>
    <row r="215" spans="1:8" s="16" customFormat="1" x14ac:dyDescent="0.3">
      <c r="A215" s="11"/>
      <c r="B215" s="11"/>
      <c r="C215" s="11"/>
      <c r="D215" s="11"/>
      <c r="E215" s="120"/>
      <c r="F215" s="11"/>
      <c r="G215" s="11"/>
      <c r="H215" s="11"/>
    </row>
    <row r="216" spans="1:8" s="16" customFormat="1" x14ac:dyDescent="0.3">
      <c r="A216" s="11"/>
      <c r="B216" s="11"/>
      <c r="C216" s="11"/>
      <c r="D216" s="11"/>
      <c r="E216" s="120"/>
      <c r="F216" s="11"/>
      <c r="G216" s="11"/>
      <c r="H216" s="11"/>
    </row>
    <row r="217" spans="1:8" s="16" customFormat="1" x14ac:dyDescent="0.3">
      <c r="A217" s="11"/>
      <c r="B217" s="11"/>
      <c r="C217" s="11"/>
      <c r="D217" s="11"/>
      <c r="E217" s="120"/>
      <c r="F217" s="11"/>
      <c r="G217" s="11"/>
      <c r="H217" s="11"/>
    </row>
    <row r="218" spans="1:8" s="16" customFormat="1" x14ac:dyDescent="0.3">
      <c r="A218" s="11"/>
      <c r="B218" s="11"/>
      <c r="C218" s="11"/>
      <c r="D218" s="11"/>
      <c r="E218" s="120"/>
      <c r="F218" s="11"/>
      <c r="G218" s="11"/>
      <c r="H218" s="11"/>
    </row>
    <row r="219" spans="1:8" s="16" customFormat="1" x14ac:dyDescent="0.3">
      <c r="A219" s="11"/>
      <c r="B219" s="11"/>
      <c r="C219" s="11"/>
      <c r="D219" s="11"/>
      <c r="E219" s="120"/>
      <c r="F219" s="11"/>
      <c r="G219" s="11"/>
      <c r="H219" s="11"/>
    </row>
    <row r="220" spans="1:8" s="16" customFormat="1" x14ac:dyDescent="0.3">
      <c r="A220" s="11"/>
      <c r="B220" s="11"/>
      <c r="C220" s="11"/>
      <c r="D220" s="11"/>
      <c r="E220" s="120"/>
      <c r="F220" s="11"/>
      <c r="G220" s="11"/>
      <c r="H220" s="11"/>
    </row>
    <row r="221" spans="1:8" s="16" customFormat="1" x14ac:dyDescent="0.3">
      <c r="A221" s="11"/>
      <c r="B221" s="11"/>
      <c r="C221" s="11"/>
      <c r="D221" s="11"/>
      <c r="E221" s="120"/>
      <c r="F221" s="11"/>
      <c r="G221" s="11"/>
      <c r="H221" s="11"/>
    </row>
    <row r="222" spans="1:8" s="16" customFormat="1" x14ac:dyDescent="0.3">
      <c r="A222" s="11"/>
      <c r="B222" s="11"/>
      <c r="C222" s="11"/>
      <c r="D222" s="11"/>
      <c r="E222" s="120"/>
      <c r="F222" s="11"/>
      <c r="G222" s="11"/>
      <c r="H222" s="11"/>
    </row>
    <row r="223" spans="1:8" s="16" customFormat="1" x14ac:dyDescent="0.3">
      <c r="A223" s="11"/>
      <c r="B223" s="11"/>
      <c r="C223" s="11"/>
      <c r="D223" s="11"/>
      <c r="E223" s="120"/>
      <c r="F223" s="11"/>
      <c r="G223" s="11"/>
      <c r="H223" s="11"/>
    </row>
    <row r="224" spans="1:8" s="16" customFormat="1" x14ac:dyDescent="0.3">
      <c r="A224" s="11"/>
      <c r="B224" s="11"/>
      <c r="C224" s="11"/>
      <c r="D224" s="11"/>
      <c r="E224" s="120"/>
      <c r="F224" s="11"/>
      <c r="G224" s="11"/>
      <c r="H224" s="11"/>
    </row>
    <row r="225" spans="1:8" s="16" customFormat="1" x14ac:dyDescent="0.3">
      <c r="A225" s="11"/>
      <c r="B225" s="11"/>
      <c r="C225" s="11"/>
      <c r="D225" s="11"/>
      <c r="E225" s="120"/>
      <c r="F225" s="11"/>
      <c r="G225" s="11"/>
      <c r="H225" s="11"/>
    </row>
    <row r="226" spans="1:8" s="16" customFormat="1" x14ac:dyDescent="0.3">
      <c r="A226" s="11"/>
      <c r="B226" s="11"/>
      <c r="C226" s="11"/>
      <c r="D226" s="11"/>
      <c r="E226" s="120"/>
      <c r="F226" s="11"/>
      <c r="G226" s="11"/>
      <c r="H226" s="11"/>
    </row>
    <row r="227" spans="1:8" s="16" customFormat="1" x14ac:dyDescent="0.3">
      <c r="A227" s="11"/>
      <c r="B227" s="11"/>
      <c r="C227" s="11"/>
      <c r="D227" s="11"/>
      <c r="E227" s="120"/>
      <c r="F227" s="11"/>
      <c r="G227" s="11"/>
      <c r="H227" s="11"/>
    </row>
    <row r="228" spans="1:8" s="16" customFormat="1" x14ac:dyDescent="0.3">
      <c r="A228" s="11"/>
      <c r="B228" s="11"/>
      <c r="C228" s="11"/>
      <c r="D228" s="11"/>
      <c r="E228" s="120"/>
      <c r="F228" s="11"/>
      <c r="G228" s="11"/>
      <c r="H228" s="11"/>
    </row>
    <row r="229" spans="1:8" s="16" customFormat="1" x14ac:dyDescent="0.3">
      <c r="A229" s="11"/>
      <c r="B229" s="11"/>
      <c r="C229" s="11"/>
      <c r="D229" s="11"/>
      <c r="E229" s="120"/>
      <c r="F229" s="11"/>
      <c r="G229" s="11"/>
      <c r="H229" s="11"/>
    </row>
    <row r="230" spans="1:8" s="16" customFormat="1" x14ac:dyDescent="0.3">
      <c r="A230" s="11"/>
      <c r="B230" s="11"/>
      <c r="C230" s="11"/>
      <c r="D230" s="11"/>
      <c r="E230" s="120"/>
      <c r="F230" s="11"/>
      <c r="G230" s="11"/>
      <c r="H230" s="11"/>
    </row>
    <row r="231" spans="1:8" s="16" customFormat="1" x14ac:dyDescent="0.3">
      <c r="A231" s="11"/>
      <c r="B231" s="11"/>
      <c r="C231" s="11"/>
      <c r="D231" s="11"/>
      <c r="E231" s="120"/>
      <c r="F231" s="11"/>
      <c r="G231" s="11"/>
      <c r="H231" s="11"/>
    </row>
    <row r="232" spans="1:8" s="16" customFormat="1" x14ac:dyDescent="0.3">
      <c r="A232" s="11"/>
      <c r="B232" s="11"/>
      <c r="C232" s="11"/>
      <c r="D232" s="11"/>
      <c r="E232" s="120"/>
      <c r="F232" s="11"/>
      <c r="G232" s="11"/>
      <c r="H232" s="11"/>
    </row>
    <row r="233" spans="1:8" s="16" customFormat="1" x14ac:dyDescent="0.3">
      <c r="A233" s="11"/>
      <c r="B233" s="11"/>
      <c r="C233" s="11"/>
      <c r="D233" s="11"/>
      <c r="E233" s="120"/>
      <c r="F233" s="11"/>
      <c r="G233" s="11"/>
      <c r="H233" s="11"/>
    </row>
    <row r="234" spans="1:8" s="16" customFormat="1" x14ac:dyDescent="0.3">
      <c r="A234" s="11"/>
      <c r="B234" s="11"/>
      <c r="C234" s="11"/>
      <c r="D234" s="11"/>
      <c r="E234" s="120"/>
      <c r="F234" s="11"/>
      <c r="G234" s="11"/>
      <c r="H234" s="11"/>
    </row>
    <row r="235" spans="1:8" s="16" customFormat="1" x14ac:dyDescent="0.3">
      <c r="A235" s="11"/>
      <c r="B235" s="11"/>
      <c r="C235" s="11"/>
      <c r="D235" s="11"/>
      <c r="E235" s="120"/>
      <c r="F235" s="11"/>
      <c r="G235" s="11"/>
      <c r="H235" s="11"/>
    </row>
    <row r="236" spans="1:8" s="16" customFormat="1" x14ac:dyDescent="0.3">
      <c r="A236" s="11"/>
      <c r="B236" s="11"/>
      <c r="C236" s="11"/>
      <c r="D236" s="11"/>
      <c r="E236" s="120"/>
      <c r="F236" s="11"/>
      <c r="G236" s="11"/>
      <c r="H236" s="11"/>
    </row>
    <row r="237" spans="1:8" s="16" customFormat="1" x14ac:dyDescent="0.3">
      <c r="A237" s="11"/>
      <c r="B237" s="11"/>
      <c r="C237" s="11"/>
      <c r="D237" s="11"/>
      <c r="E237" s="120"/>
      <c r="F237" s="11"/>
      <c r="G237" s="11"/>
      <c r="H237" s="11"/>
    </row>
    <row r="238" spans="1:8" s="16" customFormat="1" x14ac:dyDescent="0.3">
      <c r="A238" s="11"/>
      <c r="B238" s="11"/>
      <c r="C238" s="11"/>
      <c r="D238" s="11"/>
      <c r="E238" s="120"/>
      <c r="F238" s="11"/>
      <c r="G238" s="11"/>
      <c r="H238" s="11"/>
    </row>
    <row r="239" spans="1:8" s="16" customFormat="1" x14ac:dyDescent="0.3">
      <c r="A239" s="11"/>
      <c r="B239" s="11"/>
      <c r="C239" s="11"/>
      <c r="D239" s="11"/>
      <c r="E239" s="120"/>
      <c r="F239" s="11"/>
      <c r="G239" s="11"/>
      <c r="H239" s="11"/>
    </row>
    <row r="240" spans="1:8" s="16" customFormat="1" x14ac:dyDescent="0.3">
      <c r="A240" s="11"/>
      <c r="B240" s="11"/>
      <c r="C240" s="11"/>
      <c r="D240" s="11"/>
      <c r="E240" s="120"/>
      <c r="F240" s="11"/>
      <c r="G240" s="11"/>
      <c r="H240" s="11"/>
    </row>
    <row r="241" spans="1:8" s="16" customFormat="1" x14ac:dyDescent="0.3">
      <c r="A241" s="11"/>
      <c r="B241" s="11"/>
      <c r="C241" s="11"/>
      <c r="D241" s="11"/>
      <c r="E241" s="120"/>
      <c r="F241" s="11"/>
      <c r="G241" s="11"/>
      <c r="H241" s="11"/>
    </row>
    <row r="242" spans="1:8" s="16" customFormat="1" x14ac:dyDescent="0.3">
      <c r="A242" s="11"/>
      <c r="B242" s="11"/>
      <c r="C242" s="11"/>
      <c r="D242" s="11"/>
      <c r="E242" s="120"/>
      <c r="F242" s="11"/>
      <c r="G242" s="11"/>
      <c r="H242" s="11"/>
    </row>
    <row r="243" spans="1:8" s="16" customFormat="1" x14ac:dyDescent="0.3">
      <c r="A243" s="11"/>
      <c r="B243" s="11"/>
      <c r="C243" s="11"/>
      <c r="D243" s="11"/>
      <c r="E243" s="120"/>
      <c r="F243" s="11"/>
      <c r="G243" s="11"/>
      <c r="H243" s="11"/>
    </row>
    <row r="244" spans="1:8" s="16" customFormat="1" x14ac:dyDescent="0.3">
      <c r="A244" s="11"/>
      <c r="B244" s="11"/>
      <c r="C244" s="11"/>
      <c r="D244" s="11"/>
      <c r="E244" s="120"/>
      <c r="F244" s="11"/>
      <c r="G244" s="11"/>
      <c r="H244" s="11"/>
    </row>
    <row r="245" spans="1:8" s="16" customFormat="1" x14ac:dyDescent="0.3">
      <c r="A245" s="11"/>
      <c r="B245" s="11"/>
      <c r="C245" s="11"/>
      <c r="D245" s="11"/>
      <c r="E245" s="120"/>
      <c r="F245" s="11"/>
      <c r="G245" s="11"/>
      <c r="H245" s="11"/>
    </row>
    <row r="246" spans="1:8" s="16" customFormat="1" x14ac:dyDescent="0.3">
      <c r="E246" s="120"/>
    </row>
    <row r="247" spans="1:8" s="16" customFormat="1" x14ac:dyDescent="0.3">
      <c r="E247" s="120"/>
    </row>
    <row r="248" spans="1:8" s="16" customFormat="1" x14ac:dyDescent="0.3">
      <c r="E248" s="120"/>
    </row>
    <row r="249" spans="1:8" s="16" customFormat="1" x14ac:dyDescent="0.3">
      <c r="E249" s="120"/>
    </row>
    <row r="250" spans="1:8" s="16" customFormat="1" x14ac:dyDescent="0.3">
      <c r="E250" s="120"/>
    </row>
    <row r="251" spans="1:8" s="16" customFormat="1" x14ac:dyDescent="0.3">
      <c r="E251" s="120"/>
    </row>
    <row r="252" spans="1:8" s="16" customFormat="1" x14ac:dyDescent="0.3">
      <c r="E252" s="120"/>
    </row>
    <row r="253" spans="1:8" s="16" customFormat="1" x14ac:dyDescent="0.3">
      <c r="E253" s="120"/>
    </row>
    <row r="254" spans="1:8" s="16" customFormat="1" x14ac:dyDescent="0.3">
      <c r="E254" s="120"/>
    </row>
    <row r="255" spans="1:8" s="16" customFormat="1" x14ac:dyDescent="0.3">
      <c r="E255" s="120"/>
    </row>
    <row r="256" spans="1:8" s="16" customFormat="1" x14ac:dyDescent="0.3">
      <c r="E256" s="120"/>
    </row>
    <row r="257" spans="5:5" s="16" customFormat="1" x14ac:dyDescent="0.3">
      <c r="E257" s="120"/>
    </row>
    <row r="258" spans="5:5" s="16" customFormat="1" x14ac:dyDescent="0.3">
      <c r="E258" s="120"/>
    </row>
    <row r="259" spans="5:5" s="16" customFormat="1" x14ac:dyDescent="0.3">
      <c r="E259" s="120"/>
    </row>
    <row r="260" spans="5:5" s="16" customFormat="1" x14ac:dyDescent="0.3">
      <c r="E260" s="120"/>
    </row>
    <row r="261" spans="5:5" s="16" customFormat="1" x14ac:dyDescent="0.3">
      <c r="E261" s="120"/>
    </row>
    <row r="262" spans="5:5" s="16" customFormat="1" x14ac:dyDescent="0.3">
      <c r="E262" s="120"/>
    </row>
    <row r="263" spans="5:5" s="16" customFormat="1" x14ac:dyDescent="0.3">
      <c r="E263" s="120"/>
    </row>
    <row r="264" spans="5:5" s="16" customFormat="1" x14ac:dyDescent="0.3">
      <c r="E264" s="120"/>
    </row>
    <row r="265" spans="5:5" s="16" customFormat="1" x14ac:dyDescent="0.3">
      <c r="E265" s="120"/>
    </row>
    <row r="266" spans="5:5" s="16" customFormat="1" x14ac:dyDescent="0.3">
      <c r="E266" s="120"/>
    </row>
    <row r="267" spans="5:5" s="16" customFormat="1" x14ac:dyDescent="0.3">
      <c r="E267" s="120"/>
    </row>
    <row r="268" spans="5:5" s="16" customFormat="1" x14ac:dyDescent="0.3">
      <c r="E268" s="120"/>
    </row>
    <row r="269" spans="5:5" s="16" customFormat="1" x14ac:dyDescent="0.3">
      <c r="E269" s="120"/>
    </row>
    <row r="270" spans="5:5" s="16" customFormat="1" x14ac:dyDescent="0.3">
      <c r="E270" s="120"/>
    </row>
    <row r="271" spans="5:5" s="16" customFormat="1" x14ac:dyDescent="0.3">
      <c r="E271" s="120"/>
    </row>
    <row r="272" spans="5:5" s="16" customFormat="1" x14ac:dyDescent="0.3">
      <c r="E272" s="120"/>
    </row>
    <row r="273" spans="5:5" s="16" customFormat="1" x14ac:dyDescent="0.3">
      <c r="E273" s="120"/>
    </row>
    <row r="274" spans="5:5" s="16" customFormat="1" x14ac:dyDescent="0.3">
      <c r="E274" s="120"/>
    </row>
    <row r="275" spans="5:5" s="16" customFormat="1" x14ac:dyDescent="0.3">
      <c r="E275" s="120"/>
    </row>
    <row r="276" spans="5:5" s="16" customFormat="1" x14ac:dyDescent="0.3">
      <c r="E276" s="120"/>
    </row>
    <row r="277" spans="5:5" s="16" customFormat="1" x14ac:dyDescent="0.3">
      <c r="E277" s="120"/>
    </row>
    <row r="278" spans="5:5" s="16" customFormat="1" x14ac:dyDescent="0.3">
      <c r="E278" s="120"/>
    </row>
    <row r="279" spans="5:5" s="16" customFormat="1" x14ac:dyDescent="0.3">
      <c r="E279" s="120"/>
    </row>
    <row r="280" spans="5:5" s="16" customFormat="1" x14ac:dyDescent="0.3">
      <c r="E280" s="120"/>
    </row>
    <row r="281" spans="5:5" s="16" customFormat="1" x14ac:dyDescent="0.3">
      <c r="E281" s="120"/>
    </row>
    <row r="282" spans="5:5" s="16" customFormat="1" x14ac:dyDescent="0.3">
      <c r="E282" s="120"/>
    </row>
    <row r="283" spans="5:5" s="16" customFormat="1" x14ac:dyDescent="0.3">
      <c r="E283" s="120"/>
    </row>
    <row r="284" spans="5:5" s="16" customFormat="1" x14ac:dyDescent="0.3">
      <c r="E284" s="120"/>
    </row>
    <row r="285" spans="5:5" s="16" customFormat="1" x14ac:dyDescent="0.3">
      <c r="E285" s="120"/>
    </row>
    <row r="286" spans="5:5" s="16" customFormat="1" x14ac:dyDescent="0.3">
      <c r="E286" s="120"/>
    </row>
    <row r="287" spans="5:5" s="16" customFormat="1" x14ac:dyDescent="0.3">
      <c r="E287" s="120"/>
    </row>
    <row r="288" spans="5:5" s="16" customFormat="1" x14ac:dyDescent="0.3">
      <c r="E288" s="120"/>
    </row>
    <row r="289" spans="5:5" s="16" customFormat="1" x14ac:dyDescent="0.3">
      <c r="E289" s="120"/>
    </row>
    <row r="290" spans="5:5" s="16" customFormat="1" x14ac:dyDescent="0.3">
      <c r="E290" s="120"/>
    </row>
    <row r="291" spans="5:5" s="16" customFormat="1" x14ac:dyDescent="0.3">
      <c r="E291" s="120"/>
    </row>
    <row r="292" spans="5:5" s="16" customFormat="1" x14ac:dyDescent="0.3">
      <c r="E292" s="120"/>
    </row>
    <row r="293" spans="5:5" s="16" customFormat="1" x14ac:dyDescent="0.3">
      <c r="E293" s="120"/>
    </row>
    <row r="294" spans="5:5" s="16" customFormat="1" x14ac:dyDescent="0.3">
      <c r="E294" s="120"/>
    </row>
    <row r="295" spans="5:5" s="16" customFormat="1" x14ac:dyDescent="0.3">
      <c r="E295" s="120"/>
    </row>
    <row r="296" spans="5:5" s="16" customFormat="1" x14ac:dyDescent="0.3">
      <c r="E296" s="120"/>
    </row>
    <row r="297" spans="5:5" s="16" customFormat="1" x14ac:dyDescent="0.3">
      <c r="E297" s="120"/>
    </row>
    <row r="298" spans="5:5" s="16" customFormat="1" x14ac:dyDescent="0.3">
      <c r="E298" s="120"/>
    </row>
    <row r="299" spans="5:5" s="16" customFormat="1" x14ac:dyDescent="0.3">
      <c r="E299" s="120"/>
    </row>
    <row r="300" spans="5:5" s="16" customFormat="1" x14ac:dyDescent="0.3">
      <c r="E300" s="120"/>
    </row>
    <row r="301" spans="5:5" s="16" customFormat="1" x14ac:dyDescent="0.3">
      <c r="E301" s="120"/>
    </row>
    <row r="302" spans="5:5" s="16" customFormat="1" x14ac:dyDescent="0.3">
      <c r="E302" s="120"/>
    </row>
    <row r="303" spans="5:5" s="16" customFormat="1" x14ac:dyDescent="0.3">
      <c r="E303" s="120"/>
    </row>
    <row r="304" spans="5:5" s="16" customFormat="1" x14ac:dyDescent="0.3">
      <c r="E304" s="120"/>
    </row>
    <row r="305" spans="5:5" s="16" customFormat="1" x14ac:dyDescent="0.3">
      <c r="E305" s="120"/>
    </row>
    <row r="306" spans="5:5" s="16" customFormat="1" x14ac:dyDescent="0.3">
      <c r="E306" s="120"/>
    </row>
    <row r="307" spans="5:5" s="16" customFormat="1" x14ac:dyDescent="0.3">
      <c r="E307" s="120"/>
    </row>
    <row r="308" spans="5:5" s="16" customFormat="1" x14ac:dyDescent="0.3">
      <c r="E308" s="120"/>
    </row>
    <row r="309" spans="5:5" s="16" customFormat="1" x14ac:dyDescent="0.3">
      <c r="E309" s="120"/>
    </row>
    <row r="310" spans="5:5" s="16" customFormat="1" x14ac:dyDescent="0.3">
      <c r="E310" s="120"/>
    </row>
    <row r="311" spans="5:5" s="16" customFormat="1" x14ac:dyDescent="0.3">
      <c r="E311" s="120"/>
    </row>
    <row r="312" spans="5:5" s="16" customFormat="1" x14ac:dyDescent="0.3">
      <c r="E312" s="120"/>
    </row>
    <row r="313" spans="5:5" s="16" customFormat="1" x14ac:dyDescent="0.3">
      <c r="E313" s="120"/>
    </row>
    <row r="314" spans="5:5" s="16" customFormat="1" x14ac:dyDescent="0.3">
      <c r="E314" s="120"/>
    </row>
    <row r="315" spans="5:5" s="16" customFormat="1" x14ac:dyDescent="0.3">
      <c r="E315" s="120"/>
    </row>
    <row r="316" spans="5:5" s="16" customFormat="1" x14ac:dyDescent="0.3">
      <c r="E316" s="120"/>
    </row>
    <row r="317" spans="5:5" s="16" customFormat="1" x14ac:dyDescent="0.3">
      <c r="E317" s="120"/>
    </row>
    <row r="318" spans="5:5" s="16" customFormat="1" x14ac:dyDescent="0.3">
      <c r="E318" s="120"/>
    </row>
    <row r="319" spans="5:5" s="16" customFormat="1" x14ac:dyDescent="0.3">
      <c r="E319" s="120"/>
    </row>
    <row r="320" spans="5:5" s="16" customFormat="1" x14ac:dyDescent="0.3">
      <c r="E320" s="120"/>
    </row>
    <row r="321" spans="1:10" s="16" customFormat="1" x14ac:dyDescent="0.3">
      <c r="E321" s="120"/>
    </row>
    <row r="322" spans="1:10" s="16" customFormat="1" x14ac:dyDescent="0.3">
      <c r="E322" s="120"/>
    </row>
    <row r="323" spans="1:10" s="16" customFormat="1" x14ac:dyDescent="0.3">
      <c r="E323" s="120"/>
    </row>
    <row r="324" spans="1:10" s="16" customFormat="1" x14ac:dyDescent="0.3">
      <c r="E324" s="120"/>
    </row>
    <row r="325" spans="1:10" s="16" customFormat="1" x14ac:dyDescent="0.3">
      <c r="E325" s="120"/>
    </row>
    <row r="326" spans="1:10" s="16" customFormat="1" x14ac:dyDescent="0.3">
      <c r="E326" s="120"/>
    </row>
    <row r="327" spans="1:10" s="16" customFormat="1" x14ac:dyDescent="0.3">
      <c r="E327" s="120"/>
    </row>
    <row r="328" spans="1:10" s="16" customFormat="1" x14ac:dyDescent="0.3">
      <c r="E328" s="120"/>
    </row>
    <row r="329" spans="1:10" s="16" customFormat="1" x14ac:dyDescent="0.3">
      <c r="E329" s="120"/>
    </row>
    <row r="330" spans="1:10" s="16" customFormat="1" x14ac:dyDescent="0.3">
      <c r="E330" s="120"/>
    </row>
    <row r="331" spans="1:10" s="16" customFormat="1" x14ac:dyDescent="0.3">
      <c r="E331" s="120"/>
    </row>
    <row r="332" spans="1:10" s="16" customFormat="1" x14ac:dyDescent="0.3">
      <c r="E332" s="120"/>
    </row>
    <row r="333" spans="1:10" s="16" customFormat="1" x14ac:dyDescent="0.3">
      <c r="E333" s="120"/>
    </row>
    <row r="334" spans="1:10" s="16" customFormat="1" x14ac:dyDescent="0.3">
      <c r="E334" s="120"/>
    </row>
    <row r="335" spans="1:10" s="16" customFormat="1" x14ac:dyDescent="0.3">
      <c r="A335" s="11"/>
      <c r="B335" s="11"/>
      <c r="C335" s="11"/>
      <c r="D335" s="11"/>
      <c r="E335" s="120"/>
      <c r="F335" s="11"/>
      <c r="G335" s="11"/>
      <c r="H335" s="11"/>
      <c r="I335" s="11"/>
      <c r="J335" s="11"/>
    </row>
    <row r="336" spans="1:10" s="16" customFormat="1" x14ac:dyDescent="0.3">
      <c r="A336" s="11"/>
      <c r="B336" s="11"/>
      <c r="C336" s="11"/>
      <c r="D336" s="11"/>
      <c r="E336" s="120"/>
      <c r="F336" s="11"/>
      <c r="G336" s="11"/>
      <c r="H336" s="11"/>
      <c r="I336" s="11"/>
      <c r="J336" s="11"/>
    </row>
    <row r="337" spans="1:10" s="16" customFormat="1" x14ac:dyDescent="0.3">
      <c r="A337" s="11"/>
      <c r="B337" s="11"/>
      <c r="C337" s="11"/>
      <c r="D337" s="11"/>
      <c r="E337" s="120"/>
      <c r="F337" s="11"/>
      <c r="G337" s="11"/>
      <c r="H337" s="11"/>
      <c r="I337" s="11"/>
      <c r="J337" s="11"/>
    </row>
    <row r="338" spans="1:10" s="16" customFormat="1" x14ac:dyDescent="0.3">
      <c r="A338" s="11"/>
      <c r="B338" s="11"/>
      <c r="C338" s="11"/>
      <c r="D338" s="11"/>
      <c r="E338" s="120"/>
      <c r="F338" s="11"/>
      <c r="G338" s="11"/>
      <c r="H338" s="11"/>
      <c r="I338" s="11"/>
      <c r="J338" s="11"/>
    </row>
    <row r="339" spans="1:10" s="16" customFormat="1" x14ac:dyDescent="0.3">
      <c r="A339" s="11"/>
      <c r="B339" s="11"/>
      <c r="C339" s="11"/>
      <c r="D339" s="11"/>
      <c r="E339" s="120"/>
      <c r="F339" s="11"/>
      <c r="G339" s="11"/>
      <c r="H339" s="11"/>
      <c r="I339" s="11"/>
      <c r="J339" s="11"/>
    </row>
    <row r="340" spans="1:10" s="16" customFormat="1" x14ac:dyDescent="0.3">
      <c r="A340" s="11"/>
      <c r="B340" s="11"/>
      <c r="C340" s="11"/>
      <c r="D340" s="11"/>
      <c r="E340" s="120"/>
      <c r="F340" s="11"/>
      <c r="G340" s="11"/>
      <c r="H340" s="11"/>
      <c r="I340" s="11"/>
      <c r="J340" s="11"/>
    </row>
    <row r="341" spans="1:10" s="16" customFormat="1" x14ac:dyDescent="0.3">
      <c r="A341" s="11"/>
      <c r="B341" s="11"/>
      <c r="C341" s="11"/>
      <c r="D341" s="11"/>
      <c r="E341" s="120"/>
      <c r="F341" s="11"/>
      <c r="G341" s="11"/>
      <c r="H341" s="11"/>
      <c r="I341" s="11"/>
      <c r="J341" s="11"/>
    </row>
    <row r="342" spans="1:10" s="16" customFormat="1" x14ac:dyDescent="0.3">
      <c r="A342" s="11"/>
      <c r="B342" s="11"/>
      <c r="C342" s="11"/>
      <c r="D342" s="11"/>
      <c r="E342" s="120"/>
      <c r="F342" s="11"/>
      <c r="G342" s="11"/>
      <c r="H342" s="11"/>
      <c r="I342" s="11"/>
      <c r="J342" s="11"/>
    </row>
    <row r="343" spans="1:10" s="16" customFormat="1" x14ac:dyDescent="0.3">
      <c r="A343" s="11"/>
      <c r="B343" s="11"/>
      <c r="C343" s="11"/>
      <c r="D343" s="11"/>
      <c r="E343" s="120"/>
      <c r="F343" s="11"/>
      <c r="G343" s="11"/>
      <c r="H343" s="11"/>
      <c r="I343" s="11"/>
      <c r="J343" s="11"/>
    </row>
    <row r="344" spans="1:10" s="16" customFormat="1" x14ac:dyDescent="0.3">
      <c r="A344" s="11"/>
      <c r="B344" s="11"/>
      <c r="C344" s="11"/>
      <c r="D344" s="11"/>
      <c r="E344" s="120"/>
      <c r="F344" s="11"/>
      <c r="G344" s="11"/>
      <c r="H344" s="11"/>
      <c r="I344" s="11"/>
      <c r="J344" s="11"/>
    </row>
    <row r="345" spans="1:10" s="16" customFormat="1" x14ac:dyDescent="0.3">
      <c r="A345" s="11"/>
      <c r="B345" s="11"/>
      <c r="C345" s="11"/>
      <c r="D345" s="11"/>
      <c r="E345" s="120"/>
      <c r="F345" s="11"/>
      <c r="G345" s="11"/>
      <c r="H345" s="11"/>
      <c r="I345" s="11"/>
      <c r="J345" s="11"/>
    </row>
    <row r="346" spans="1:10" s="16" customFormat="1" x14ac:dyDescent="0.3">
      <c r="A346" s="11"/>
      <c r="B346" s="11"/>
      <c r="C346" s="11"/>
      <c r="D346" s="11"/>
      <c r="E346" s="120"/>
      <c r="F346" s="11"/>
      <c r="G346" s="11"/>
      <c r="H346" s="11"/>
      <c r="I346" s="11"/>
      <c r="J346" s="11"/>
    </row>
    <row r="347" spans="1:10" s="16" customFormat="1" x14ac:dyDescent="0.3">
      <c r="A347" s="11"/>
      <c r="B347" s="11"/>
      <c r="C347" s="11"/>
      <c r="D347" s="11"/>
      <c r="E347" s="120"/>
      <c r="F347" s="11"/>
      <c r="G347" s="11"/>
      <c r="H347" s="11"/>
      <c r="I347" s="11"/>
      <c r="J347" s="11"/>
    </row>
    <row r="348" spans="1:10" s="16" customFormat="1" x14ac:dyDescent="0.3">
      <c r="A348" s="11"/>
      <c r="B348" s="11"/>
      <c r="C348" s="11"/>
      <c r="D348" s="11"/>
      <c r="E348" s="120"/>
      <c r="F348" s="11"/>
      <c r="G348" s="11"/>
      <c r="H348" s="11"/>
      <c r="I348" s="11"/>
      <c r="J348" s="11"/>
    </row>
    <row r="349" spans="1:10" s="16" customFormat="1" x14ac:dyDescent="0.3">
      <c r="A349" s="11"/>
      <c r="B349" s="11"/>
      <c r="C349" s="11"/>
      <c r="D349" s="11"/>
      <c r="E349" s="120"/>
      <c r="F349" s="11"/>
      <c r="G349" s="11"/>
      <c r="H349" s="11"/>
      <c r="I349" s="11"/>
      <c r="J349" s="11"/>
    </row>
    <row r="350" spans="1:10" s="16" customFormat="1" x14ac:dyDescent="0.3">
      <c r="A350" s="11"/>
      <c r="B350" s="11"/>
      <c r="C350" s="11"/>
      <c r="D350" s="11"/>
      <c r="E350" s="120"/>
      <c r="F350" s="11"/>
      <c r="G350" s="11"/>
      <c r="H350" s="11"/>
      <c r="I350" s="11"/>
      <c r="J350" s="11"/>
    </row>
    <row r="351" spans="1:10" s="16" customFormat="1" x14ac:dyDescent="0.3">
      <c r="A351" s="11"/>
      <c r="B351" s="11"/>
      <c r="C351" s="11"/>
      <c r="D351" s="11"/>
      <c r="E351" s="120"/>
      <c r="F351" s="11"/>
      <c r="G351" s="11"/>
      <c r="H351" s="11"/>
      <c r="I351" s="11"/>
      <c r="J351" s="11"/>
    </row>
    <row r="352" spans="1:10" s="16" customFormat="1" x14ac:dyDescent="0.3">
      <c r="A352" s="11"/>
      <c r="B352" s="11"/>
      <c r="C352" s="11"/>
      <c r="D352" s="11"/>
      <c r="E352" s="120"/>
      <c r="F352" s="11"/>
      <c r="G352" s="11"/>
      <c r="H352" s="11"/>
      <c r="I352" s="11"/>
      <c r="J352" s="11"/>
    </row>
    <row r="353" spans="1:10" s="16" customFormat="1" x14ac:dyDescent="0.3">
      <c r="A353" s="11"/>
      <c r="B353" s="11"/>
      <c r="C353" s="11"/>
      <c r="D353" s="11"/>
      <c r="E353" s="120"/>
      <c r="F353" s="11"/>
      <c r="G353" s="11"/>
      <c r="H353" s="11"/>
      <c r="I353" s="11"/>
      <c r="J353" s="11"/>
    </row>
    <row r="354" spans="1:10" s="16" customFormat="1" x14ac:dyDescent="0.3">
      <c r="A354" s="11"/>
      <c r="B354" s="11"/>
      <c r="C354" s="11"/>
      <c r="D354" s="11"/>
      <c r="E354" s="120"/>
      <c r="F354" s="11"/>
      <c r="G354" s="11"/>
      <c r="H354" s="11"/>
      <c r="I354" s="11"/>
      <c r="J354" s="11"/>
    </row>
    <row r="355" spans="1:10" s="16" customFormat="1" x14ac:dyDescent="0.3">
      <c r="A355" s="11"/>
      <c r="B355" s="11"/>
      <c r="C355" s="11"/>
      <c r="D355" s="11"/>
      <c r="E355" s="120"/>
      <c r="F355" s="11"/>
      <c r="G355" s="11"/>
      <c r="H355" s="11"/>
      <c r="I355" s="11"/>
      <c r="J355" s="11"/>
    </row>
    <row r="356" spans="1:10" s="16" customFormat="1" x14ac:dyDescent="0.3">
      <c r="A356" s="11"/>
      <c r="B356" s="11"/>
      <c r="C356" s="11"/>
      <c r="D356" s="11"/>
      <c r="E356" s="120"/>
      <c r="F356" s="11"/>
      <c r="G356" s="11"/>
      <c r="H356" s="11"/>
      <c r="I356" s="11"/>
      <c r="J356" s="11"/>
    </row>
    <row r="357" spans="1:10" s="16" customFormat="1" x14ac:dyDescent="0.3">
      <c r="A357" s="11"/>
      <c r="B357" s="11"/>
      <c r="C357" s="11"/>
      <c r="D357" s="11"/>
      <c r="E357" s="120"/>
      <c r="F357" s="11"/>
      <c r="G357" s="11"/>
      <c r="H357" s="11"/>
      <c r="I357" s="11"/>
      <c r="J357" s="11"/>
    </row>
    <row r="358" spans="1:10" s="16" customFormat="1" x14ac:dyDescent="0.3">
      <c r="A358" s="11"/>
      <c r="B358" s="11"/>
      <c r="C358" s="11"/>
      <c r="D358" s="11"/>
      <c r="E358" s="120"/>
      <c r="F358" s="11"/>
      <c r="G358" s="11"/>
      <c r="H358" s="11"/>
      <c r="I358" s="11"/>
      <c r="J358" s="11"/>
    </row>
    <row r="359" spans="1:10" s="16" customFormat="1" x14ac:dyDescent="0.3">
      <c r="A359" s="11"/>
      <c r="B359" s="11"/>
      <c r="C359" s="11"/>
      <c r="D359" s="11"/>
      <c r="E359" s="120"/>
      <c r="F359" s="11"/>
      <c r="G359" s="11"/>
      <c r="H359" s="11"/>
      <c r="I359" s="11"/>
      <c r="J359" s="11"/>
    </row>
    <row r="360" spans="1:10" s="16" customFormat="1" x14ac:dyDescent="0.3">
      <c r="A360" s="11"/>
      <c r="B360" s="11"/>
      <c r="C360" s="11"/>
      <c r="D360" s="11"/>
      <c r="E360" s="120"/>
      <c r="F360" s="11"/>
      <c r="G360" s="11"/>
      <c r="H360" s="11"/>
      <c r="I360" s="11"/>
      <c r="J360" s="11"/>
    </row>
    <row r="361" spans="1:10" s="16" customFormat="1" x14ac:dyDescent="0.3">
      <c r="A361" s="11"/>
      <c r="B361" s="11"/>
      <c r="C361" s="11"/>
      <c r="D361" s="11"/>
      <c r="E361" s="120"/>
      <c r="F361" s="11"/>
      <c r="G361" s="11"/>
      <c r="H361" s="11"/>
      <c r="I361" s="11"/>
      <c r="J361" s="11"/>
    </row>
    <row r="362" spans="1:10" s="16" customFormat="1" x14ac:dyDescent="0.3">
      <c r="A362" s="11"/>
      <c r="B362" s="11"/>
      <c r="C362" s="11"/>
      <c r="D362" s="11"/>
      <c r="E362" s="120"/>
      <c r="F362" s="11"/>
      <c r="G362" s="11"/>
      <c r="H362" s="11"/>
      <c r="I362" s="11"/>
      <c r="J362" s="11"/>
    </row>
    <row r="363" spans="1:10" s="16" customFormat="1" x14ac:dyDescent="0.3">
      <c r="A363" s="11"/>
      <c r="B363" s="11"/>
      <c r="C363" s="11"/>
      <c r="D363" s="11"/>
      <c r="E363" s="120"/>
      <c r="F363" s="11"/>
      <c r="G363" s="11"/>
      <c r="H363" s="11"/>
      <c r="I363" s="11"/>
      <c r="J363" s="11"/>
    </row>
    <row r="364" spans="1:10" s="16" customFormat="1" x14ac:dyDescent="0.3">
      <c r="A364" s="11"/>
      <c r="B364" s="11"/>
      <c r="C364" s="11"/>
      <c r="D364" s="11"/>
      <c r="E364" s="120"/>
      <c r="F364" s="11"/>
      <c r="G364" s="11"/>
      <c r="H364" s="11"/>
      <c r="I364" s="11"/>
      <c r="J364" s="11"/>
    </row>
    <row r="365" spans="1:10" s="16" customFormat="1" x14ac:dyDescent="0.3">
      <c r="A365" s="11"/>
      <c r="B365" s="11"/>
      <c r="C365" s="11"/>
      <c r="D365" s="11"/>
      <c r="E365" s="120"/>
      <c r="F365" s="11"/>
      <c r="G365" s="11"/>
      <c r="H365" s="11"/>
      <c r="I365" s="11"/>
      <c r="J365" s="11"/>
    </row>
    <row r="366" spans="1:10" s="16" customFormat="1" x14ac:dyDescent="0.3">
      <c r="A366" s="11"/>
      <c r="B366" s="11"/>
      <c r="C366" s="11"/>
      <c r="D366" s="11"/>
      <c r="E366" s="120"/>
      <c r="F366" s="11"/>
      <c r="G366" s="11"/>
      <c r="H366" s="11"/>
      <c r="I366" s="11"/>
      <c r="J366" s="11"/>
    </row>
    <row r="367" spans="1:10" s="16" customFormat="1" x14ac:dyDescent="0.3">
      <c r="A367" s="11"/>
      <c r="B367" s="11"/>
      <c r="C367" s="11"/>
      <c r="D367" s="11"/>
      <c r="E367" s="120"/>
      <c r="F367" s="11"/>
      <c r="G367" s="11"/>
      <c r="H367" s="11"/>
      <c r="I367" s="11"/>
      <c r="J367" s="11"/>
    </row>
    <row r="368" spans="1:10" s="16" customFormat="1" x14ac:dyDescent="0.3">
      <c r="A368" s="11"/>
      <c r="B368" s="11"/>
      <c r="C368" s="11"/>
      <c r="D368" s="11"/>
      <c r="E368" s="120"/>
      <c r="F368" s="11"/>
      <c r="G368" s="11"/>
      <c r="H368" s="11"/>
      <c r="I368" s="11"/>
      <c r="J368" s="11"/>
    </row>
    <row r="369" spans="1:10" s="16" customFormat="1" x14ac:dyDescent="0.3">
      <c r="A369" s="11"/>
      <c r="B369" s="11"/>
      <c r="C369" s="11"/>
      <c r="D369" s="11"/>
      <c r="E369" s="120"/>
      <c r="F369" s="11"/>
      <c r="G369" s="11"/>
      <c r="H369" s="11"/>
      <c r="I369" s="11"/>
      <c r="J369" s="11"/>
    </row>
    <row r="370" spans="1:10" s="16" customFormat="1" x14ac:dyDescent="0.3">
      <c r="A370" s="11"/>
      <c r="B370" s="11"/>
      <c r="C370" s="11"/>
      <c r="D370" s="11"/>
      <c r="E370" s="120"/>
      <c r="F370" s="11"/>
      <c r="G370" s="11"/>
      <c r="H370" s="11"/>
      <c r="I370" s="11"/>
      <c r="J370" s="11"/>
    </row>
    <row r="371" spans="1:10" s="16" customFormat="1" x14ac:dyDescent="0.3">
      <c r="A371" s="11"/>
      <c r="B371" s="11"/>
      <c r="C371" s="11"/>
      <c r="D371" s="11"/>
      <c r="E371" s="120"/>
      <c r="F371" s="11"/>
      <c r="G371" s="11"/>
      <c r="H371" s="11"/>
      <c r="I371" s="11"/>
      <c r="J371" s="11"/>
    </row>
    <row r="372" spans="1:10" s="16" customFormat="1" x14ac:dyDescent="0.3">
      <c r="A372" s="11"/>
      <c r="B372" s="11"/>
      <c r="C372" s="11"/>
      <c r="D372" s="11"/>
      <c r="E372" s="120"/>
      <c r="F372" s="11"/>
      <c r="G372" s="11"/>
      <c r="H372" s="11"/>
      <c r="I372" s="11"/>
      <c r="J372" s="11"/>
    </row>
    <row r="373" spans="1:10" s="16" customFormat="1" x14ac:dyDescent="0.3">
      <c r="A373" s="11"/>
      <c r="B373" s="11"/>
      <c r="C373" s="11"/>
      <c r="D373" s="11"/>
      <c r="E373" s="120"/>
      <c r="F373" s="11"/>
      <c r="G373" s="11"/>
      <c r="H373" s="11"/>
      <c r="I373" s="11"/>
      <c r="J373" s="11"/>
    </row>
    <row r="374" spans="1:10" s="16" customFormat="1" x14ac:dyDescent="0.3">
      <c r="A374" s="11"/>
      <c r="B374" s="11"/>
      <c r="C374" s="11"/>
      <c r="D374" s="11"/>
      <c r="E374" s="120"/>
      <c r="F374" s="11"/>
      <c r="G374" s="11"/>
      <c r="H374" s="11"/>
      <c r="I374" s="11"/>
      <c r="J374" s="11"/>
    </row>
    <row r="375" spans="1:10" s="16" customFormat="1" x14ac:dyDescent="0.3">
      <c r="A375" s="11"/>
      <c r="B375" s="11"/>
      <c r="C375" s="11"/>
      <c r="D375" s="11"/>
      <c r="E375" s="120"/>
      <c r="F375" s="11"/>
      <c r="G375" s="11"/>
      <c r="H375" s="11"/>
      <c r="I375" s="11"/>
      <c r="J375" s="11"/>
    </row>
    <row r="376" spans="1:10" s="16" customFormat="1" x14ac:dyDescent="0.3">
      <c r="A376" s="11"/>
      <c r="B376" s="11"/>
      <c r="C376" s="11"/>
      <c r="D376" s="11"/>
      <c r="E376" s="120"/>
      <c r="F376" s="11"/>
      <c r="G376" s="11"/>
      <c r="H376" s="11"/>
      <c r="I376" s="11"/>
      <c r="J376" s="11"/>
    </row>
    <row r="377" spans="1:10" s="16" customFormat="1" x14ac:dyDescent="0.3">
      <c r="A377" s="11"/>
      <c r="B377" s="11"/>
      <c r="C377" s="11"/>
      <c r="D377" s="11"/>
      <c r="E377" s="120"/>
      <c r="F377" s="11"/>
      <c r="G377" s="11"/>
      <c r="H377" s="11"/>
      <c r="I377" s="11"/>
      <c r="J377" s="11"/>
    </row>
    <row r="378" spans="1:10" s="16" customFormat="1" x14ac:dyDescent="0.3">
      <c r="A378" s="11"/>
      <c r="B378" s="11"/>
      <c r="C378" s="11"/>
      <c r="D378" s="11"/>
      <c r="E378" s="120"/>
      <c r="F378" s="11"/>
      <c r="G378" s="11"/>
      <c r="H378" s="11"/>
      <c r="I378" s="11"/>
      <c r="J378" s="11"/>
    </row>
    <row r="379" spans="1:10" s="16" customFormat="1" x14ac:dyDescent="0.3">
      <c r="A379" s="11"/>
      <c r="B379" s="11"/>
      <c r="C379" s="11"/>
      <c r="D379" s="11"/>
      <c r="E379" s="120"/>
      <c r="F379" s="11"/>
      <c r="G379" s="11"/>
      <c r="H379" s="11"/>
      <c r="I379" s="11"/>
      <c r="J379" s="11"/>
    </row>
    <row r="380" spans="1:10" s="16" customFormat="1" x14ac:dyDescent="0.3">
      <c r="A380" s="11"/>
      <c r="B380" s="11"/>
      <c r="C380" s="11"/>
      <c r="D380" s="11"/>
      <c r="E380" s="120"/>
      <c r="F380" s="11"/>
      <c r="G380" s="11"/>
      <c r="H380" s="11"/>
      <c r="I380" s="11"/>
      <c r="J380" s="11"/>
    </row>
    <row r="381" spans="1:10" s="16" customFormat="1" x14ac:dyDescent="0.3">
      <c r="A381" s="11"/>
      <c r="B381" s="11"/>
      <c r="C381" s="11"/>
      <c r="D381" s="11"/>
      <c r="E381" s="120"/>
      <c r="F381" s="11"/>
      <c r="G381" s="11"/>
      <c r="H381" s="11"/>
      <c r="I381" s="11"/>
      <c r="J381" s="11"/>
    </row>
    <row r="382" spans="1:10" s="16" customFormat="1" x14ac:dyDescent="0.3">
      <c r="A382" s="11"/>
      <c r="B382" s="11"/>
      <c r="C382" s="11"/>
      <c r="D382" s="11"/>
      <c r="E382" s="120"/>
      <c r="F382" s="11"/>
      <c r="G382" s="11"/>
      <c r="H382" s="11"/>
      <c r="I382" s="11"/>
      <c r="J382" s="11"/>
    </row>
    <row r="383" spans="1:10" s="16" customFormat="1" x14ac:dyDescent="0.3">
      <c r="A383" s="11"/>
      <c r="B383" s="11"/>
      <c r="C383" s="11"/>
      <c r="D383" s="11"/>
      <c r="E383" s="120"/>
      <c r="F383" s="11"/>
      <c r="G383" s="11"/>
      <c r="H383" s="11"/>
      <c r="I383" s="11"/>
      <c r="J383" s="11"/>
    </row>
    <row r="384" spans="1:10" s="16" customFormat="1" x14ac:dyDescent="0.3">
      <c r="A384" s="11"/>
      <c r="B384" s="11"/>
      <c r="C384" s="11"/>
      <c r="D384" s="11"/>
      <c r="E384" s="120"/>
      <c r="F384" s="11"/>
      <c r="G384" s="11"/>
      <c r="H384" s="11"/>
      <c r="I384" s="11"/>
      <c r="J384" s="11"/>
    </row>
    <row r="385" spans="1:45" s="16" customFormat="1" x14ac:dyDescent="0.3">
      <c r="A385" s="11"/>
      <c r="B385" s="11"/>
      <c r="C385" s="11"/>
      <c r="D385" s="11"/>
      <c r="E385" s="120"/>
      <c r="F385" s="11"/>
      <c r="G385" s="11"/>
      <c r="H385" s="11"/>
      <c r="I385" s="11"/>
      <c r="J385" s="11"/>
    </row>
    <row r="386" spans="1:45" s="16" customFormat="1" x14ac:dyDescent="0.3">
      <c r="A386" s="11"/>
      <c r="B386" s="11"/>
      <c r="C386" s="11"/>
      <c r="D386" s="11"/>
      <c r="E386" s="120"/>
      <c r="F386" s="11"/>
      <c r="G386" s="11"/>
      <c r="H386" s="11"/>
      <c r="I386" s="11"/>
      <c r="J386" s="11"/>
    </row>
    <row r="387" spans="1:45" s="16" customFormat="1" x14ac:dyDescent="0.3">
      <c r="A387" s="11"/>
      <c r="B387" s="11"/>
      <c r="C387" s="11"/>
      <c r="D387" s="11"/>
      <c r="E387" s="120"/>
      <c r="F387" s="11"/>
      <c r="G387" s="11"/>
      <c r="H387" s="11"/>
      <c r="I387" s="11"/>
      <c r="J387" s="11"/>
    </row>
    <row r="388" spans="1:45" s="16" customFormat="1" x14ac:dyDescent="0.3">
      <c r="A388" s="11"/>
      <c r="B388" s="11"/>
      <c r="C388" s="11"/>
      <c r="D388" s="11"/>
      <c r="E388" s="120"/>
      <c r="F388" s="11"/>
      <c r="G388" s="11"/>
      <c r="H388" s="11"/>
      <c r="I388" s="11"/>
      <c r="J388" s="11"/>
      <c r="AO388" s="13"/>
      <c r="AP388" s="13"/>
      <c r="AQ388" s="13"/>
      <c r="AR388" s="13"/>
      <c r="AS388" s="13"/>
    </row>
    <row r="389" spans="1:45" s="16" customFormat="1" x14ac:dyDescent="0.3">
      <c r="A389" s="11"/>
      <c r="B389" s="11"/>
      <c r="C389" s="11"/>
      <c r="D389" s="11"/>
      <c r="E389" s="120"/>
      <c r="F389" s="11"/>
      <c r="G389" s="11"/>
      <c r="H389" s="11"/>
      <c r="I389" s="11"/>
      <c r="J389" s="11"/>
      <c r="AO389" s="13"/>
      <c r="AP389" s="13"/>
      <c r="AQ389" s="13"/>
      <c r="AR389" s="13"/>
      <c r="AS389" s="13"/>
    </row>
    <row r="390" spans="1:45" s="16" customFormat="1" x14ac:dyDescent="0.3">
      <c r="A390" s="11"/>
      <c r="B390" s="11"/>
      <c r="C390" s="11"/>
      <c r="D390" s="11"/>
      <c r="E390" s="120"/>
      <c r="F390" s="11"/>
      <c r="G390" s="11"/>
      <c r="H390" s="11"/>
      <c r="I390" s="11"/>
      <c r="J390" s="11"/>
      <c r="AO390" s="13"/>
      <c r="AP390" s="13"/>
      <c r="AQ390" s="13"/>
      <c r="AR390" s="13"/>
      <c r="AS390" s="13"/>
    </row>
    <row r="391" spans="1:45" x14ac:dyDescent="0.3">
      <c r="K391" s="16"/>
      <c r="L391" s="16"/>
      <c r="Q391" s="16"/>
      <c r="R391" s="16"/>
      <c r="S391" s="16"/>
      <c r="T391" s="16"/>
      <c r="U391" s="16"/>
      <c r="V391" s="16"/>
      <c r="W391" s="16"/>
    </row>
    <row r="392" spans="1:45" x14ac:dyDescent="0.3">
      <c r="Q392" s="16"/>
      <c r="R392" s="16"/>
      <c r="S392" s="16"/>
      <c r="T392" s="16"/>
      <c r="U392" s="16"/>
      <c r="V392" s="16"/>
      <c r="W392" s="16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AllData</vt:lpstr>
      <vt:lpstr>K-Rp&amp;Poro</vt:lpstr>
      <vt:lpstr>K-Rpc&amp;Poroc</vt:lpstr>
      <vt:lpstr>Poro.</vt:lpstr>
      <vt:lpstr>K-OtherParams (3)</vt:lpstr>
      <vt:lpstr>K-Tot_Poro_Fc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Medet Inkarbekov</dc:creator>
  <cp:lastModifiedBy>Baha-Lenovo-1</cp:lastModifiedBy>
  <dcterms:created xsi:type="dcterms:W3CDTF">2015-06-05T18:17:20Z</dcterms:created>
  <dcterms:modified xsi:type="dcterms:W3CDTF">2023-08-05T10:55:29Z</dcterms:modified>
</cp:coreProperties>
</file>