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qythan\Projects\Geofluids\Data\"/>
    </mc:Choice>
  </mc:AlternateContent>
  <xr:revisionPtr revIDLastSave="0" documentId="13_ncr:1_{829FB4CF-66A7-41FC-9232-D6BCF4A207BE}" xr6:coauthVersionLast="47" xr6:coauthVersionMax="47" xr10:uidLastSave="{00000000-0000-0000-0000-000000000000}"/>
  <bookViews>
    <workbookView xWindow="-108" yWindow="-108" windowWidth="23256" windowHeight="12576" activeTab="4" xr2:uid="{5E1B3514-AC33-45DC-9273-5D31BBB33A16}"/>
  </bookViews>
  <sheets>
    <sheet name="7before" sheetId="1" r:id="rId1"/>
    <sheet name="10before" sheetId="2" r:id="rId2"/>
    <sheet name="2before " sheetId="3" r:id="rId3"/>
    <sheet name="13 before" sheetId="4" r:id="rId4"/>
    <sheet name="All" sheetId="6" r:id="rId5"/>
    <sheet name="Лист5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" l="1"/>
  <c r="K13" i="6"/>
  <c r="K12" i="6"/>
  <c r="K11" i="6"/>
  <c r="K10" i="6"/>
  <c r="K9" i="6"/>
  <c r="K8" i="6"/>
  <c r="K7" i="6"/>
  <c r="K6" i="6"/>
  <c r="K5" i="6"/>
  <c r="K4" i="6"/>
  <c r="H14" i="6"/>
  <c r="H13" i="6"/>
  <c r="H12" i="6"/>
  <c r="H11" i="6"/>
  <c r="H10" i="6"/>
  <c r="H9" i="6"/>
  <c r="H8" i="6"/>
  <c r="H7" i="6"/>
  <c r="H6" i="6"/>
  <c r="H5" i="6"/>
  <c r="H4" i="6"/>
  <c r="E14" i="6"/>
  <c r="E13" i="6"/>
  <c r="E12" i="6"/>
  <c r="E11" i="6"/>
  <c r="E10" i="6"/>
  <c r="E9" i="6"/>
  <c r="E8" i="6"/>
  <c r="E7" i="6"/>
  <c r="E6" i="6"/>
  <c r="E5" i="6"/>
  <c r="E4" i="6"/>
  <c r="B14" i="6"/>
  <c r="B13" i="6"/>
  <c r="B12" i="6"/>
  <c r="B11" i="6"/>
  <c r="B10" i="6"/>
  <c r="B9" i="6"/>
  <c r="B8" i="6"/>
  <c r="B7" i="6"/>
  <c r="B6" i="6"/>
  <c r="B5" i="6"/>
  <c r="B4" i="6"/>
  <c r="B13" i="4" l="1"/>
  <c r="B12" i="4"/>
  <c r="B11" i="4"/>
  <c r="B10" i="4"/>
  <c r="B9" i="4"/>
  <c r="B8" i="4"/>
  <c r="B7" i="4"/>
  <c r="B6" i="4"/>
  <c r="B5" i="4"/>
  <c r="B4" i="4"/>
  <c r="B3" i="4"/>
  <c r="B13" i="3"/>
  <c r="B12" i="3"/>
  <c r="B11" i="3"/>
  <c r="B10" i="3"/>
  <c r="B9" i="3"/>
  <c r="B8" i="3"/>
  <c r="B7" i="3"/>
  <c r="B6" i="3"/>
  <c r="B5" i="3"/>
  <c r="B4" i="3"/>
  <c r="B3" i="3"/>
  <c r="B13" i="2"/>
  <c r="B12" i="2"/>
  <c r="B11" i="2"/>
  <c r="B10" i="2"/>
  <c r="B9" i="2"/>
  <c r="B8" i="2"/>
  <c r="B7" i="2"/>
  <c r="B6" i="2"/>
  <c r="B5" i="2"/>
  <c r="B4" i="2"/>
  <c r="B3" i="2"/>
  <c r="B5" i="1"/>
  <c r="B7" i="1"/>
  <c r="B3" i="1"/>
  <c r="B4" i="1"/>
  <c r="B6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<sst xmlns="http://schemas.openxmlformats.org/spreadsheetml/2006/main" count="125" uniqueCount="53">
  <si>
    <t>Sample</t>
  </si>
  <si>
    <t>Total Porosity</t>
  </si>
  <si>
    <t>volumes (mm^3)</t>
  </si>
  <si>
    <t xml:space="preserve">7 full cylinder </t>
  </si>
  <si>
    <t>7Cube (263^3)</t>
  </si>
  <si>
    <t>7Cube (210^3)</t>
  </si>
  <si>
    <t>7Cube (105^3)</t>
  </si>
  <si>
    <t>7Cube (529^3)</t>
  </si>
  <si>
    <t>7Cube (472^3)</t>
  </si>
  <si>
    <t>7Cube (420^3)</t>
  </si>
  <si>
    <t>7Cube (367^3)</t>
  </si>
  <si>
    <t>7Cube (326^3)</t>
  </si>
  <si>
    <t>7Cube (157^3)</t>
  </si>
  <si>
    <t>52^3</t>
  </si>
  <si>
    <t>26^3</t>
  </si>
  <si>
    <t>Permeability</t>
  </si>
  <si>
    <t>10Cube (420^3)</t>
  </si>
  <si>
    <t>10Cube (3610^3)</t>
  </si>
  <si>
    <t>10Cube (326^3)</t>
  </si>
  <si>
    <t>10Cube (263^3)</t>
  </si>
  <si>
    <t>10Cube (210^3)</t>
  </si>
  <si>
    <t>10Cube (1510^3)</t>
  </si>
  <si>
    <t>10Cube (105^3)</t>
  </si>
  <si>
    <t>10Cube (526^3)</t>
  </si>
  <si>
    <t>10Cube (473^3)</t>
  </si>
  <si>
    <t>2Cube (526^3)</t>
  </si>
  <si>
    <t>2Cube (473^3)</t>
  </si>
  <si>
    <t>2Cube (420^3)</t>
  </si>
  <si>
    <t>2Cube (362^3)</t>
  </si>
  <si>
    <t>2Cube (326^3)</t>
  </si>
  <si>
    <t>2Cube (263^3)</t>
  </si>
  <si>
    <t>2Cube (22^3)</t>
  </si>
  <si>
    <t>2Cube (152^3)</t>
  </si>
  <si>
    <t>2Cube (25^3)</t>
  </si>
  <si>
    <t>13Cube (5136^3)</t>
  </si>
  <si>
    <t>13Cube (473^3)</t>
  </si>
  <si>
    <t>13Cube (4130^3)</t>
  </si>
  <si>
    <t>13Cube (3613^3)</t>
  </si>
  <si>
    <t>13Cube (3136^3)</t>
  </si>
  <si>
    <t>13Cube (1363^3)</t>
  </si>
  <si>
    <t>13Cube (1313^3)</t>
  </si>
  <si>
    <t>13Cube (1513^3)</t>
  </si>
  <si>
    <t>13Cube (135^3)</t>
  </si>
  <si>
    <t>Sample name</t>
  </si>
  <si>
    <t>№</t>
  </si>
  <si>
    <t>#1</t>
  </si>
  <si>
    <t>#2</t>
  </si>
  <si>
    <t>#3</t>
  </si>
  <si>
    <t>#4</t>
  </si>
  <si>
    <t>Sample #3</t>
  </si>
  <si>
    <t>Sample #2</t>
  </si>
  <si>
    <t>Sample #1</t>
  </si>
  <si>
    <t>Sample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</si>
</sst>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left"/>
    </xf>
    <xf numFmtId="0" fontId="0" fillId="0" borderId="1" xfId="0" applyBorder="1"/>
    <xf numFmtId="0" fontId="1" fillId="0" borderId="2" xfId="1" applyBorder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3" xfId="1" applyBorder="1" applyAlignment="1">
      <alignment vertical="top"/>
    </xf>
    <xf numFmtId="0" fontId="1" fillId="0" borderId="4" xfId="1" applyBorder="1" applyAlignment="1">
      <alignment vertical="top"/>
    </xf>
    <xf numFmtId="164" fontId="0" fillId="0" borderId="1" xfId="0" applyNumberFormat="1" applyBorder="1"/>
    <xf numFmtId="164" fontId="1" fillId="0" borderId="1" xfId="1" applyNumberFormat="1" applyBorder="1"/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9" xfId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64E9F076-6B90-41C8-AC9D-27D42C6BD8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'7before'!$B$3:$B$13</c:f>
              <c:numCache>
                <c:formatCode>0.000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>
                  <c:v>0.125</c:v>
                </c:pt>
              </c:numCache>
            </c:numRef>
          </c:xVal>
          <c:yVal>
            <c:numRef>
              <c:f>'7before'!$C$3:$C$13</c:f>
              <c:numCache>
                <c:formatCode>0.000</c:formatCode>
                <c:ptCount val="11"/>
                <c:pt idx="0">
                  <c:v>0.17879100000000001</c:v>
                </c:pt>
                <c:pt idx="1">
                  <c:v>0.181593</c:v>
                </c:pt>
                <c:pt idx="2">
                  <c:v>0.184506</c:v>
                </c:pt>
                <c:pt idx="3">
                  <c:v>0.18628700000000001</c:v>
                </c:pt>
                <c:pt idx="4">
                  <c:v>0.18890499999999999</c:v>
                </c:pt>
                <c:pt idx="5">
                  <c:v>0.19548299999999999</c:v>
                </c:pt>
                <c:pt idx="6">
                  <c:v>0.199189</c:v>
                </c:pt>
                <c:pt idx="7">
                  <c:v>0.19136300000000001</c:v>
                </c:pt>
                <c:pt idx="8">
                  <c:v>0.21080399999999999</c:v>
                </c:pt>
                <c:pt idx="9" formatCode="General">
                  <c:v>0.239119</c:v>
                </c:pt>
                <c:pt idx="10" formatCode="General">
                  <c:v>0.217393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B-4721-B7CF-50818591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5775"/>
        <c:axId val="96326191"/>
      </c:scatterChart>
      <c:valAx>
        <c:axId val="963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26191"/>
        <c:crosses val="autoZero"/>
        <c:crossBetween val="midCat"/>
      </c:valAx>
      <c:valAx>
        <c:axId val="96326191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'10before'!$B$3:$B$13</c:f>
              <c:numCache>
                <c:formatCode>0.000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>
                  <c:v>0.125</c:v>
                </c:pt>
              </c:numCache>
            </c:numRef>
          </c:xVal>
          <c:yVal>
            <c:numRef>
              <c:f>'10before'!$C$3:$C$13</c:f>
              <c:numCache>
                <c:formatCode>0.000</c:formatCode>
                <c:ptCount val="11"/>
                <c:pt idx="0">
                  <c:v>0.131018</c:v>
                </c:pt>
                <c:pt idx="1">
                  <c:v>0.13078300000000001</c:v>
                </c:pt>
                <c:pt idx="2">
                  <c:v>0.128335</c:v>
                </c:pt>
                <c:pt idx="3">
                  <c:v>0.12698799999999999</c:v>
                </c:pt>
                <c:pt idx="4">
                  <c:v>0.12703200000000001</c:v>
                </c:pt>
                <c:pt idx="5">
                  <c:v>0.12609400000000001</c:v>
                </c:pt>
                <c:pt idx="6">
                  <c:v>0.126301</c:v>
                </c:pt>
                <c:pt idx="7">
                  <c:v>0.12084</c:v>
                </c:pt>
                <c:pt idx="8">
                  <c:v>0.122005</c:v>
                </c:pt>
                <c:pt idx="9" formatCode="General">
                  <c:v>0.109916</c:v>
                </c:pt>
                <c:pt idx="10" formatCode="General">
                  <c:v>7.2337299999999993E-2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A7C-945D-12ADF6F1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08639"/>
        <c:axId val="1304244399"/>
      </c:scatterChart>
      <c:valAx>
        <c:axId val="1529208639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244399"/>
        <c:crosses val="autoZero"/>
        <c:crossBetween val="midCat"/>
      </c:valAx>
      <c:valAx>
        <c:axId val="13042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2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'2before '!$B$3:$B$13</c:f>
              <c:numCache>
                <c:formatCode>0.000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>
                  <c:v>0.125</c:v>
                </c:pt>
              </c:numCache>
            </c:numRef>
          </c:xVal>
          <c:yVal>
            <c:numRef>
              <c:f>'2before '!$C$3:$C$13</c:f>
              <c:numCache>
                <c:formatCode>0.000</c:formatCode>
                <c:ptCount val="11"/>
                <c:pt idx="0">
                  <c:v>0.14885200000000001</c:v>
                </c:pt>
                <c:pt idx="1">
                  <c:v>0.151675</c:v>
                </c:pt>
                <c:pt idx="2">
                  <c:v>0.155031</c:v>
                </c:pt>
                <c:pt idx="3">
                  <c:v>0.158689</c:v>
                </c:pt>
                <c:pt idx="4">
                  <c:v>0.162216</c:v>
                </c:pt>
                <c:pt idx="5">
                  <c:v>0.155553</c:v>
                </c:pt>
                <c:pt idx="6">
                  <c:v>0.145094</c:v>
                </c:pt>
                <c:pt idx="7">
                  <c:v>0.142898</c:v>
                </c:pt>
                <c:pt idx="8">
                  <c:v>0.171343</c:v>
                </c:pt>
                <c:pt idx="9" formatCode="General">
                  <c:v>0.19387499999999999</c:v>
                </c:pt>
                <c:pt idx="10" formatCode="General">
                  <c:v>0.25309799999999999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4-461F-BA63-B278A9C1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35775"/>
        <c:axId val="1703022223"/>
      </c:scatterChart>
      <c:valAx>
        <c:axId val="17460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022223"/>
        <c:crosses val="autoZero"/>
        <c:crossBetween val="midCat"/>
      </c:valAx>
      <c:valAx>
        <c:axId val="17030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0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before'!$B$3:$B$13</c:f>
              <c:numCache>
                <c:formatCode>0.000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>
                  <c:v>0.125</c:v>
                </c:pt>
              </c:numCache>
            </c:numRef>
          </c:xVal>
          <c:yVal>
            <c:numRef>
              <c:f>'13 before'!$C$3:$C$13</c:f>
              <c:numCache>
                <c:formatCode>0.000</c:formatCode>
                <c:ptCount val="11"/>
                <c:pt idx="0">
                  <c:v>0.139793</c:v>
                </c:pt>
                <c:pt idx="1">
                  <c:v>0.144763</c:v>
                </c:pt>
                <c:pt idx="2">
                  <c:v>0.14957000000000001</c:v>
                </c:pt>
                <c:pt idx="3">
                  <c:v>0.153168</c:v>
                </c:pt>
                <c:pt idx="4">
                  <c:v>0.15507599999999999</c:v>
                </c:pt>
                <c:pt idx="5">
                  <c:v>0.15973599999999999</c:v>
                </c:pt>
                <c:pt idx="6">
                  <c:v>0.16190499999999999</c:v>
                </c:pt>
                <c:pt idx="7">
                  <c:v>0.17055500000000001</c:v>
                </c:pt>
                <c:pt idx="8">
                  <c:v>0.19999700000000001</c:v>
                </c:pt>
                <c:pt idx="9" formatCode="General">
                  <c:v>0.333175</c:v>
                </c:pt>
                <c:pt idx="10" formatCode="General">
                  <c:v>0.59670299999999998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2D3-9FEB-E4A62051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79999"/>
        <c:axId val="1401216015"/>
      </c:scatterChart>
      <c:valAx>
        <c:axId val="15255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216015"/>
        <c:crosses val="autoZero"/>
        <c:crossBetween val="midCat"/>
      </c:valAx>
      <c:valAx>
        <c:axId val="14012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5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All!$G$1</c:f>
              <c:strCache>
                <c:ptCount val="1"/>
                <c:pt idx="0">
                  <c:v>Sample #1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All!$H$4:$H$14</c:f>
              <c:numCache>
                <c:formatCode>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 formatCode="0.000">
                  <c:v>0.125</c:v>
                </c:pt>
              </c:numCache>
            </c:numRef>
          </c:xVal>
          <c:yVal>
            <c:numRef>
              <c:f>All!$I$4:$I$14</c:f>
              <c:numCache>
                <c:formatCode>0.000</c:formatCode>
                <c:ptCount val="11"/>
                <c:pt idx="0">
                  <c:v>0.131018</c:v>
                </c:pt>
                <c:pt idx="1">
                  <c:v>0.13078300000000001</c:v>
                </c:pt>
                <c:pt idx="2">
                  <c:v>0.128335</c:v>
                </c:pt>
                <c:pt idx="3">
                  <c:v>0.12698799999999999</c:v>
                </c:pt>
                <c:pt idx="4">
                  <c:v>0.12703200000000001</c:v>
                </c:pt>
                <c:pt idx="5">
                  <c:v>0.12609400000000001</c:v>
                </c:pt>
                <c:pt idx="6">
                  <c:v>0.126301</c:v>
                </c:pt>
                <c:pt idx="7">
                  <c:v>0.12084</c:v>
                </c:pt>
                <c:pt idx="8">
                  <c:v>0.122005</c:v>
                </c:pt>
                <c:pt idx="9" formatCode="General">
                  <c:v>0.109916</c:v>
                </c:pt>
                <c:pt idx="10" formatCode="General">
                  <c:v>7.2337299999999993E-2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A-4216-A99E-9BF13834350A}"/>
            </c:ext>
          </c:extLst>
        </c:ser>
        <c:ser>
          <c:idx val="0"/>
          <c:order val="1"/>
          <c:tx>
            <c:strRef>
              <c:f>All!$A$1</c:f>
              <c:strCache>
                <c:ptCount val="1"/>
                <c:pt idx="0">
                  <c:v>Sample #2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All!$B$4:$B$14</c:f>
              <c:numCache>
                <c:formatCode>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 formatCode="0.000">
                  <c:v>0.125</c:v>
                </c:pt>
              </c:numCache>
            </c:numRef>
          </c:xVal>
          <c:yVal>
            <c:numRef>
              <c:f>All!$C$4:$C$14</c:f>
              <c:numCache>
                <c:formatCode>0.000</c:formatCode>
                <c:ptCount val="11"/>
                <c:pt idx="0">
                  <c:v>0.14885200000000001</c:v>
                </c:pt>
                <c:pt idx="1">
                  <c:v>0.151675</c:v>
                </c:pt>
                <c:pt idx="2">
                  <c:v>0.155031</c:v>
                </c:pt>
                <c:pt idx="3">
                  <c:v>0.158689</c:v>
                </c:pt>
                <c:pt idx="4">
                  <c:v>0.162216</c:v>
                </c:pt>
                <c:pt idx="5">
                  <c:v>0.155553</c:v>
                </c:pt>
                <c:pt idx="6">
                  <c:v>0.145094</c:v>
                </c:pt>
                <c:pt idx="7">
                  <c:v>0.142898</c:v>
                </c:pt>
                <c:pt idx="8">
                  <c:v>0.171343</c:v>
                </c:pt>
                <c:pt idx="9" formatCode="General">
                  <c:v>0.19387499999999999</c:v>
                </c:pt>
                <c:pt idx="10" formatCode="General">
                  <c:v>0.25309799999999999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A-4216-A99E-9BF13834350A}"/>
            </c:ext>
          </c:extLst>
        </c:ser>
        <c:ser>
          <c:idx val="1"/>
          <c:order val="2"/>
          <c:tx>
            <c:strRef>
              <c:f>All!$D$1</c:f>
              <c:strCache>
                <c:ptCount val="1"/>
                <c:pt idx="0">
                  <c:v>Sample #3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All!$E$3:$E$14</c:f>
              <c:numCache>
                <c:formatCode>0</c:formatCode>
                <c:ptCount val="12"/>
                <c:pt idx="0" formatCode="0.000">
                  <c:v>34194.6</c:v>
                </c:pt>
                <c:pt idx="1">
                  <c:v>1000</c:v>
                </c:pt>
                <c:pt idx="2">
                  <c:v>729</c:v>
                </c:pt>
                <c:pt idx="3">
                  <c:v>512</c:v>
                </c:pt>
                <c:pt idx="4">
                  <c:v>343</c:v>
                </c:pt>
                <c:pt idx="5">
                  <c:v>216</c:v>
                </c:pt>
                <c:pt idx="6">
                  <c:v>125</c:v>
                </c:pt>
                <c:pt idx="7">
                  <c:v>64</c:v>
                </c:pt>
                <c:pt idx="8">
                  <c:v>27</c:v>
                </c:pt>
                <c:pt idx="9">
                  <c:v>8</c:v>
                </c:pt>
                <c:pt idx="10">
                  <c:v>1</c:v>
                </c:pt>
                <c:pt idx="11" formatCode="0.000">
                  <c:v>0.125</c:v>
                </c:pt>
              </c:numCache>
            </c:numRef>
          </c:xVal>
          <c:yVal>
            <c:numRef>
              <c:f>All!$F$3:$F$14</c:f>
              <c:numCache>
                <c:formatCode>0.000</c:formatCode>
                <c:ptCount val="12"/>
                <c:pt idx="0">
                  <c:v>0.162132</c:v>
                </c:pt>
                <c:pt idx="1">
                  <c:v>0.17879100000000001</c:v>
                </c:pt>
                <c:pt idx="2">
                  <c:v>0.181593</c:v>
                </c:pt>
                <c:pt idx="3">
                  <c:v>0.184506</c:v>
                </c:pt>
                <c:pt idx="4">
                  <c:v>0.18628700000000001</c:v>
                </c:pt>
                <c:pt idx="5">
                  <c:v>0.18890499999999999</c:v>
                </c:pt>
                <c:pt idx="6">
                  <c:v>0.19548299999999999</c:v>
                </c:pt>
                <c:pt idx="7">
                  <c:v>0.199189</c:v>
                </c:pt>
                <c:pt idx="8">
                  <c:v>0.19136300000000001</c:v>
                </c:pt>
                <c:pt idx="9">
                  <c:v>0.21080399999999999</c:v>
                </c:pt>
                <c:pt idx="10" formatCode="General">
                  <c:v>0.239119</c:v>
                </c:pt>
                <c:pt idx="11" formatCode="General">
                  <c:v>0.217393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A-4216-A99E-9BF13834350A}"/>
            </c:ext>
          </c:extLst>
        </c:ser>
        <c:ser>
          <c:idx val="3"/>
          <c:order val="3"/>
          <c:tx>
            <c:strRef>
              <c:f>All!$J$1</c:f>
              <c:strCache>
                <c:ptCount val="1"/>
                <c:pt idx="0">
                  <c:v>Sample #4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All!$K$4:$K$14</c:f>
              <c:numCache>
                <c:formatCode>0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 formatCode="0.000">
                  <c:v>0.125</c:v>
                </c:pt>
              </c:numCache>
            </c:numRef>
          </c:xVal>
          <c:yVal>
            <c:numRef>
              <c:f>All!$L$4:$L$14</c:f>
              <c:numCache>
                <c:formatCode>0.000</c:formatCode>
                <c:ptCount val="11"/>
                <c:pt idx="0">
                  <c:v>0.139793</c:v>
                </c:pt>
                <c:pt idx="1">
                  <c:v>0.144763</c:v>
                </c:pt>
                <c:pt idx="2">
                  <c:v>0.14957000000000001</c:v>
                </c:pt>
                <c:pt idx="3">
                  <c:v>0.153168</c:v>
                </c:pt>
                <c:pt idx="4">
                  <c:v>0.15507599999999999</c:v>
                </c:pt>
                <c:pt idx="5">
                  <c:v>0.15973599999999999</c:v>
                </c:pt>
                <c:pt idx="6">
                  <c:v>0.16190499999999999</c:v>
                </c:pt>
                <c:pt idx="7">
                  <c:v>0.17055500000000001</c:v>
                </c:pt>
                <c:pt idx="8">
                  <c:v>0.19999700000000001</c:v>
                </c:pt>
                <c:pt idx="9" formatCode="General">
                  <c:v>0.333175</c:v>
                </c:pt>
                <c:pt idx="10" formatCode="General">
                  <c:v>0.59670299999999998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DA-4216-A99E-9BF13834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35775"/>
        <c:axId val="1703022223"/>
      </c:scatterChart>
      <c:valAx>
        <c:axId val="1746035775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Volume, [</a:t>
                </a:r>
                <a:r>
                  <a:rPr lang="en-US" sz="2000" b="0" i="0" u="none" strike="noStrike" baseline="0">
                    <a:effectLst/>
                  </a:rPr>
                  <a:t>mm</a:t>
                </a:r>
                <a:r>
                  <a:rPr lang="en-US" sz="2000" b="0" i="0" u="none" strike="noStrike" baseline="30000">
                    <a:effectLst/>
                  </a:rPr>
                  <a:t>3</a:t>
                </a:r>
                <a:r>
                  <a:rPr lang="en-US" b="0"/>
                  <a:t>]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39884756944444444"/>
              <c:y val="0.92560448717948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022223"/>
        <c:crosses val="autoZero"/>
        <c:crossBetween val="midCat"/>
        <c:majorUnit val="250"/>
      </c:valAx>
      <c:valAx>
        <c:axId val="1703022223"/>
        <c:scaling>
          <c:orientation val="minMax"/>
          <c:max val="0.25"/>
          <c:min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Porosity [-]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"/>
              <c:y val="0.32135966356205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03577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03454861111111"/>
          <c:y val="0.54600961538461534"/>
          <c:w val="0.27022621527777779"/>
          <c:h val="0.233599786324786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14756</xdr:colOff>
      <xdr:row>2</xdr:row>
      <xdr:rowOff>170656</xdr:rowOff>
    </xdr:from>
    <xdr:to>
      <xdr:col>6</xdr:col>
      <xdr:colOff>849538</xdr:colOff>
      <xdr:row>17</xdr:row>
      <xdr:rowOff>171703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97FE6A-D675-45BA-13F4-530012C2C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9</xdr:row>
      <xdr:rowOff>83820</xdr:rowOff>
    </xdr:from>
    <xdr:to>
      <xdr:col>11</xdr:col>
      <xdr:colOff>320040</xdr:colOff>
      <xdr:row>24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9E41A5-4FDC-4E09-B880-61AC9E50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129540</xdr:rowOff>
    </xdr:from>
    <xdr:to>
      <xdr:col>7</xdr:col>
      <xdr:colOff>45720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320DE-1A1E-4CA9-91CE-4BAEB704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309282</xdr:colOff>
      <xdr:row>12</xdr:row>
      <xdr:rowOff>138953</xdr:rowOff>
    </xdr:from>
    <xdr:to>
      <xdr:col>13</xdr:col>
      <xdr:colOff>4482</xdr:colOff>
      <xdr:row>28</xdr:row>
      <xdr:rowOff>13447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8C4311-FCD9-40AF-B4D5-BC8B2F50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840718</xdr:colOff>
      <xdr:row>16</xdr:row>
      <xdr:rowOff>32693</xdr:rowOff>
    </xdr:from>
    <xdr:to>
      <xdr:col>16</xdr:col>
      <xdr:colOff>407300</xdr:colOff>
      <xdr:row>45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31D3EA-757D-4D29-A283-A72402660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18</xdr:row>
      <xdr:rowOff>26895</xdr:rowOff>
    </xdr:from>
    <xdr:to>
      <xdr:col>9</xdr:col>
      <xdr:colOff>797859</xdr:colOff>
      <xdr:row>36</xdr:row>
      <xdr:rowOff>26894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2EBA6C09-9F2A-477D-91DC-BD3B54791C9F}"/>
            </a:ext>
          </a:extLst>
        </xdr:cNvPr>
        <xdr:cNvCxnSpPr/>
      </xdr:nvCxnSpPr>
      <xdr:spPr>
        <a:xfrm>
          <a:off x="7324165" y="3487271"/>
          <a:ext cx="35859" cy="3227294"/>
        </a:xfrm>
        <a:prstGeom prst="line">
          <a:avLst/>
        </a:prstGeom>
        <a:ln w="158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788893</xdr:colOff>
      <xdr:row>19</xdr:row>
      <xdr:rowOff>80682</xdr:rowOff>
    </xdr:from>
    <xdr:ext cx="2749920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0E5178-C7BC-40C7-A8AC-A0D830D55BBB}"/>
            </a:ext>
          </a:extLst>
        </xdr:cNvPr>
        <xdr:cNvSpPr txBox="1"/>
      </xdr:nvSpPr>
      <xdr:spPr>
        <a:xfrm>
          <a:off x="7351058" y="3720353"/>
          <a:ext cx="274992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REV size ≤6 mm for all samples</a:t>
          </a:r>
          <a:endParaRPr lang="ru-RU" sz="16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7272-067C-43EC-AC9F-73342E9473C3}">
  <dimension ref="A1:Q13"/>
  <sheetViews>
    <sheetView zoomScaleNormal="100" workbookViewId="0">
      <selection activeCell="D27" sqref="D27"/>
    </sheetView>
  </sheetViews>
  <sheetFormatPr defaultRowHeight="14.4" x14ac:dyDescent="0.3"/>
  <cols>
    <col min="1" max="1" width="12.88671875" bestFit="1" customWidth="1"/>
    <col min="2" max="2" width="19.5546875" bestFit="1" customWidth="1"/>
    <col min="3" max="3" width="12.21875" bestFit="1" customWidth="1"/>
    <col min="4" max="4" width="17.109375" bestFit="1" customWidth="1"/>
    <col min="5" max="6" width="26.6640625" bestFit="1" customWidth="1"/>
    <col min="7" max="7" width="16.77734375" bestFit="1" customWidth="1"/>
    <col min="8" max="8" width="11.33203125" bestFit="1" customWidth="1"/>
    <col min="10" max="10" width="25.33203125" bestFit="1" customWidth="1"/>
    <col min="11" max="11" width="19.21875" bestFit="1" customWidth="1"/>
    <col min="12" max="12" width="24" bestFit="1" customWidth="1"/>
    <col min="13" max="13" width="17.21875" bestFit="1" customWidth="1"/>
    <col min="14" max="14" width="11.33203125" bestFit="1" customWidth="1"/>
    <col min="15" max="15" width="15.109375" bestFit="1" customWidth="1"/>
    <col min="17" max="17" width="17.109375" bestFit="1" customWidth="1"/>
  </cols>
  <sheetData>
    <row r="1" spans="1:17" x14ac:dyDescent="0.3">
      <c r="A1" s="8" t="s">
        <v>0</v>
      </c>
      <c r="B1" s="9" t="s">
        <v>2</v>
      </c>
      <c r="C1" s="5" t="s">
        <v>1</v>
      </c>
      <c r="D1" s="6" t="s">
        <v>15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</row>
    <row r="2" spans="1:17" x14ac:dyDescent="0.3">
      <c r="A2" s="4" t="s">
        <v>3</v>
      </c>
      <c r="B2" s="10">
        <v>34194.6</v>
      </c>
      <c r="C2" s="10">
        <v>0.162132</v>
      </c>
      <c r="D2" s="1"/>
      <c r="E2" s="1"/>
      <c r="F2" s="1"/>
      <c r="G2" s="31"/>
      <c r="H2" s="32"/>
      <c r="I2" s="31"/>
      <c r="J2" s="31"/>
      <c r="K2" s="31"/>
      <c r="L2" s="31"/>
      <c r="O2" s="1"/>
      <c r="P2" s="1"/>
      <c r="Q2" s="1"/>
    </row>
    <row r="3" spans="1:17" x14ac:dyDescent="0.3">
      <c r="A3" s="4" t="s">
        <v>7</v>
      </c>
      <c r="B3" s="10">
        <f>10^3</f>
        <v>1000</v>
      </c>
      <c r="C3" s="10">
        <v>0.17879100000000001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7" ht="13.5" customHeight="1" x14ac:dyDescent="0.3">
      <c r="A4" s="4" t="s">
        <v>8</v>
      </c>
      <c r="B4" s="10">
        <f>(9)^3</f>
        <v>729</v>
      </c>
      <c r="C4" s="10">
        <v>0.181593</v>
      </c>
    </row>
    <row r="5" spans="1:17" x14ac:dyDescent="0.3">
      <c r="A5" s="4" t="s">
        <v>9</v>
      </c>
      <c r="B5" s="10">
        <f>(8)^3</f>
        <v>512</v>
      </c>
      <c r="C5" s="11">
        <v>0.184506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7" x14ac:dyDescent="0.3">
      <c r="A6" s="4" t="s">
        <v>10</v>
      </c>
      <c r="B6" s="10">
        <f>(7)^3</f>
        <v>343</v>
      </c>
      <c r="C6" s="10">
        <v>0.18628700000000001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7" x14ac:dyDescent="0.3">
      <c r="A7" s="4" t="s">
        <v>11</v>
      </c>
      <c r="B7" s="10">
        <f>(6)^3</f>
        <v>216</v>
      </c>
      <c r="C7" s="10">
        <v>0.18890499999999999</v>
      </c>
      <c r="D7" s="7"/>
      <c r="E7" s="7"/>
      <c r="F7" s="7"/>
      <c r="G7" s="7"/>
      <c r="H7" s="7"/>
      <c r="K7" s="7"/>
      <c r="M7" s="7"/>
      <c r="N7" s="7"/>
      <c r="O7" s="7"/>
    </row>
    <row r="8" spans="1:17" x14ac:dyDescent="0.3">
      <c r="A8" s="4" t="s">
        <v>4</v>
      </c>
      <c r="B8" s="10">
        <f>5^3</f>
        <v>125</v>
      </c>
      <c r="C8" s="10">
        <v>0.19548299999999999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7" x14ac:dyDescent="0.3">
      <c r="A9" s="4" t="s">
        <v>5</v>
      </c>
      <c r="B9" s="10">
        <f>4^3</f>
        <v>64</v>
      </c>
      <c r="C9" s="10">
        <v>0.199189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7" x14ac:dyDescent="0.3">
      <c r="A10" s="4" t="s">
        <v>12</v>
      </c>
      <c r="B10" s="10">
        <f>3^3</f>
        <v>27</v>
      </c>
      <c r="C10" s="10">
        <v>0.19136300000000001</v>
      </c>
    </row>
    <row r="11" spans="1:17" x14ac:dyDescent="0.3">
      <c r="A11" s="4" t="s">
        <v>6</v>
      </c>
      <c r="B11" s="10">
        <f xml:space="preserve"> 2^3</f>
        <v>8</v>
      </c>
      <c r="C11" s="10">
        <v>0.21080399999999999</v>
      </c>
    </row>
    <row r="12" spans="1:17" x14ac:dyDescent="0.3">
      <c r="A12" s="4" t="s">
        <v>13</v>
      </c>
      <c r="B12" s="10">
        <f xml:space="preserve"> 1^3</f>
        <v>1</v>
      </c>
      <c r="C12" s="4">
        <v>0.239119</v>
      </c>
    </row>
    <row r="13" spans="1:17" x14ac:dyDescent="0.3">
      <c r="A13" s="4" t="s">
        <v>14</v>
      </c>
      <c r="B13" s="10">
        <f xml:space="preserve"> 0.5^3</f>
        <v>0.125</v>
      </c>
      <c r="C13" s="4">
        <v>0.217393</v>
      </c>
    </row>
  </sheetData>
  <mergeCells count="3">
    <mergeCell ref="K2:L2"/>
    <mergeCell ref="G2:H2"/>
    <mergeCell ref="I2:J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B106-D6DD-4605-8A41-CF9150B434D3}">
  <dimension ref="A1:C13"/>
  <sheetViews>
    <sheetView workbookViewId="0">
      <selection sqref="A1:C13"/>
    </sheetView>
  </sheetViews>
  <sheetFormatPr defaultRowHeight="14.4" x14ac:dyDescent="0.3"/>
  <cols>
    <col min="1" max="2" width="14.88671875" bestFit="1" customWidth="1"/>
  </cols>
  <sheetData>
    <row r="1" spans="1:3" x14ac:dyDescent="0.3">
      <c r="A1" s="8" t="s">
        <v>0</v>
      </c>
      <c r="B1" s="9" t="s">
        <v>2</v>
      </c>
      <c r="C1" s="5" t="s">
        <v>1</v>
      </c>
    </row>
    <row r="2" spans="1:3" x14ac:dyDescent="0.3">
      <c r="A2" s="4"/>
      <c r="B2" s="10"/>
      <c r="C2" s="10"/>
    </row>
    <row r="3" spans="1:3" x14ac:dyDescent="0.3">
      <c r="A3" s="4" t="s">
        <v>23</v>
      </c>
      <c r="B3" s="10">
        <f>10^3</f>
        <v>1000</v>
      </c>
      <c r="C3" s="10">
        <v>0.131018</v>
      </c>
    </row>
    <row r="4" spans="1:3" x14ac:dyDescent="0.3">
      <c r="A4" s="4" t="s">
        <v>24</v>
      </c>
      <c r="B4" s="10">
        <f>(9)^3</f>
        <v>729</v>
      </c>
      <c r="C4" s="10">
        <v>0.13078300000000001</v>
      </c>
    </row>
    <row r="5" spans="1:3" x14ac:dyDescent="0.3">
      <c r="A5" s="4" t="s">
        <v>16</v>
      </c>
      <c r="B5" s="10">
        <f>(8)^3</f>
        <v>512</v>
      </c>
      <c r="C5" s="11">
        <v>0.128335</v>
      </c>
    </row>
    <row r="6" spans="1:3" x14ac:dyDescent="0.3">
      <c r="A6" s="4" t="s">
        <v>17</v>
      </c>
      <c r="B6" s="10">
        <f>(7)^3</f>
        <v>343</v>
      </c>
      <c r="C6" s="10">
        <v>0.12698799999999999</v>
      </c>
    </row>
    <row r="7" spans="1:3" x14ac:dyDescent="0.3">
      <c r="A7" s="4" t="s">
        <v>18</v>
      </c>
      <c r="B7" s="10">
        <f>(6)^3</f>
        <v>216</v>
      </c>
      <c r="C7" s="10">
        <v>0.12703200000000001</v>
      </c>
    </row>
    <row r="8" spans="1:3" x14ac:dyDescent="0.3">
      <c r="A8" s="4" t="s">
        <v>19</v>
      </c>
      <c r="B8" s="10">
        <f>5^3</f>
        <v>125</v>
      </c>
      <c r="C8" s="10">
        <v>0.12609400000000001</v>
      </c>
    </row>
    <row r="9" spans="1:3" x14ac:dyDescent="0.3">
      <c r="A9" s="4" t="s">
        <v>20</v>
      </c>
      <c r="B9" s="10">
        <f>4^3</f>
        <v>64</v>
      </c>
      <c r="C9" s="10">
        <v>0.126301</v>
      </c>
    </row>
    <row r="10" spans="1:3" x14ac:dyDescent="0.3">
      <c r="A10" s="4" t="s">
        <v>21</v>
      </c>
      <c r="B10" s="10">
        <f>3^3</f>
        <v>27</v>
      </c>
      <c r="C10" s="10">
        <v>0.12084</v>
      </c>
    </row>
    <row r="11" spans="1:3" x14ac:dyDescent="0.3">
      <c r="A11" s="4" t="s">
        <v>22</v>
      </c>
      <c r="B11" s="10">
        <f xml:space="preserve"> 2^3</f>
        <v>8</v>
      </c>
      <c r="C11" s="10">
        <v>0.122005</v>
      </c>
    </row>
    <row r="12" spans="1:3" x14ac:dyDescent="0.3">
      <c r="A12" s="4" t="s">
        <v>13</v>
      </c>
      <c r="B12" s="10">
        <f xml:space="preserve"> 1^3</f>
        <v>1</v>
      </c>
      <c r="C12" s="4">
        <v>0.109916</v>
      </c>
    </row>
    <row r="13" spans="1:3" x14ac:dyDescent="0.3">
      <c r="A13" s="4" t="s">
        <v>14</v>
      </c>
      <c r="B13" s="10">
        <f xml:space="preserve"> 0.5^3</f>
        <v>0.125</v>
      </c>
      <c r="C13" s="4">
        <v>7.2337299999999993E-2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1A9-25C1-42C6-BA32-AD0E2186A31D}">
  <dimension ref="A1:C13"/>
  <sheetViews>
    <sheetView workbookViewId="0">
      <selection activeCell="C1" sqref="C1"/>
    </sheetView>
  </sheetViews>
  <sheetFormatPr defaultRowHeight="14.4" x14ac:dyDescent="0.3"/>
  <cols>
    <col min="1" max="1" width="12.88671875" bestFit="1" customWidth="1"/>
  </cols>
  <sheetData>
    <row r="1" spans="1:3" ht="28.8" x14ac:dyDescent="0.3">
      <c r="A1" s="12" t="s">
        <v>0</v>
      </c>
      <c r="B1" s="13" t="s">
        <v>2</v>
      </c>
      <c r="C1" s="14" t="s">
        <v>1</v>
      </c>
    </row>
    <row r="2" spans="1:3" x14ac:dyDescent="0.3">
      <c r="A2" s="4"/>
      <c r="B2" s="10"/>
      <c r="C2" s="10"/>
    </row>
    <row r="3" spans="1:3" x14ac:dyDescent="0.3">
      <c r="A3" s="4" t="s">
        <v>25</v>
      </c>
      <c r="B3" s="10">
        <f>10^3</f>
        <v>1000</v>
      </c>
      <c r="C3" s="10">
        <v>0.14885200000000001</v>
      </c>
    </row>
    <row r="4" spans="1:3" x14ac:dyDescent="0.3">
      <c r="A4" s="4" t="s">
        <v>26</v>
      </c>
      <c r="B4" s="10">
        <f>(9)^3</f>
        <v>729</v>
      </c>
      <c r="C4" s="10">
        <v>0.151675</v>
      </c>
    </row>
    <row r="5" spans="1:3" x14ac:dyDescent="0.3">
      <c r="A5" s="4" t="s">
        <v>27</v>
      </c>
      <c r="B5" s="10">
        <f>(8)^3</f>
        <v>512</v>
      </c>
      <c r="C5" s="11">
        <v>0.155031</v>
      </c>
    </row>
    <row r="6" spans="1:3" x14ac:dyDescent="0.3">
      <c r="A6" s="4" t="s">
        <v>28</v>
      </c>
      <c r="B6" s="10">
        <f>(7)^3</f>
        <v>343</v>
      </c>
      <c r="C6" s="10">
        <v>0.158689</v>
      </c>
    </row>
    <row r="7" spans="1:3" x14ac:dyDescent="0.3">
      <c r="A7" s="4" t="s">
        <v>29</v>
      </c>
      <c r="B7" s="10">
        <f>(6)^3</f>
        <v>216</v>
      </c>
      <c r="C7" s="10">
        <v>0.162216</v>
      </c>
    </row>
    <row r="8" spans="1:3" x14ac:dyDescent="0.3">
      <c r="A8" s="4" t="s">
        <v>30</v>
      </c>
      <c r="B8" s="10">
        <f>5^3</f>
        <v>125</v>
      </c>
      <c r="C8" s="10">
        <v>0.155553</v>
      </c>
    </row>
    <row r="9" spans="1:3" x14ac:dyDescent="0.3">
      <c r="A9" s="4" t="s">
        <v>31</v>
      </c>
      <c r="B9" s="10">
        <f>4^3</f>
        <v>64</v>
      </c>
      <c r="C9" s="10">
        <v>0.145094</v>
      </c>
    </row>
    <row r="10" spans="1:3" x14ac:dyDescent="0.3">
      <c r="A10" s="4" t="s">
        <v>32</v>
      </c>
      <c r="B10" s="10">
        <f>3^3</f>
        <v>27</v>
      </c>
      <c r="C10" s="10">
        <v>0.142898</v>
      </c>
    </row>
    <row r="11" spans="1:3" x14ac:dyDescent="0.3">
      <c r="A11" s="4" t="s">
        <v>33</v>
      </c>
      <c r="B11" s="10">
        <f xml:space="preserve"> 2^3</f>
        <v>8</v>
      </c>
      <c r="C11" s="10">
        <v>0.171343</v>
      </c>
    </row>
    <row r="12" spans="1:3" x14ac:dyDescent="0.3">
      <c r="A12" s="4" t="s">
        <v>13</v>
      </c>
      <c r="B12" s="10">
        <f xml:space="preserve"> 1^3</f>
        <v>1</v>
      </c>
      <c r="C12" s="4">
        <v>0.19387499999999999</v>
      </c>
    </row>
    <row r="13" spans="1:3" x14ac:dyDescent="0.3">
      <c r="A13" s="4" t="s">
        <v>14</v>
      </c>
      <c r="B13" s="10">
        <f xml:space="preserve"> 0.5^3</f>
        <v>0.125</v>
      </c>
      <c r="C13" s="4">
        <v>0.25309799999999999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CDF6-4B27-4980-87D6-DB8ACA0A6F25}">
  <dimension ref="A1:C13"/>
  <sheetViews>
    <sheetView zoomScale="85" zoomScaleNormal="85" workbookViewId="0">
      <selection activeCell="N28" sqref="N28"/>
    </sheetView>
  </sheetViews>
  <sheetFormatPr defaultRowHeight="14.4" x14ac:dyDescent="0.3"/>
  <cols>
    <col min="1" max="1" width="12.88671875" bestFit="1" customWidth="1"/>
    <col min="2" max="2" width="14.88671875" bestFit="1" customWidth="1"/>
    <col min="3" max="3" width="12.21875" bestFit="1" customWidth="1"/>
  </cols>
  <sheetData>
    <row r="1" spans="1:3" x14ac:dyDescent="0.3">
      <c r="A1" s="8" t="s">
        <v>0</v>
      </c>
      <c r="B1" s="9" t="s">
        <v>2</v>
      </c>
      <c r="C1" s="5" t="s">
        <v>1</v>
      </c>
    </row>
    <row r="2" spans="1:3" x14ac:dyDescent="0.3">
      <c r="A2" s="4"/>
      <c r="B2" s="10"/>
      <c r="C2" s="10"/>
    </row>
    <row r="3" spans="1:3" x14ac:dyDescent="0.3">
      <c r="A3" s="4" t="s">
        <v>34</v>
      </c>
      <c r="B3" s="10">
        <f>10^3</f>
        <v>1000</v>
      </c>
      <c r="C3" s="10">
        <v>0.139793</v>
      </c>
    </row>
    <row r="4" spans="1:3" x14ac:dyDescent="0.3">
      <c r="A4" s="4" t="s">
        <v>35</v>
      </c>
      <c r="B4" s="10">
        <f>(9)^3</f>
        <v>729</v>
      </c>
      <c r="C4" s="10">
        <v>0.144763</v>
      </c>
    </row>
    <row r="5" spans="1:3" x14ac:dyDescent="0.3">
      <c r="A5" s="4" t="s">
        <v>36</v>
      </c>
      <c r="B5" s="10">
        <f>(8)^3</f>
        <v>512</v>
      </c>
      <c r="C5" s="11">
        <v>0.14957000000000001</v>
      </c>
    </row>
    <row r="6" spans="1:3" x14ac:dyDescent="0.3">
      <c r="A6" s="4" t="s">
        <v>37</v>
      </c>
      <c r="B6" s="10">
        <f>(7)^3</f>
        <v>343</v>
      </c>
      <c r="C6" s="10">
        <v>0.153168</v>
      </c>
    </row>
    <row r="7" spans="1:3" x14ac:dyDescent="0.3">
      <c r="A7" s="4" t="s">
        <v>38</v>
      </c>
      <c r="B7" s="10">
        <f>(6)^3</f>
        <v>216</v>
      </c>
      <c r="C7" s="10">
        <v>0.15507599999999999</v>
      </c>
    </row>
    <row r="8" spans="1:3" x14ac:dyDescent="0.3">
      <c r="A8" s="4" t="s">
        <v>39</v>
      </c>
      <c r="B8" s="10">
        <f>5^3</f>
        <v>125</v>
      </c>
      <c r="C8" s="10">
        <v>0.15973599999999999</v>
      </c>
    </row>
    <row r="9" spans="1:3" x14ac:dyDescent="0.3">
      <c r="A9" s="4" t="s">
        <v>40</v>
      </c>
      <c r="B9" s="10">
        <f>4^3</f>
        <v>64</v>
      </c>
      <c r="C9" s="10">
        <v>0.16190499999999999</v>
      </c>
    </row>
    <row r="10" spans="1:3" x14ac:dyDescent="0.3">
      <c r="A10" s="4" t="s">
        <v>41</v>
      </c>
      <c r="B10" s="10">
        <f>3^3</f>
        <v>27</v>
      </c>
      <c r="C10" s="10">
        <v>0.17055500000000001</v>
      </c>
    </row>
    <row r="11" spans="1:3" x14ac:dyDescent="0.3">
      <c r="A11" s="4" t="s">
        <v>42</v>
      </c>
      <c r="B11" s="10">
        <f xml:space="preserve"> 2^3</f>
        <v>8</v>
      </c>
      <c r="C11" s="10">
        <v>0.19999700000000001</v>
      </c>
    </row>
    <row r="12" spans="1:3" x14ac:dyDescent="0.3">
      <c r="A12" s="4" t="s">
        <v>13</v>
      </c>
      <c r="B12" s="10">
        <f xml:space="preserve"> 1^3</f>
        <v>1</v>
      </c>
      <c r="C12" s="4">
        <v>0.333175</v>
      </c>
    </row>
    <row r="13" spans="1:3" x14ac:dyDescent="0.3">
      <c r="A13" s="4" t="s">
        <v>14</v>
      </c>
      <c r="B13" s="10">
        <f xml:space="preserve"> 0.5^3</f>
        <v>0.125</v>
      </c>
      <c r="C13" s="4">
        <v>0.59670299999999998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1AEC-BEBA-41E6-9F9E-CE63C5D4CFCF}">
  <dimension ref="A1:T15"/>
  <sheetViews>
    <sheetView tabSelected="1" topLeftCell="A13" zoomScale="85" zoomScaleNormal="85" workbookViewId="0">
      <selection activeCell="R41" sqref="R41"/>
    </sheetView>
  </sheetViews>
  <sheetFormatPr defaultRowHeight="14.4" x14ac:dyDescent="0.3"/>
  <cols>
    <col min="1" max="1" width="12.88671875" bestFit="1" customWidth="1"/>
    <col min="2" max="2" width="8.33203125" bestFit="1" customWidth="1"/>
    <col min="3" max="3" width="9" bestFit="1" customWidth="1"/>
    <col min="4" max="4" width="12.6640625" bestFit="1" customWidth="1"/>
    <col min="5" max="5" width="10.44140625" bestFit="1" customWidth="1"/>
    <col min="6" max="6" width="9" bestFit="1" customWidth="1"/>
    <col min="7" max="7" width="14.77734375" bestFit="1" customWidth="1"/>
    <col min="8" max="8" width="8.33203125" bestFit="1" customWidth="1"/>
    <col min="9" max="9" width="10" bestFit="1" customWidth="1"/>
    <col min="10" max="10" width="14.77734375" bestFit="1" customWidth="1"/>
    <col min="11" max="11" width="8.33203125" bestFit="1" customWidth="1"/>
    <col min="12" max="12" width="9" bestFit="1" customWidth="1"/>
  </cols>
  <sheetData>
    <row r="1" spans="1:20" ht="15.6" thickTop="1" thickBot="1" x14ac:dyDescent="0.35">
      <c r="A1" s="35" t="s">
        <v>50</v>
      </c>
      <c r="B1" s="36"/>
      <c r="C1" s="36"/>
      <c r="D1" s="36" t="s">
        <v>49</v>
      </c>
      <c r="E1" s="36"/>
      <c r="F1" s="36"/>
      <c r="G1" s="37" t="s">
        <v>51</v>
      </c>
      <c r="H1" s="37"/>
      <c r="I1" s="37"/>
      <c r="J1" s="37" t="s">
        <v>52</v>
      </c>
      <c r="K1" s="37"/>
      <c r="L1" s="38"/>
    </row>
    <row r="2" spans="1:20" ht="29.4" thickTop="1" x14ac:dyDescent="0.3">
      <c r="A2" s="15" t="s">
        <v>0</v>
      </c>
      <c r="B2" s="16" t="s">
        <v>2</v>
      </c>
      <c r="C2" s="17" t="s">
        <v>1</v>
      </c>
      <c r="D2" s="15" t="s">
        <v>0</v>
      </c>
      <c r="E2" s="16" t="s">
        <v>2</v>
      </c>
      <c r="F2" s="17" t="s">
        <v>1</v>
      </c>
      <c r="G2" s="15" t="s">
        <v>0</v>
      </c>
      <c r="H2" s="16" t="s">
        <v>2</v>
      </c>
      <c r="I2" s="17" t="s">
        <v>1</v>
      </c>
      <c r="J2" s="15" t="s">
        <v>0</v>
      </c>
      <c r="K2" s="16" t="s">
        <v>2</v>
      </c>
      <c r="L2" s="17" t="s">
        <v>1</v>
      </c>
    </row>
    <row r="3" spans="1:20" ht="15" thickBot="1" x14ac:dyDescent="0.35">
      <c r="A3" s="18"/>
      <c r="B3" s="19"/>
      <c r="C3" s="20"/>
      <c r="D3" s="26" t="s">
        <v>3</v>
      </c>
      <c r="E3" s="19">
        <v>34194.6</v>
      </c>
      <c r="F3" s="20">
        <v>0.162132</v>
      </c>
      <c r="G3" s="26"/>
      <c r="H3" s="19"/>
      <c r="I3" s="20"/>
      <c r="J3" s="26"/>
      <c r="K3" s="19"/>
      <c r="L3" s="20"/>
    </row>
    <row r="4" spans="1:20" x14ac:dyDescent="0.3">
      <c r="A4" s="26" t="s">
        <v>25</v>
      </c>
      <c r="B4" s="25">
        <f>10^3</f>
        <v>1000</v>
      </c>
      <c r="C4" s="20">
        <v>0.14885200000000001</v>
      </c>
      <c r="D4" s="26" t="s">
        <v>7</v>
      </c>
      <c r="E4" s="25">
        <f>10^3</f>
        <v>1000</v>
      </c>
      <c r="F4" s="20">
        <v>0.17879100000000001</v>
      </c>
      <c r="G4" s="26" t="s">
        <v>23</v>
      </c>
      <c r="H4" s="25">
        <f>10^3</f>
        <v>1000</v>
      </c>
      <c r="I4" s="20">
        <v>0.131018</v>
      </c>
      <c r="J4" s="26" t="s">
        <v>34</v>
      </c>
      <c r="K4" s="25">
        <f>10^3</f>
        <v>1000</v>
      </c>
      <c r="L4" s="20">
        <v>0.139793</v>
      </c>
      <c r="R4" s="39" t="s">
        <v>43</v>
      </c>
      <c r="S4" s="33" t="s">
        <v>44</v>
      </c>
      <c r="T4" s="28"/>
    </row>
    <row r="5" spans="1:20" ht="15" thickBot="1" x14ac:dyDescent="0.35">
      <c r="A5" s="26" t="s">
        <v>26</v>
      </c>
      <c r="B5" s="25">
        <f>(9)^3</f>
        <v>729</v>
      </c>
      <c r="C5" s="20">
        <v>0.151675</v>
      </c>
      <c r="D5" s="26" t="s">
        <v>8</v>
      </c>
      <c r="E5" s="25">
        <f>(9)^3</f>
        <v>729</v>
      </c>
      <c r="F5" s="20">
        <v>0.181593</v>
      </c>
      <c r="G5" s="26" t="s">
        <v>24</v>
      </c>
      <c r="H5" s="25">
        <f>(9)^3</f>
        <v>729</v>
      </c>
      <c r="I5" s="20">
        <v>0.13078300000000001</v>
      </c>
      <c r="J5" s="26" t="s">
        <v>35</v>
      </c>
      <c r="K5" s="25">
        <f>(9)^3</f>
        <v>729</v>
      </c>
      <c r="L5" s="20">
        <v>0.144763</v>
      </c>
      <c r="R5" s="40"/>
      <c r="S5" s="34"/>
      <c r="T5" s="28"/>
    </row>
    <row r="6" spans="1:20" ht="15" thickBot="1" x14ac:dyDescent="0.35">
      <c r="A6" s="26" t="s">
        <v>27</v>
      </c>
      <c r="B6" s="25">
        <f>(8)^3</f>
        <v>512</v>
      </c>
      <c r="C6" s="21">
        <v>0.155031</v>
      </c>
      <c r="D6" s="26" t="s">
        <v>9</v>
      </c>
      <c r="E6" s="25">
        <f>(8)^3</f>
        <v>512</v>
      </c>
      <c r="F6" s="21">
        <v>0.184506</v>
      </c>
      <c r="G6" s="26" t="s">
        <v>16</v>
      </c>
      <c r="H6" s="25">
        <f>(8)^3</f>
        <v>512</v>
      </c>
      <c r="I6" s="21">
        <v>0.128335</v>
      </c>
      <c r="J6" s="26" t="s">
        <v>36</v>
      </c>
      <c r="K6" s="25">
        <f>(8)^3</f>
        <v>512</v>
      </c>
      <c r="L6" s="21">
        <v>0.14957000000000001</v>
      </c>
      <c r="R6" s="29" t="s">
        <v>45</v>
      </c>
      <c r="S6" s="30">
        <v>10</v>
      </c>
      <c r="T6" s="28"/>
    </row>
    <row r="7" spans="1:20" ht="15" thickBot="1" x14ac:dyDescent="0.35">
      <c r="A7" s="26" t="s">
        <v>28</v>
      </c>
      <c r="B7" s="25">
        <f>(7)^3</f>
        <v>343</v>
      </c>
      <c r="C7" s="20">
        <v>0.158689</v>
      </c>
      <c r="D7" s="26" t="s">
        <v>10</v>
      </c>
      <c r="E7" s="25">
        <f>(7)^3</f>
        <v>343</v>
      </c>
      <c r="F7" s="20">
        <v>0.18628700000000001</v>
      </c>
      <c r="G7" s="26" t="s">
        <v>17</v>
      </c>
      <c r="H7" s="25">
        <f>(7)^3</f>
        <v>343</v>
      </c>
      <c r="I7" s="20">
        <v>0.12698799999999999</v>
      </c>
      <c r="J7" s="26" t="s">
        <v>37</v>
      </c>
      <c r="K7" s="25">
        <f>(7)^3</f>
        <v>343</v>
      </c>
      <c r="L7" s="20">
        <v>0.153168</v>
      </c>
      <c r="R7" s="29" t="s">
        <v>46</v>
      </c>
      <c r="S7" s="30">
        <v>2</v>
      </c>
      <c r="T7" s="28"/>
    </row>
    <row r="8" spans="1:20" ht="15" thickBot="1" x14ac:dyDescent="0.35">
      <c r="A8" s="26" t="s">
        <v>29</v>
      </c>
      <c r="B8" s="25">
        <f>(6)^3</f>
        <v>216</v>
      </c>
      <c r="C8" s="20">
        <v>0.162216</v>
      </c>
      <c r="D8" s="26" t="s">
        <v>11</v>
      </c>
      <c r="E8" s="25">
        <f>(6)^3</f>
        <v>216</v>
      </c>
      <c r="F8" s="20">
        <v>0.18890499999999999</v>
      </c>
      <c r="G8" s="26" t="s">
        <v>18</v>
      </c>
      <c r="H8" s="25">
        <f>(6)^3</f>
        <v>216</v>
      </c>
      <c r="I8" s="20">
        <v>0.12703200000000001</v>
      </c>
      <c r="J8" s="26" t="s">
        <v>38</v>
      </c>
      <c r="K8" s="25">
        <f>(6)^3</f>
        <v>216</v>
      </c>
      <c r="L8" s="20">
        <v>0.15507599999999999</v>
      </c>
      <c r="R8" s="29" t="s">
        <v>47</v>
      </c>
      <c r="S8" s="30">
        <v>7</v>
      </c>
      <c r="T8" s="28"/>
    </row>
    <row r="9" spans="1:20" ht="15" thickBot="1" x14ac:dyDescent="0.35">
      <c r="A9" s="26" t="s">
        <v>30</v>
      </c>
      <c r="B9" s="25">
        <f>5^3</f>
        <v>125</v>
      </c>
      <c r="C9" s="20">
        <v>0.155553</v>
      </c>
      <c r="D9" s="26" t="s">
        <v>4</v>
      </c>
      <c r="E9" s="25">
        <f>5^3</f>
        <v>125</v>
      </c>
      <c r="F9" s="20">
        <v>0.19548299999999999</v>
      </c>
      <c r="G9" s="26" t="s">
        <v>19</v>
      </c>
      <c r="H9" s="25">
        <f>5^3</f>
        <v>125</v>
      </c>
      <c r="I9" s="20">
        <v>0.12609400000000001</v>
      </c>
      <c r="J9" s="26" t="s">
        <v>39</v>
      </c>
      <c r="K9" s="25">
        <f>5^3</f>
        <v>125</v>
      </c>
      <c r="L9" s="20">
        <v>0.15973599999999999</v>
      </c>
      <c r="R9" s="29" t="s">
        <v>48</v>
      </c>
      <c r="S9" s="30">
        <v>13</v>
      </c>
      <c r="T9" s="28"/>
    </row>
    <row r="10" spans="1:20" x14ac:dyDescent="0.3">
      <c r="A10" s="26" t="s">
        <v>31</v>
      </c>
      <c r="B10" s="25">
        <f>4^3</f>
        <v>64</v>
      </c>
      <c r="C10" s="20">
        <v>0.145094</v>
      </c>
      <c r="D10" s="26" t="s">
        <v>5</v>
      </c>
      <c r="E10" s="25">
        <f>4^3</f>
        <v>64</v>
      </c>
      <c r="F10" s="20">
        <v>0.199189</v>
      </c>
      <c r="G10" s="26" t="s">
        <v>20</v>
      </c>
      <c r="H10" s="25">
        <f>4^3</f>
        <v>64</v>
      </c>
      <c r="I10" s="20">
        <v>0.126301</v>
      </c>
      <c r="J10" s="26" t="s">
        <v>40</v>
      </c>
      <c r="K10" s="25">
        <f>4^3</f>
        <v>64</v>
      </c>
      <c r="L10" s="20">
        <v>0.16190499999999999</v>
      </c>
    </row>
    <row r="11" spans="1:20" x14ac:dyDescent="0.3">
      <c r="A11" s="26" t="s">
        <v>32</v>
      </c>
      <c r="B11" s="25">
        <f>3^3</f>
        <v>27</v>
      </c>
      <c r="C11" s="20">
        <v>0.142898</v>
      </c>
      <c r="D11" s="26" t="s">
        <v>12</v>
      </c>
      <c r="E11" s="25">
        <f>3^3</f>
        <v>27</v>
      </c>
      <c r="F11" s="20">
        <v>0.19136300000000001</v>
      </c>
      <c r="G11" s="26" t="s">
        <v>21</v>
      </c>
      <c r="H11" s="25">
        <f>3^3</f>
        <v>27</v>
      </c>
      <c r="I11" s="20">
        <v>0.12084</v>
      </c>
      <c r="J11" s="26" t="s">
        <v>41</v>
      </c>
      <c r="K11" s="25">
        <f>3^3</f>
        <v>27</v>
      </c>
      <c r="L11" s="20">
        <v>0.17055500000000001</v>
      </c>
    </row>
    <row r="12" spans="1:20" x14ac:dyDescent="0.3">
      <c r="A12" s="26" t="s">
        <v>33</v>
      </c>
      <c r="B12" s="25">
        <f xml:space="preserve"> 2^3</f>
        <v>8</v>
      </c>
      <c r="C12" s="20">
        <v>0.171343</v>
      </c>
      <c r="D12" s="26" t="s">
        <v>6</v>
      </c>
      <c r="E12" s="25">
        <f xml:space="preserve"> 2^3</f>
        <v>8</v>
      </c>
      <c r="F12" s="20">
        <v>0.21080399999999999</v>
      </c>
      <c r="G12" s="26" t="s">
        <v>22</v>
      </c>
      <c r="H12" s="25">
        <f xml:space="preserve"> 2^3</f>
        <v>8</v>
      </c>
      <c r="I12" s="20">
        <v>0.122005</v>
      </c>
      <c r="J12" s="26" t="s">
        <v>42</v>
      </c>
      <c r="K12" s="25">
        <f xml:space="preserve"> 2^3</f>
        <v>8</v>
      </c>
      <c r="L12" s="20">
        <v>0.19999700000000001</v>
      </c>
    </row>
    <row r="13" spans="1:20" x14ac:dyDescent="0.3">
      <c r="A13" s="26" t="s">
        <v>13</v>
      </c>
      <c r="B13" s="25">
        <f xml:space="preserve"> 1^3</f>
        <v>1</v>
      </c>
      <c r="C13" s="22">
        <v>0.19387499999999999</v>
      </c>
      <c r="D13" s="26" t="s">
        <v>13</v>
      </c>
      <c r="E13" s="25">
        <f xml:space="preserve"> 1^3</f>
        <v>1</v>
      </c>
      <c r="F13" s="22">
        <v>0.239119</v>
      </c>
      <c r="G13" s="26" t="s">
        <v>13</v>
      </c>
      <c r="H13" s="25">
        <f xml:space="preserve"> 1^3</f>
        <v>1</v>
      </c>
      <c r="I13" s="22">
        <v>0.109916</v>
      </c>
      <c r="J13" s="26" t="s">
        <v>13</v>
      </c>
      <c r="K13" s="25">
        <f xml:space="preserve"> 1^3</f>
        <v>1</v>
      </c>
      <c r="L13" s="22">
        <v>0.333175</v>
      </c>
    </row>
    <row r="14" spans="1:20" ht="15" thickBot="1" x14ac:dyDescent="0.35">
      <c r="A14" s="27" t="s">
        <v>14</v>
      </c>
      <c r="B14" s="23">
        <f xml:space="preserve"> 0.5^3</f>
        <v>0.125</v>
      </c>
      <c r="C14" s="24">
        <v>0.25309799999999999</v>
      </c>
      <c r="D14" s="27" t="s">
        <v>14</v>
      </c>
      <c r="E14" s="23">
        <f xml:space="preserve"> 0.5^3</f>
        <v>0.125</v>
      </c>
      <c r="F14" s="24">
        <v>0.217393</v>
      </c>
      <c r="G14" s="27" t="s">
        <v>14</v>
      </c>
      <c r="H14" s="23">
        <f xml:space="preserve"> 0.5^3</f>
        <v>0.125</v>
      </c>
      <c r="I14" s="24">
        <v>7.2337299999999993E-2</v>
      </c>
      <c r="J14" s="27" t="s">
        <v>14</v>
      </c>
      <c r="K14" s="23">
        <f xml:space="preserve"> 0.5^3</f>
        <v>0.125</v>
      </c>
      <c r="L14" s="24">
        <v>0.59670299999999998</v>
      </c>
    </row>
    <row r="15" spans="1:20" ht="15" thickTop="1" x14ac:dyDescent="0.3"/>
  </sheetData>
  <mergeCells count="6">
    <mergeCell ref="S4:S5"/>
    <mergeCell ref="A1:C1"/>
    <mergeCell ref="D1:F1"/>
    <mergeCell ref="G1:I1"/>
    <mergeCell ref="J1:L1"/>
    <mergeCell ref="R4:R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D17B-B0F1-43C7-9AE0-2DE4AA835F7B}">
  <dimension ref="A1"/>
  <sheetViews>
    <sheetView workbookViewId="0">
      <selection activeCell="F59" sqref="F5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7before</vt:lpstr>
      <vt:lpstr>10before</vt:lpstr>
      <vt:lpstr>2before </vt:lpstr>
      <vt:lpstr>13 before</vt:lpstr>
      <vt:lpstr>All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Bid_Soft502</dc:creator>
  <cp:lastModifiedBy>Баха</cp:lastModifiedBy>
  <dcterms:created xsi:type="dcterms:W3CDTF">2023-01-19T09:13:32Z</dcterms:created>
  <dcterms:modified xsi:type="dcterms:W3CDTF">2023-08-05T03:50:59Z</dcterms:modified>
</cp:coreProperties>
</file>