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gaji\Downloads\"/>
    </mc:Choice>
  </mc:AlternateContent>
  <bookViews>
    <workbookView xWindow="0" yWindow="0" windowWidth="28800" windowHeight="12435" tabRatio="500" activeTab="1"/>
  </bookViews>
  <sheets>
    <sheet name="1-5" sheetId="2" r:id="rId1"/>
    <sheet name="6" sheetId="1" r:id="rId2"/>
  </sheets>
  <definedNames>
    <definedName name="Anchura_corona" localSheetId="0">'1-5'!$G$8</definedName>
    <definedName name="Anchura_corona">'6'!$G$8</definedName>
    <definedName name="_xlnm.Print_Area" localSheetId="0">'1-5'!$C$2:$J$35</definedName>
    <definedName name="_xlnm.Print_Area" localSheetId="1">'6'!$C$2:$J$35</definedName>
    <definedName name="Bytes_sector" localSheetId="0">'1-5'!$C$11</definedName>
    <definedName name="Bytes_sector">'6'!$C$11</definedName>
    <definedName name="Densidad_de_pistas" localSheetId="0">'1-5'!$C$10</definedName>
    <definedName name="Densidad_de_pistas">'6'!$C$10</definedName>
    <definedName name="Numero_zonas" localSheetId="0">'1-5'!$C$9</definedName>
    <definedName name="Numero_zonas">'6'!$C$9</definedName>
    <definedName name="period" localSheetId="0">'1-5'!$G$13</definedName>
    <definedName name="period">'6'!$G$13</definedName>
    <definedName name="Radio_externo" localSheetId="0">'1-5'!$C$7</definedName>
    <definedName name="Radio_externo">'6'!$C$7</definedName>
    <definedName name="Radio_interno" localSheetId="0">'1-5'!$C$8</definedName>
    <definedName name="Radio_interno">'6'!$C$8</definedName>
    <definedName name="RPM" localSheetId="0">'1-5'!$C$13</definedName>
    <definedName name="RPM">'6'!$C$13</definedName>
    <definedName name="sides" localSheetId="0">'1-5'!$C$12</definedName>
    <definedName name="sides">'6'!$C$12</definedName>
    <definedName name="TPI" localSheetId="0">'1-5'!#REF!</definedName>
    <definedName name="TPI">'6'!#REF!</definedName>
  </definedName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8" i="2" l="1"/>
  <c r="C21" i="2"/>
  <c r="C22" i="2"/>
  <c r="C24" i="2"/>
  <c r="C25" i="2"/>
  <c r="C26" i="2"/>
  <c r="D21" i="2"/>
  <c r="D22" i="2"/>
  <c r="D24" i="2"/>
  <c r="D25" i="2"/>
  <c r="D26" i="2"/>
  <c r="E21" i="2"/>
  <c r="E22" i="2"/>
  <c r="E24" i="2"/>
  <c r="E25" i="2"/>
  <c r="E26" i="2"/>
  <c r="F21" i="2"/>
  <c r="F22" i="2"/>
  <c r="F24" i="2"/>
  <c r="F25" i="2"/>
  <c r="F26" i="2"/>
  <c r="G21" i="2"/>
  <c r="G22" i="2"/>
  <c r="G24" i="2"/>
  <c r="G25" i="2"/>
  <c r="G26" i="2"/>
  <c r="H21" i="2"/>
  <c r="H22" i="2"/>
  <c r="H24" i="2"/>
  <c r="H25" i="2"/>
  <c r="H26" i="2"/>
  <c r="I21" i="2"/>
  <c r="I22" i="2"/>
  <c r="I24" i="2"/>
  <c r="I25" i="2"/>
  <c r="I26" i="2"/>
  <c r="J21" i="2"/>
  <c r="J22" i="2"/>
  <c r="J24" i="2"/>
  <c r="J25" i="2"/>
  <c r="J26" i="2"/>
  <c r="C35" i="2"/>
  <c r="C34" i="2"/>
  <c r="G13" i="2"/>
  <c r="J29" i="2"/>
  <c r="I29" i="2"/>
  <c r="H29" i="2"/>
  <c r="G29" i="2"/>
  <c r="F29" i="2"/>
  <c r="E29" i="2"/>
  <c r="D29" i="2"/>
  <c r="C29" i="2"/>
  <c r="J23" i="2"/>
  <c r="J27" i="2"/>
  <c r="I23" i="2"/>
  <c r="I27" i="2"/>
  <c r="H23" i="2"/>
  <c r="H27" i="2"/>
  <c r="G23" i="2"/>
  <c r="G27" i="2"/>
  <c r="F23" i="2"/>
  <c r="F27" i="2"/>
  <c r="E23" i="2"/>
  <c r="E27" i="2"/>
  <c r="D23" i="2"/>
  <c r="D27" i="2"/>
  <c r="C23" i="2"/>
  <c r="C27" i="2"/>
  <c r="G10" i="2"/>
  <c r="G8" i="1"/>
  <c r="D21" i="1"/>
  <c r="D22" i="1"/>
  <c r="D24" i="1"/>
  <c r="D25" i="1"/>
  <c r="D26" i="1"/>
  <c r="D23" i="1"/>
  <c r="D27" i="1"/>
  <c r="E21" i="1"/>
  <c r="E22" i="1"/>
  <c r="E24" i="1"/>
  <c r="E25" i="1"/>
  <c r="E26" i="1"/>
  <c r="E23" i="1"/>
  <c r="E27" i="1"/>
  <c r="F21" i="1"/>
  <c r="F22" i="1"/>
  <c r="F24" i="1"/>
  <c r="F25" i="1"/>
  <c r="F26" i="1"/>
  <c r="F23" i="1"/>
  <c r="F27" i="1"/>
  <c r="G21" i="1"/>
  <c r="G22" i="1"/>
  <c r="G24" i="1"/>
  <c r="G25" i="1"/>
  <c r="G26" i="1"/>
  <c r="G23" i="1"/>
  <c r="G27" i="1"/>
  <c r="H21" i="1"/>
  <c r="H22" i="1"/>
  <c r="H24" i="1"/>
  <c r="H25" i="1"/>
  <c r="H26" i="1"/>
  <c r="H23" i="1"/>
  <c r="H27" i="1"/>
  <c r="I21" i="1"/>
  <c r="I22" i="1"/>
  <c r="I24" i="1"/>
  <c r="I25" i="1"/>
  <c r="I26" i="1"/>
  <c r="I23" i="1"/>
  <c r="I27" i="1"/>
  <c r="J21" i="1"/>
  <c r="J22" i="1"/>
  <c r="J24" i="1"/>
  <c r="J25" i="1"/>
  <c r="J26" i="1"/>
  <c r="J23" i="1"/>
  <c r="J27" i="1"/>
  <c r="C21" i="1"/>
  <c r="C22" i="1"/>
  <c r="C24" i="1"/>
  <c r="C25" i="1"/>
  <c r="C26" i="1"/>
  <c r="C23" i="1"/>
  <c r="C27" i="1"/>
  <c r="G13" i="1"/>
  <c r="D29" i="1"/>
  <c r="E29" i="1"/>
  <c r="F29" i="1"/>
  <c r="G29" i="1"/>
  <c r="H29" i="1"/>
  <c r="I29" i="1"/>
  <c r="J29" i="1"/>
  <c r="C29" i="1"/>
  <c r="C35" i="1"/>
  <c r="C34" i="1"/>
  <c r="G10" i="1"/>
</calcChain>
</file>

<file path=xl/sharedStrings.xml><?xml version="1.0" encoding="utf-8"?>
<sst xmlns="http://schemas.openxmlformats.org/spreadsheetml/2006/main" count="64" uniqueCount="32">
  <si>
    <t>Parámetros del disco</t>
    <phoneticPr fontId="2" type="noConversion"/>
  </si>
  <si>
    <t>→</t>
    <phoneticPr fontId="2" type="noConversion"/>
  </si>
  <si>
    <t>Bytes/sector</t>
    <phoneticPr fontId="2" type="noConversion"/>
  </si>
  <si>
    <t>⎫</t>
  </si>
  <si>
    <t>⎬</t>
  </si>
  <si>
    <t>⎭</t>
  </si>
  <si>
    <t>→</t>
  </si>
  <si>
    <r>
      <t>External radius</t>
    </r>
    <r>
      <rPr>
        <sz val="10"/>
        <rFont val="Verdana"/>
      </rPr>
      <t xml:space="preserve"> (in)</t>
    </r>
  </si>
  <si>
    <r>
      <t>Internal radius</t>
    </r>
    <r>
      <rPr>
        <sz val="10"/>
        <rFont val="Verdana"/>
      </rPr>
      <t xml:space="preserve"> (in)</t>
    </r>
  </si>
  <si>
    <r>
      <t>Tracks per inch</t>
    </r>
    <r>
      <rPr>
        <sz val="10"/>
        <rFont val="Verdana"/>
      </rPr>
      <t xml:space="preserve"> (tpi)</t>
    </r>
  </si>
  <si>
    <t>Number of sides</t>
  </si>
  <si>
    <r>
      <t xml:space="preserve">Speed </t>
    </r>
    <r>
      <rPr>
        <sz val="10"/>
        <rFont val="Verdana"/>
      </rPr>
      <t>(RPM)</t>
    </r>
  </si>
  <si>
    <t>Areal density(Mbit/in2)</t>
  </si>
  <si>
    <t>Transfer speed (MBps)</t>
  </si>
  <si>
    <t>Total capacity</t>
  </si>
  <si>
    <t>Total number of sectors</t>
  </si>
  <si>
    <t>Total capacity (MB)</t>
  </si>
  <si>
    <t>Period (sec)</t>
  </si>
  <si>
    <t>Sectors per track</t>
  </si>
  <si>
    <t>Disk calculator</t>
  </si>
  <si>
    <t>ETC May, 2016</t>
  </si>
  <si>
    <t>Number of zones</t>
  </si>
  <si>
    <t>Number of cylinders per zone</t>
  </si>
  <si>
    <t>Sectors per zone per side</t>
  </si>
  <si>
    <t>Total zone sectors (all sides)</t>
  </si>
  <si>
    <t>Total zone capacity (MB)</t>
  </si>
  <si>
    <t>Zone parameters</t>
  </si>
  <si>
    <t>Zone</t>
  </si>
  <si>
    <t>Zone external radius (in)</t>
  </si>
  <si>
    <t>Zone internal radius (in)</t>
  </si>
  <si>
    <t>Zone surface per side (in2)</t>
  </si>
  <si>
    <t>→ Annulus width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</si>
</sst>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Verdana"/>
    </font>
    <font>
      <b/>
      <sz val="10"/>
      <name val="Verdana"/>
    </font>
    <font>
      <sz val="8"/>
      <name val="Verdana"/>
    </font>
    <font>
      <sz val="20"/>
      <name val="Verdana"/>
    </font>
    <font>
      <sz val="14"/>
      <name val="Verdana"/>
    </font>
    <font>
      <sz val="10"/>
      <name val="Apple Symbols"/>
    </font>
    <font>
      <sz val="10"/>
      <name val="Arial"/>
    </font>
    <font>
      <b/>
      <i/>
      <sz val="10"/>
      <color indexed="11"/>
      <name val="Verdana"/>
    </font>
    <font>
      <b/>
      <sz val="10"/>
      <color indexed="11"/>
      <name val="Apple Symbols"/>
    </font>
    <font>
      <sz val="10"/>
      <color indexed="11"/>
      <name val="Apple Symbols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2" fontId="0" fillId="0" borderId="0" xfId="0" applyNumberFormat="1"/>
    <xf numFmtId="0" fontId="1" fillId="2" borderId="0" xfId="0" applyFont="1" applyFill="1" applyBorder="1"/>
    <xf numFmtId="0" fontId="1" fillId="2" borderId="0" xfId="0" applyFont="1" applyFill="1"/>
    <xf numFmtId="2" fontId="0" fillId="0" borderId="0" xfId="0" applyNumberFormat="1"/>
    <xf numFmtId="2" fontId="0" fillId="0" borderId="0" xfId="0" applyNumberFormat="1"/>
    <xf numFmtId="0" fontId="1" fillId="0" borderId="0" xfId="0" applyFont="1" applyFill="1" applyBorder="1"/>
    <xf numFmtId="1" fontId="0" fillId="0" borderId="0" xfId="0" applyNumberFormat="1"/>
    <xf numFmtId="0" fontId="6" fillId="0" borderId="0" xfId="0" applyFont="1" applyAlignment="1">
      <alignment horizontal="left"/>
    </xf>
    <xf numFmtId="0" fontId="0" fillId="0" borderId="0" xfId="0" applyBorder="1"/>
    <xf numFmtId="2" fontId="0" fillId="0" borderId="0" xfId="0" applyNumberFormat="1" applyBorder="1"/>
    <xf numFmtId="0" fontId="10" fillId="0" borderId="0" xfId="0" applyFont="1"/>
    <xf numFmtId="0" fontId="11" fillId="2" borderId="0" xfId="0" applyFont="1" applyFill="1" applyBorder="1"/>
    <xf numFmtId="0" fontId="12" fillId="0" borderId="0" xfId="0" applyFont="1"/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4" zoomScale="85" zoomScaleNormal="85" zoomScalePageLayoutView="190" workbookViewId="0">
      <selection activeCell="A20" sqref="A20"/>
    </sheetView>
  </sheetViews>
  <sheetFormatPr baseColWidth="10" defaultRowHeight="12.75"/>
  <cols>
    <col min="2" max="2" width="25.5" customWidth="1"/>
    <col min="3" max="3" width="12.375" bestFit="1" customWidth="1"/>
  </cols>
  <sheetData>
    <row r="2" spans="1:8" ht="24.75">
      <c r="B2" s="4" t="s">
        <v>19</v>
      </c>
    </row>
    <row r="3" spans="1:8">
      <c r="B3" t="s">
        <v>20</v>
      </c>
    </row>
    <row r="5" spans="1:8" ht="18">
      <c r="B5" s="5" t="s">
        <v>0</v>
      </c>
    </row>
    <row r="6" spans="1:8">
      <c r="C6" s="9"/>
      <c r="D6" s="8"/>
    </row>
    <row r="7" spans="1:8">
      <c r="A7" s="1"/>
      <c r="B7" s="2" t="s">
        <v>7</v>
      </c>
      <c r="C7" s="12">
        <v>5</v>
      </c>
      <c r="D7" s="6" t="s">
        <v>3</v>
      </c>
    </row>
    <row r="8" spans="1:8">
      <c r="B8" s="2" t="s">
        <v>8</v>
      </c>
      <c r="C8" s="12">
        <v>1</v>
      </c>
      <c r="D8" s="6" t="s">
        <v>4</v>
      </c>
      <c r="E8" s="21" t="s">
        <v>31</v>
      </c>
      <c r="G8" s="15">
        <f>(Radio_externo-Radio_interno)/Numero_zonas</f>
        <v>0.5</v>
      </c>
    </row>
    <row r="9" spans="1:8">
      <c r="B9" s="2" t="s">
        <v>21</v>
      </c>
      <c r="C9" s="12">
        <v>8</v>
      </c>
      <c r="D9" s="6" t="s">
        <v>5</v>
      </c>
    </row>
    <row r="10" spans="1:8">
      <c r="B10" s="2" t="s">
        <v>9</v>
      </c>
      <c r="C10" s="12">
        <v>8000</v>
      </c>
      <c r="D10" s="7" t="s">
        <v>6</v>
      </c>
      <c r="E10" s="18" t="s">
        <v>22</v>
      </c>
      <c r="G10" s="17">
        <f>Densidad_de_pistas*Anchura_corona</f>
        <v>4000</v>
      </c>
      <c r="H10" s="16"/>
    </row>
    <row r="11" spans="1:8">
      <c r="B11" s="2" t="s">
        <v>2</v>
      </c>
      <c r="C11" s="22">
        <v>512</v>
      </c>
    </row>
    <row r="12" spans="1:8">
      <c r="B12" s="2" t="s">
        <v>10</v>
      </c>
      <c r="C12" s="12">
        <v>10</v>
      </c>
    </row>
    <row r="13" spans="1:8">
      <c r="B13" s="2" t="s">
        <v>11</v>
      </c>
      <c r="C13" s="12">
        <v>9000</v>
      </c>
      <c r="D13" s="7" t="s">
        <v>1</v>
      </c>
      <c r="E13" t="s">
        <v>17</v>
      </c>
      <c r="G13">
        <f>60/RPM</f>
        <v>6.6666666666666671E-3</v>
      </c>
    </row>
    <row r="16" spans="1:8" ht="18">
      <c r="B16" s="5" t="s">
        <v>26</v>
      </c>
    </row>
    <row r="17" spans="2:10">
      <c r="C17" s="9"/>
      <c r="D17" s="8"/>
    </row>
    <row r="18" spans="2:10">
      <c r="B18" s="3" t="s">
        <v>27</v>
      </c>
      <c r="C18" s="13">
        <v>0</v>
      </c>
      <c r="D18" s="13">
        <v>1</v>
      </c>
      <c r="E18" s="13">
        <v>2</v>
      </c>
      <c r="F18" s="13">
        <v>3</v>
      </c>
      <c r="G18" s="13">
        <v>4</v>
      </c>
      <c r="H18" s="13">
        <v>5</v>
      </c>
      <c r="I18" s="13">
        <v>6</v>
      </c>
      <c r="J18" s="13">
        <v>7</v>
      </c>
    </row>
    <row r="19" spans="2:10">
      <c r="B19" s="2" t="s">
        <v>18</v>
      </c>
      <c r="C19" s="13">
        <v>2000</v>
      </c>
      <c r="D19" s="13">
        <v>1800</v>
      </c>
      <c r="E19" s="13">
        <v>1600</v>
      </c>
      <c r="F19" s="13">
        <v>1380</v>
      </c>
      <c r="G19" s="13">
        <v>1150</v>
      </c>
      <c r="H19" s="13">
        <v>950</v>
      </c>
      <c r="I19" s="13">
        <v>740</v>
      </c>
      <c r="J19" s="13">
        <v>520</v>
      </c>
    </row>
    <row r="21" spans="2:10">
      <c r="B21" t="s">
        <v>28</v>
      </c>
      <c r="C21" s="15">
        <f>Radio_externo-C18*Anchura_corona</f>
        <v>5</v>
      </c>
      <c r="D21" s="15">
        <f>Radio_externo-D18*Anchura_corona</f>
        <v>4.5</v>
      </c>
      <c r="E21" s="15">
        <f>Radio_externo-E18*Anchura_corona</f>
        <v>4</v>
      </c>
      <c r="F21" s="15">
        <f>Radio_externo-F18*Anchura_corona</f>
        <v>3.5</v>
      </c>
      <c r="G21" s="15">
        <f>Radio_externo-G18*Anchura_corona</f>
        <v>3</v>
      </c>
      <c r="H21" s="15">
        <f>Radio_externo-H18*Anchura_corona</f>
        <v>2.5</v>
      </c>
      <c r="I21" s="15">
        <f>Radio_externo-I18*Anchura_corona</f>
        <v>2</v>
      </c>
      <c r="J21" s="15">
        <f>Radio_externo-J18*Anchura_corona</f>
        <v>1.5</v>
      </c>
    </row>
    <row r="22" spans="2:10">
      <c r="B22" t="s">
        <v>29</v>
      </c>
      <c r="C22" s="15">
        <f>Radio_externo-(C18+1)*Anchura_corona</f>
        <v>4.5</v>
      </c>
      <c r="D22" s="15">
        <f>Radio_externo-(D18+1)*Anchura_corona</f>
        <v>4</v>
      </c>
      <c r="E22" s="15">
        <f>Radio_externo-(E18+1)*Anchura_corona</f>
        <v>3.5</v>
      </c>
      <c r="F22" s="15">
        <f>Radio_externo-(F18+1)*Anchura_corona</f>
        <v>3</v>
      </c>
      <c r="G22" s="15">
        <f>Radio_externo-(G18+1)*Anchura_corona</f>
        <v>2.5</v>
      </c>
      <c r="H22" s="15">
        <f>Radio_externo-(H18+1)*Anchura_corona</f>
        <v>2</v>
      </c>
      <c r="I22" s="15">
        <f>Radio_externo-(I18+1)*Anchura_corona</f>
        <v>1.5</v>
      </c>
      <c r="J22" s="15">
        <f>Radio_externo-(J18+1)*Anchura_corona</f>
        <v>1</v>
      </c>
    </row>
    <row r="23" spans="2:10">
      <c r="B23" t="s">
        <v>30</v>
      </c>
      <c r="C23" s="15">
        <f>(C21^2-C22^2)*PI()</f>
        <v>14.922565104551516</v>
      </c>
      <c r="D23" s="15">
        <f t="shared" ref="D23:J23" si="0">(D21^2-D22^2)*PI()</f>
        <v>13.351768777756622</v>
      </c>
      <c r="E23" s="15">
        <f t="shared" si="0"/>
        <v>11.780972450961723</v>
      </c>
      <c r="F23" s="15">
        <f t="shared" si="0"/>
        <v>10.210176124166829</v>
      </c>
      <c r="G23" s="15">
        <f t="shared" si="0"/>
        <v>8.6393797973719302</v>
      </c>
      <c r="H23" s="15">
        <f t="shared" si="0"/>
        <v>7.0685834705770345</v>
      </c>
      <c r="I23" s="15">
        <f t="shared" si="0"/>
        <v>5.497787143782138</v>
      </c>
      <c r="J23" s="15">
        <f t="shared" si="0"/>
        <v>3.9269908169872414</v>
      </c>
    </row>
    <row r="24" spans="2:10">
      <c r="B24" t="s">
        <v>23</v>
      </c>
      <c r="C24" s="19">
        <f>Densidad_de_pistas*(C21-C22)*C19</f>
        <v>8000000</v>
      </c>
      <c r="D24" s="19">
        <f>Densidad_de_pistas*(D21-D22)*D19</f>
        <v>7200000</v>
      </c>
      <c r="E24" s="19">
        <f>Densidad_de_pistas*(E21-E22)*E19</f>
        <v>6400000</v>
      </c>
      <c r="F24" s="19">
        <f>Densidad_de_pistas*(F21-F22)*F19</f>
        <v>5520000</v>
      </c>
      <c r="G24" s="19">
        <f>Densidad_de_pistas*(G21-G22)*G19</f>
        <v>4600000</v>
      </c>
      <c r="H24" s="19">
        <f>Densidad_de_pistas*(H21-H22)*H19</f>
        <v>3800000</v>
      </c>
      <c r="I24" s="19">
        <f>Densidad_de_pistas*(I21-I22)*I19</f>
        <v>2960000</v>
      </c>
      <c r="J24" s="19">
        <f>Densidad_de_pistas*(J21-J22)*J19</f>
        <v>2080000</v>
      </c>
    </row>
    <row r="25" spans="2:10">
      <c r="B25" t="s">
        <v>24</v>
      </c>
      <c r="C25" s="19">
        <f>C24*sides</f>
        <v>80000000</v>
      </c>
      <c r="D25" s="19">
        <f>D24*sides</f>
        <v>72000000</v>
      </c>
      <c r="E25" s="19">
        <f>E24*sides</f>
        <v>64000000</v>
      </c>
      <c r="F25" s="19">
        <f>F24*sides</f>
        <v>55200000</v>
      </c>
      <c r="G25" s="19">
        <f>G24*sides</f>
        <v>46000000</v>
      </c>
      <c r="H25" s="19">
        <f>H24*sides</f>
        <v>38000000</v>
      </c>
      <c r="I25" s="19">
        <f>I24*sides</f>
        <v>29600000</v>
      </c>
      <c r="J25" s="19">
        <f>J24*sides</f>
        <v>20800000</v>
      </c>
    </row>
    <row r="26" spans="2:10">
      <c r="B26" t="s">
        <v>25</v>
      </c>
      <c r="C26" s="19">
        <f>C25*Bytes_sector/1000000</f>
        <v>40960</v>
      </c>
      <c r="D26" s="19">
        <f>D25*Bytes_sector/1000000</f>
        <v>36864</v>
      </c>
      <c r="E26" s="19">
        <f>E25*Bytes_sector/1000000</f>
        <v>32768</v>
      </c>
      <c r="F26" s="19">
        <f>F25*Bytes_sector/1000000</f>
        <v>28262.400000000001</v>
      </c>
      <c r="G26" s="19">
        <f>G25*Bytes_sector/1000000</f>
        <v>23552</v>
      </c>
      <c r="H26" s="19">
        <f>H25*Bytes_sector/1000000</f>
        <v>19456</v>
      </c>
      <c r="I26" s="19">
        <f>I25*Bytes_sector/1000000</f>
        <v>15155.2</v>
      </c>
      <c r="J26" s="19">
        <f>J25*Bytes_sector/1000000</f>
        <v>10649.6</v>
      </c>
    </row>
    <row r="27" spans="2:10">
      <c r="B27" t="s">
        <v>12</v>
      </c>
      <c r="C27" s="20">
        <f>C26*8/C23</f>
        <v>21958.691264148325</v>
      </c>
      <c r="D27" s="20">
        <f t="shared" ref="D27:J27" si="1">D26*8/D23</f>
        <v>22087.860036290371</v>
      </c>
      <c r="E27" s="20">
        <f t="shared" si="1"/>
        <v>22251.473814336969</v>
      </c>
      <c r="F27" s="20">
        <f t="shared" si="1"/>
        <v>22144.495574844961</v>
      </c>
      <c r="G27" s="20">
        <f t="shared" si="1"/>
        <v>21808.972914620041</v>
      </c>
      <c r="H27" s="20">
        <f t="shared" si="1"/>
        <v>22019.687628770957</v>
      </c>
      <c r="I27" s="20">
        <f t="shared" si="1"/>
        <v>22052.799940994675</v>
      </c>
      <c r="J27" s="20">
        <f t="shared" si="1"/>
        <v>21695.186968978542</v>
      </c>
    </row>
    <row r="28" spans="2:10">
      <c r="C28" s="20"/>
      <c r="D28" s="15"/>
      <c r="E28" s="15"/>
      <c r="F28" s="15"/>
      <c r="G28" s="15"/>
      <c r="H28" s="15"/>
      <c r="I28" s="15"/>
      <c r="J28" s="15"/>
    </row>
    <row r="29" spans="2:10">
      <c r="B29" t="s">
        <v>13</v>
      </c>
      <c r="C29" s="20">
        <f>Bytes_sector*C19/period/1000000</f>
        <v>153.6</v>
      </c>
      <c r="D29" s="20">
        <f>Bytes_sector*D19/period/1000000</f>
        <v>138.24</v>
      </c>
      <c r="E29" s="20">
        <f>Bytes_sector*E19/period/1000000</f>
        <v>122.87999999999998</v>
      </c>
      <c r="F29" s="20">
        <f>Bytes_sector*F19/period/1000000</f>
        <v>105.98399999999999</v>
      </c>
      <c r="G29" s="20">
        <f>Bytes_sector*G19/period/1000000</f>
        <v>88.32</v>
      </c>
      <c r="H29" s="20">
        <f>Bytes_sector*H19/period/1000000</f>
        <v>72.959999999999994</v>
      </c>
      <c r="I29" s="20">
        <f>Bytes_sector*I19/period/1000000</f>
        <v>56.832000000000001</v>
      </c>
      <c r="J29" s="20">
        <f>Bytes_sector*J19/period/1000000</f>
        <v>39.936</v>
      </c>
    </row>
    <row r="32" spans="2:10" ht="18">
      <c r="B32" s="5" t="s">
        <v>14</v>
      </c>
    </row>
    <row r="34" spans="2:5">
      <c r="B34" t="s">
        <v>15</v>
      </c>
      <c r="C34">
        <f>SUM(C25:J25)</f>
        <v>405600000</v>
      </c>
      <c r="D34" s="10"/>
      <c r="E34" s="8"/>
    </row>
    <row r="35" spans="2:5">
      <c r="B35" t="s">
        <v>16</v>
      </c>
      <c r="C35">
        <f>SUM(C26:J26)</f>
        <v>207667.20000000001</v>
      </c>
    </row>
  </sheetData>
  <dataConsolidate/>
  <pageMargins left="0.75000000000000011" right="0.7500000000000001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topLeftCell="A3" zoomScale="85" zoomScaleNormal="85" zoomScalePageLayoutView="190" workbookViewId="0">
      <selection activeCell="G8" sqref="G8"/>
    </sheetView>
  </sheetViews>
  <sheetFormatPr baseColWidth="10" defaultRowHeight="12.75"/>
  <cols>
    <col min="2" max="2" width="25.5" customWidth="1"/>
    <col min="3" max="3" width="12.375" bestFit="1" customWidth="1"/>
  </cols>
  <sheetData>
    <row r="2" spans="1:8" ht="24.75">
      <c r="B2" s="4" t="s">
        <v>19</v>
      </c>
    </row>
    <row r="3" spans="1:8">
      <c r="B3" t="s">
        <v>20</v>
      </c>
    </row>
    <row r="5" spans="1:8" ht="18">
      <c r="B5" s="5" t="s">
        <v>0</v>
      </c>
    </row>
    <row r="6" spans="1:8">
      <c r="C6" s="9"/>
      <c r="D6" s="8"/>
    </row>
    <row r="7" spans="1:8">
      <c r="A7" s="1"/>
      <c r="B7" s="2" t="s">
        <v>7</v>
      </c>
      <c r="C7" s="12">
        <v>2.5</v>
      </c>
      <c r="D7" s="6" t="s">
        <v>3</v>
      </c>
    </row>
    <row r="8" spans="1:8">
      <c r="B8" s="2" t="s">
        <v>8</v>
      </c>
      <c r="C8" s="12">
        <v>0.5</v>
      </c>
      <c r="D8" s="6" t="s">
        <v>4</v>
      </c>
      <c r="E8" s="21" t="s">
        <v>31</v>
      </c>
      <c r="G8" s="14">
        <f>(Radio_externo-Radio_interno)/Numero_zonas</f>
        <v>0.25</v>
      </c>
    </row>
    <row r="9" spans="1:8">
      <c r="B9" s="2" t="s">
        <v>21</v>
      </c>
      <c r="C9" s="12">
        <v>8</v>
      </c>
      <c r="D9" s="6" t="s">
        <v>5</v>
      </c>
    </row>
    <row r="10" spans="1:8">
      <c r="B10" s="2" t="s">
        <v>9</v>
      </c>
      <c r="C10" s="12">
        <v>16384</v>
      </c>
      <c r="D10" s="7" t="s">
        <v>6</v>
      </c>
      <c r="E10" s="18" t="s">
        <v>22</v>
      </c>
      <c r="G10" s="17">
        <f>Densidad_de_pistas*Anchura_corona</f>
        <v>4096</v>
      </c>
      <c r="H10" s="16"/>
    </row>
    <row r="11" spans="1:8">
      <c r="B11" s="2" t="s">
        <v>2</v>
      </c>
      <c r="C11" s="12">
        <v>512</v>
      </c>
    </row>
    <row r="12" spans="1:8">
      <c r="B12" s="2" t="s">
        <v>10</v>
      </c>
      <c r="C12" s="12">
        <v>6</v>
      </c>
    </row>
    <row r="13" spans="1:8">
      <c r="B13" s="2" t="s">
        <v>11</v>
      </c>
      <c r="C13" s="12">
        <v>73000</v>
      </c>
      <c r="D13" s="7" t="s">
        <v>1</v>
      </c>
      <c r="E13" t="s">
        <v>17</v>
      </c>
      <c r="G13">
        <f>60/RPM</f>
        <v>8.2191780821917813E-4</v>
      </c>
    </row>
    <row r="14" spans="1:8">
      <c r="G14" s="23"/>
    </row>
    <row r="16" spans="1:8" ht="18">
      <c r="B16" s="5" t="s">
        <v>26</v>
      </c>
    </row>
    <row r="17" spans="2:10">
      <c r="C17" s="9"/>
      <c r="D17" s="8"/>
    </row>
    <row r="18" spans="2:10">
      <c r="B18" s="3" t="s">
        <v>27</v>
      </c>
      <c r="C18" s="13">
        <v>0</v>
      </c>
      <c r="D18" s="13">
        <v>1</v>
      </c>
      <c r="E18" s="13">
        <v>2</v>
      </c>
      <c r="F18" s="13">
        <v>3</v>
      </c>
      <c r="G18" s="13">
        <v>4</v>
      </c>
      <c r="H18" s="13">
        <v>5</v>
      </c>
      <c r="I18" s="13">
        <v>6</v>
      </c>
      <c r="J18" s="13">
        <v>7</v>
      </c>
    </row>
    <row r="19" spans="2:10">
      <c r="B19" s="2" t="s">
        <v>18</v>
      </c>
      <c r="C19" s="13">
        <v>240</v>
      </c>
      <c r="D19" s="13">
        <v>200</v>
      </c>
      <c r="E19" s="13">
        <v>180</v>
      </c>
      <c r="F19" s="13">
        <v>160</v>
      </c>
      <c r="G19" s="13">
        <v>120</v>
      </c>
      <c r="H19" s="13">
        <v>100</v>
      </c>
      <c r="I19" s="13">
        <v>80</v>
      </c>
      <c r="J19" s="13">
        <v>60</v>
      </c>
    </row>
    <row r="21" spans="2:10">
      <c r="B21" t="s">
        <v>28</v>
      </c>
      <c r="C21" s="14">
        <f>Radio_externo-C18*Anchura_corona</f>
        <v>2.5</v>
      </c>
      <c r="D21" s="15">
        <f>Radio_externo-D18*Anchura_corona</f>
        <v>2.25</v>
      </c>
      <c r="E21" s="15">
        <f>Radio_externo-E18*Anchura_corona</f>
        <v>2</v>
      </c>
      <c r="F21" s="15">
        <f>Radio_externo-F18*Anchura_corona</f>
        <v>1.75</v>
      </c>
      <c r="G21" s="15">
        <f>Radio_externo-G18*Anchura_corona</f>
        <v>1.5</v>
      </c>
      <c r="H21" s="15">
        <f>Radio_externo-H18*Anchura_corona</f>
        <v>1.25</v>
      </c>
      <c r="I21" s="15">
        <f>Radio_externo-I18*Anchura_corona</f>
        <v>1</v>
      </c>
      <c r="J21" s="15">
        <f>Radio_externo-J18*Anchura_corona</f>
        <v>0.75</v>
      </c>
    </row>
    <row r="22" spans="2:10">
      <c r="B22" t="s">
        <v>29</v>
      </c>
      <c r="C22" s="14">
        <f>Radio_externo-(C18+1)*Anchura_corona</f>
        <v>2.25</v>
      </c>
      <c r="D22" s="15">
        <f>Radio_externo-(D18+1)*Anchura_corona</f>
        <v>2</v>
      </c>
      <c r="E22" s="15">
        <f>Radio_externo-(E18+1)*Anchura_corona</f>
        <v>1.75</v>
      </c>
      <c r="F22" s="15">
        <f>Radio_externo-(F18+1)*Anchura_corona</f>
        <v>1.5</v>
      </c>
      <c r="G22" s="15">
        <f>Radio_externo-(G18+1)*Anchura_corona</f>
        <v>1.25</v>
      </c>
      <c r="H22" s="15">
        <f>Radio_externo-(H18+1)*Anchura_corona</f>
        <v>1</v>
      </c>
      <c r="I22" s="15">
        <f>Radio_externo-(I18+1)*Anchura_corona</f>
        <v>0.75</v>
      </c>
      <c r="J22" s="15">
        <f>Radio_externo-(J18+1)*Anchura_corona</f>
        <v>0.5</v>
      </c>
    </row>
    <row r="23" spans="2:10">
      <c r="B23" t="s">
        <v>30</v>
      </c>
      <c r="C23" s="11">
        <f>(C21^2-C22^2)*PI()</f>
        <v>3.7306412761378791</v>
      </c>
      <c r="D23" s="15">
        <f t="shared" ref="D23:J23" si="0">(D21^2-D22^2)*PI()</f>
        <v>3.3379421944391554</v>
      </c>
      <c r="E23" s="15">
        <f t="shared" si="0"/>
        <v>2.9452431127404308</v>
      </c>
      <c r="F23" s="15">
        <f t="shared" si="0"/>
        <v>2.5525440310417071</v>
      </c>
      <c r="G23" s="15">
        <f t="shared" si="0"/>
        <v>2.1598449493429825</v>
      </c>
      <c r="H23" s="15">
        <f t="shared" si="0"/>
        <v>1.7671458676442586</v>
      </c>
      <c r="I23" s="15">
        <f t="shared" si="0"/>
        <v>1.3744467859455345</v>
      </c>
      <c r="J23" s="15">
        <f t="shared" si="0"/>
        <v>0.98174770424681035</v>
      </c>
    </row>
    <row r="24" spans="2:10">
      <c r="B24" t="s">
        <v>23</v>
      </c>
      <c r="C24" s="19">
        <f>Densidad_de_pistas*(C21-C22)*C19</f>
        <v>983040</v>
      </c>
      <c r="D24" s="19">
        <f>Densidad_de_pistas*(D21-D22)*D19</f>
        <v>819200</v>
      </c>
      <c r="E24" s="19">
        <f>Densidad_de_pistas*(E21-E22)*E19</f>
        <v>737280</v>
      </c>
      <c r="F24" s="19">
        <f>Densidad_de_pistas*(F21-F22)*F19</f>
        <v>655360</v>
      </c>
      <c r="G24" s="19">
        <f>Densidad_de_pistas*(G21-G22)*G19</f>
        <v>491520</v>
      </c>
      <c r="H24" s="19">
        <f>Densidad_de_pistas*(H21-H22)*H19</f>
        <v>409600</v>
      </c>
      <c r="I24" s="19">
        <f>Densidad_de_pistas*(I21-I22)*I19</f>
        <v>327680</v>
      </c>
      <c r="J24" s="19">
        <f>Densidad_de_pistas*(J21-J22)*J19</f>
        <v>245760</v>
      </c>
    </row>
    <row r="25" spans="2:10">
      <c r="B25" t="s">
        <v>24</v>
      </c>
      <c r="C25" s="19">
        <f>C24*sides</f>
        <v>5898240</v>
      </c>
      <c r="D25" s="19">
        <f>D24*sides</f>
        <v>4915200</v>
      </c>
      <c r="E25" s="19">
        <f>E24*sides</f>
        <v>4423680</v>
      </c>
      <c r="F25" s="19">
        <f>F24*sides</f>
        <v>3932160</v>
      </c>
      <c r="G25" s="19">
        <f>G24*sides</f>
        <v>2949120</v>
      </c>
      <c r="H25" s="19">
        <f>H24*sides</f>
        <v>2457600</v>
      </c>
      <c r="I25" s="19">
        <f>I24*sides</f>
        <v>1966080</v>
      </c>
      <c r="J25" s="19">
        <f>J24*sides</f>
        <v>1474560</v>
      </c>
    </row>
    <row r="26" spans="2:10">
      <c r="B26" t="s">
        <v>25</v>
      </c>
      <c r="C26" s="19">
        <f>C25*Bytes_sector/1000000</f>
        <v>3019.8988800000002</v>
      </c>
      <c r="D26" s="19">
        <f>D25*Bytes_sector/1000000</f>
        <v>2516.5823999999998</v>
      </c>
      <c r="E26" s="19">
        <f>E25*Bytes_sector/1000000</f>
        <v>2264.92416</v>
      </c>
      <c r="F26" s="19">
        <f>F25*Bytes_sector/1000000</f>
        <v>2013.2659200000001</v>
      </c>
      <c r="G26" s="19">
        <f>G25*Bytes_sector/1000000</f>
        <v>1509.9494400000001</v>
      </c>
      <c r="H26" s="19">
        <f>H25*Bytes_sector/1000000</f>
        <v>1258.2911999999999</v>
      </c>
      <c r="I26" s="19">
        <f>I25*Bytes_sector/1000000</f>
        <v>1006.63296</v>
      </c>
      <c r="J26" s="19">
        <f>J25*Bytes_sector/1000000</f>
        <v>754.97472000000005</v>
      </c>
    </row>
    <row r="27" spans="2:10">
      <c r="B27" t="s">
        <v>12</v>
      </c>
      <c r="C27" s="20">
        <f>C26*8/C23</f>
        <v>6475.8815580925111</v>
      </c>
      <c r="D27" s="20">
        <f t="shared" ref="D27:J27" si="1">D26*8/D23</f>
        <v>6031.4583139096894</v>
      </c>
      <c r="E27" s="20">
        <f t="shared" si="1"/>
        <v>6152.0874801878854</v>
      </c>
      <c r="F27" s="20">
        <f t="shared" si="1"/>
        <v>6309.8333130132141</v>
      </c>
      <c r="G27" s="20">
        <f t="shared" si="1"/>
        <v>5592.8068001708052</v>
      </c>
      <c r="H27" s="20">
        <f t="shared" si="1"/>
        <v>5696.377296470263</v>
      </c>
      <c r="I27" s="20">
        <f t="shared" si="1"/>
        <v>5859.1309335122714</v>
      </c>
      <c r="J27" s="20">
        <f t="shared" si="1"/>
        <v>6152.0874801878854</v>
      </c>
    </row>
    <row r="28" spans="2:10">
      <c r="C28" s="20"/>
      <c r="D28" s="15"/>
      <c r="E28" s="15"/>
      <c r="F28" s="15"/>
      <c r="G28" s="15"/>
      <c r="H28" s="15"/>
      <c r="I28" s="15"/>
      <c r="J28" s="15"/>
    </row>
    <row r="29" spans="2:10">
      <c r="B29" t="s">
        <v>13</v>
      </c>
      <c r="C29" s="20">
        <f>Bytes_sector*C19/period/1000000</f>
        <v>149.50399999999999</v>
      </c>
      <c r="D29" s="20">
        <f>Bytes_sector*D19/period/1000000</f>
        <v>124.58666666666666</v>
      </c>
      <c r="E29" s="20">
        <f>Bytes_sector*E19/period/1000000</f>
        <v>112.128</v>
      </c>
      <c r="F29" s="20">
        <f>Bytes_sector*F19/period/1000000</f>
        <v>99.669333333333327</v>
      </c>
      <c r="G29" s="20">
        <f>Bytes_sector*G19/period/1000000</f>
        <v>74.751999999999995</v>
      </c>
      <c r="H29" s="20">
        <f>Bytes_sector*H19/period/1000000</f>
        <v>62.293333333333329</v>
      </c>
      <c r="I29" s="20">
        <f>Bytes_sector*I19/period/1000000</f>
        <v>49.834666666666664</v>
      </c>
      <c r="J29" s="20">
        <f>Bytes_sector*J19/period/1000000</f>
        <v>37.375999999999998</v>
      </c>
    </row>
    <row r="32" spans="2:10" ht="18">
      <c r="B32" s="5" t="s">
        <v>14</v>
      </c>
    </row>
    <row r="34" spans="2:5">
      <c r="B34" t="s">
        <v>15</v>
      </c>
      <c r="C34">
        <f>SUM(C25:J25)</f>
        <v>28016640</v>
      </c>
      <c r="D34" s="10"/>
      <c r="E34" s="8"/>
    </row>
    <row r="35" spans="2:5">
      <c r="B35" t="s">
        <v>16</v>
      </c>
      <c r="C35">
        <f>SUM(C26:J26)</f>
        <v>14344.519680000001</v>
      </c>
    </row>
  </sheetData>
  <dataConsolidate/>
  <phoneticPr fontId="2" type="noConversion"/>
  <conditionalFormatting sqref="C27:J27">
    <cfRule type="cellIs" dxfId="2" priority="2" operator="greaterThan">
      <formula>6500</formula>
    </cfRule>
  </conditionalFormatting>
  <conditionalFormatting sqref="C29:J29">
    <cfRule type="cellIs" dxfId="0" priority="1" operator="greaterThan">
      <formula>150</formula>
    </cfRule>
  </conditionalFormatting>
  <pageMargins left="0.75000000000000011" right="0.75000000000000011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20</vt:i4>
      </vt:variant>
    </vt:vector>
  </HeadingPairs>
  <TitlesOfParts>
    <vt:vector size="22" baseType="lpstr">
      <vt:lpstr>1-5</vt:lpstr>
      <vt:lpstr>6</vt:lpstr>
      <vt:lpstr>'1-5'!Anchura_corona</vt:lpstr>
      <vt:lpstr>Anchura_corona</vt:lpstr>
      <vt:lpstr>'1-5'!Área_de_impresión</vt:lpstr>
      <vt:lpstr>'6'!Área_de_impresión</vt:lpstr>
      <vt:lpstr>'1-5'!Bytes_sector</vt:lpstr>
      <vt:lpstr>Bytes_sector</vt:lpstr>
      <vt:lpstr>'1-5'!Densidad_de_pistas</vt:lpstr>
      <vt:lpstr>Densidad_de_pistas</vt:lpstr>
      <vt:lpstr>'1-5'!Numero_zonas</vt:lpstr>
      <vt:lpstr>Numero_zonas</vt:lpstr>
      <vt:lpstr>'1-5'!period</vt:lpstr>
      <vt:lpstr>period</vt:lpstr>
      <vt:lpstr>'1-5'!Radio_externo</vt:lpstr>
      <vt:lpstr>Radio_externo</vt:lpstr>
      <vt:lpstr>'1-5'!Radio_interno</vt:lpstr>
      <vt:lpstr>Radio_interno</vt:lpstr>
      <vt:lpstr>'1-5'!RPM</vt:lpstr>
      <vt:lpstr>RPM</vt:lpstr>
      <vt:lpstr>'1-5'!sides</vt:lpstr>
      <vt:lpstr>sides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Domenech Pujol</dc:creator>
  <cp:lastModifiedBy>CARLOS SANTIAGO GALINDO JIMENEZ</cp:lastModifiedBy>
  <cp:lastPrinted>2014-04-28T10:36:42Z</cp:lastPrinted>
  <dcterms:created xsi:type="dcterms:W3CDTF">2011-04-04T17:48:49Z</dcterms:created>
  <dcterms:modified xsi:type="dcterms:W3CDTF">2016-05-18T08:17:08Z</dcterms:modified>
</cp:coreProperties>
</file>