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KiCost!$J$5:$O$11</definedName>
    <definedName function="false" hidden="false" name="global_part_data" vbProcedure="false">KiCost!$A$5:$I$11</definedName>
    <definedName function="false" hidden="false" name="mouser_part_data" vbProcedure="false">KiCost!$P$5:$U$11</definedName>
    <definedName function="false" hidden="false" name="newark_part_data" vbProcedure="false">KiCost!$V$5:$AA$11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<sst xmlns="http://schemas.openxmlformats.org/spreadsheetml/2006/main" count="77" uniqueCount="37">
  <si>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</si>
  <si>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</si>
  <si>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</si>
  <si>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</si>
  <si>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</si>
  <si>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</si>
  <si>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</si>
  <si>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</si>
  <si>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</si>
  <si>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</si>
  <si>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</si>
  <si>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</si>
  <si>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</si>
  <si>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</si>
  <si>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</si>
  <si>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</si>
  <si>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</si>
  <si>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</si>
  <si>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</si>
  <si>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</si>
  <si>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P2</t>
  </si>
  <si>
    <t xml:space="preserve">Relay 2</t>
  </si>
  <si>
    <t xml:space="preserve">Terminal_Blocks:TerminalBlock_Pheonix_MKDS1.5-2pol</t>
  </si>
  <si>
    <t xml:space="preserve">1711725</t>
  </si>
  <si>
    <t xml:space="preserve">277-1027-ND</t>
  </si>
  <si>
    <t xml:space="preserve">Link</t>
  </si>
  <si>
    <t xml:space="preserve">651-1711725</t>
  </si>
  <si>
    <t xml:space="preserve">69C8576</t>
  </si>
  <si>
    <t xml:space="preserve">P1</t>
  </si>
  <si>
    <t xml:space="preserve">Relay 1</t>
  </si>
  <si>
    <t xml:space="preserve">P4</t>
  </si>
  <si>
    <t xml:space="preserve">Relay 4</t>
  </si>
  <si>
    <t xml:space="preserve">P3</t>
  </si>
  <si>
    <t xml:space="preserve">Relay 3</t>
  </si>
  <si>
    <t xml:space="preserve">SHIELD1</t>
  </si>
  <si>
    <t xml:space="preserve">ARDUINO_MEGA_SHIELD</t>
  </si>
  <si>
    <t xml:space="preserve">arduino_shields:ARDUINO MEGA SHIELD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</si>
</sst>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1711725%20" TargetMode="External"/><Relationship Id="rId3" Type="http://schemas.openxmlformats.org/officeDocument/2006/relationships/hyperlink" Target="http://www.mouser.com/Search/Refine.aspx?Keyword=1711725%20" TargetMode="External"/><Relationship Id="rId4" Type="http://schemas.openxmlformats.org/officeDocument/2006/relationships/hyperlink" Target="http://www.newark.com/webapp/wcs/stores/servlet/Search?catalogId=15003&amp;langId=-1&amp;storeId=10194&amp;gs=true&amp;st=1711725%20" TargetMode="External"/><Relationship Id="rId5" Type="http://schemas.openxmlformats.org/officeDocument/2006/relationships/hyperlink" Target="http://www.digikey.com/scripts/DkSearch/dksus.dll?WT.z_header=search_go&amp;lang=en&amp;keywords=1711725%20" TargetMode="External"/><Relationship Id="rId6" Type="http://schemas.openxmlformats.org/officeDocument/2006/relationships/hyperlink" Target="http://www.mouser.com/Search/Refine.aspx?Keyword=1711725%20" TargetMode="External"/><Relationship Id="rId7" Type="http://schemas.openxmlformats.org/officeDocument/2006/relationships/hyperlink" Target="http://www.newark.com/webapp/wcs/stores/servlet/Search?catalogId=15003&amp;langId=-1&amp;storeId=10194&amp;gs=true&amp;st=1711725%20" TargetMode="External"/><Relationship Id="rId8" Type="http://schemas.openxmlformats.org/officeDocument/2006/relationships/hyperlink" Target="http://www.digikey.com/scripts/DkSearch/dksus.dll?WT.z_header=search_go&amp;lang=en&amp;keywords=1711725%20" TargetMode="External"/><Relationship Id="rId9" Type="http://schemas.openxmlformats.org/officeDocument/2006/relationships/hyperlink" Target="http://www.mouser.com/Search/Refine.aspx?Keyword=1711725%20" TargetMode="External"/><Relationship Id="rId10" Type="http://schemas.openxmlformats.org/officeDocument/2006/relationships/hyperlink" Target="http://www.newark.com/webapp/wcs/stores/servlet/Search?catalogId=15003&amp;langId=-1&amp;storeId=10194&amp;gs=true&amp;st=1711725%20" TargetMode="External"/><Relationship Id="rId11" Type="http://schemas.openxmlformats.org/officeDocument/2006/relationships/hyperlink" Target="http://www.digikey.com/scripts/DkSearch/dksus.dll?WT.z_header=search_go&amp;lang=en&amp;keywords=1711725%20" TargetMode="External"/><Relationship Id="rId12" Type="http://schemas.openxmlformats.org/officeDocument/2006/relationships/hyperlink" Target="http://www.mouser.com/Search/Refine.aspx?Keyword=1711725%20" TargetMode="External"/><Relationship Id="rId13" Type="http://schemas.openxmlformats.org/officeDocument/2006/relationships/hyperlink" Target="http://www.newark.com/webapp/wcs/stores/servlet/Search?catalogId=15003&amp;langId=-1&amp;storeId=10194&amp;gs=true&amp;st=1711725%20" TargetMode="External"/><Relationship Id="rId1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100</v>
      </c>
    </row>
    <row r="2" customFormat="false" ht="15" hidden="false" customHeight="false" outlineLevel="0" collapsed="false">
      <c r="H2" s="2" t="s">
        <v>1</v>
      </c>
      <c r="I2" s="3" t="n">
        <f aca="false">SUM(I7:I11)</f>
        <v>0</v>
      </c>
      <c r="M2" s="3" t="n">
        <f aca="false">SUM(M7:M11)</f>
        <v>0</v>
      </c>
      <c r="S2" s="3" t="n">
        <f aca="false">SUM(S7:S11)</f>
        <v>0</v>
      </c>
      <c r="Y2" s="3" t="n">
        <f aca="false">SUM(Y7:Y11)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0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0</v>
      </c>
      <c r="H7" s="10" t="n">
        <f aca="true">MINA(INDIRECT(ADDRESS(ROW(),COLUMN(newark_part_data)+2)),INDIRECT(ADDRESS(ROW(),COLUMN(digikey_part_data)+2)),INDIRECT(ADDRESS(ROW(),COLUMN(mouser_part_data)+2)))</f>
        <v>0</v>
      </c>
      <c r="I7" s="10" t="n">
        <f aca="false">IFERROR(G7*H7,"")</f>
        <v>0</v>
      </c>
      <c r="J7" s="0" t="n">
        <v>1843</v>
      </c>
      <c r="L7" s="10" t="n">
        <f aca="false">IFERROR(LOOKUP(IF(K7="",G7,K7),{0,1,10,50,100,250,500,1000,2500},{0,1.79,1.717,1.6698,1.5606,1.43576,1.3265,1.2393,1.1628}),"")</f>
        <v>0</v>
      </c>
      <c r="M7" s="10" t="n">
        <f aca="false">IFERROR(IF(K7="",G7,K7)*L7,"")</f>
        <v>0</v>
      </c>
      <c r="N7" s="0" t="s">
        <v>24</v>
      </c>
      <c r="O7" s="11" t="s">
        <v>25</v>
      </c>
      <c r="P7" s="0" t="n">
        <v>1818</v>
      </c>
      <c r="R7" s="10" t="n">
        <f aca="false">IFERROR(LOOKUP(IF(Q7="",G7,Q7),{0,1,10,25,50,100,200,500,1000,2000},{0,1.69,1.66,1.61,1.56,1.49,1.42,1.29,1.21,1.14}),"")</f>
        <v>0</v>
      </c>
      <c r="S7" s="10" t="n">
        <f aca="false">IFERROR(IF(Q7="",G7,Q7)*R7,"")</f>
        <v>0</v>
      </c>
      <c r="T7" s="0" t="s">
        <v>26</v>
      </c>
      <c r="U7" s="11" t="s">
        <v>25</v>
      </c>
      <c r="V7" s="0" t="n">
        <v>1638</v>
      </c>
      <c r="X7" s="10" t="n">
        <f aca="false">IFERROR(LOOKUP(IF(W7="",G7,W7),{0,1,25,50,100},{0,1.64,1.57,1.51,1.44}),"")</f>
        <v>0</v>
      </c>
      <c r="Y7" s="10" t="n">
        <f aca="false">IFERROR(IF(W7="",G7,W7)*X7,"")</f>
        <v>0</v>
      </c>
      <c r="Z7" s="0" t="s">
        <v>27</v>
      </c>
      <c r="AA7" s="11" t="s">
        <v>25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22</v>
      </c>
      <c r="F8" s="0" t="s">
        <v>23</v>
      </c>
      <c r="G8" s="0" t="n">
        <f aca="false">BoardQty*1</f>
        <v>0</v>
      </c>
      <c r="H8" s="10" t="n">
        <f aca="true">MINA(INDIRECT(ADDRESS(ROW(),COLUMN(newark_part_data)+2)),INDIRECT(ADDRESS(ROW(),COLUMN(digikey_part_data)+2)),INDIRECT(ADDRESS(ROW(),COLUMN(mouser_part_data)+2)))</f>
        <v>0</v>
      </c>
      <c r="I8" s="10" t="n">
        <f aca="false">IFERROR(G8*H8,"")</f>
        <v>0</v>
      </c>
      <c r="J8" s="0" t="n">
        <v>1843</v>
      </c>
      <c r="L8" s="10" t="n">
        <f aca="false">IFERROR(LOOKUP(IF(K8="",G8,K8),{0,1,10,50,100,250,500,1000,2500},{0,1.79,1.717,1.6698,1.5606,1.43576,1.3265,1.2393,1.1628}),"")</f>
        <v>0</v>
      </c>
      <c r="M8" s="10" t="n">
        <f aca="false">IFERROR(IF(K8="",G8,K8)*L8,"")</f>
        <v>0</v>
      </c>
      <c r="N8" s="0" t="s">
        <v>24</v>
      </c>
      <c r="O8" s="11" t="s">
        <v>25</v>
      </c>
      <c r="P8" s="0" t="n">
        <v>1818</v>
      </c>
      <c r="R8" s="10" t="n">
        <f aca="false">IFERROR(LOOKUP(IF(Q8="",G8,Q8),{0,1,10,25,50,100,200,500,1000,2000},{0,1.69,1.66,1.61,1.56,1.49,1.42,1.29,1.21,1.14}),"")</f>
        <v>0</v>
      </c>
      <c r="S8" s="10" t="n">
        <f aca="false">IFERROR(IF(Q8="",G8,Q8)*R8,"")</f>
        <v>0</v>
      </c>
      <c r="T8" s="0" t="s">
        <v>26</v>
      </c>
      <c r="U8" s="11" t="s">
        <v>25</v>
      </c>
      <c r="V8" s="0" t="n">
        <v>1638</v>
      </c>
      <c r="X8" s="10" t="n">
        <f aca="false">IFERROR(LOOKUP(IF(W8="",G8,W8),{0,1,25,50,100},{0,1.64,1.57,1.51,1.44}),"")</f>
        <v>0</v>
      </c>
      <c r="Y8" s="10" t="n">
        <f aca="false">IFERROR(IF(W8="",G8,W8)*X8,"")</f>
        <v>0</v>
      </c>
      <c r="Z8" s="0" t="s">
        <v>27</v>
      </c>
      <c r="AA8" s="11" t="s">
        <v>25</v>
      </c>
    </row>
    <row r="9" customFormat="false" ht="15" hidden="false" customHeight="false" outlineLevel="0" collapsed="false">
      <c r="A9" s="0" t="s">
        <v>30</v>
      </c>
      <c r="B9" s="0" t="s">
        <v>31</v>
      </c>
      <c r="D9" s="0" t="s">
        <v>22</v>
      </c>
      <c r="F9" s="0" t="s">
        <v>23</v>
      </c>
      <c r="G9" s="0" t="n">
        <f aca="false">BoardQty*1</f>
        <v>0</v>
      </c>
      <c r="H9" s="10" t="n">
        <f aca="true">MINA(INDIRECT(ADDRESS(ROW(),COLUMN(newark_part_data)+2)),INDIRECT(ADDRESS(ROW(),COLUMN(digikey_part_data)+2)),INDIRECT(ADDRESS(ROW(),COLUMN(mouser_part_data)+2)))</f>
        <v>0</v>
      </c>
      <c r="I9" s="10" t="n">
        <f aca="false">IFERROR(G9*H9,"")</f>
        <v>0</v>
      </c>
      <c r="J9" s="0" t="n">
        <v>1843</v>
      </c>
      <c r="L9" s="10" t="n">
        <f aca="false">IFERROR(LOOKUP(IF(K9="",G9,K9),{0,1,10,50,100,250,500,1000,2500},{0,1.79,1.717,1.6698,1.5606,1.43576,1.3265,1.2393,1.1628}),"")</f>
        <v>0</v>
      </c>
      <c r="M9" s="10" t="n">
        <f aca="false">IFERROR(IF(K9="",G9,K9)*L9,"")</f>
        <v>0</v>
      </c>
      <c r="N9" s="0" t="s">
        <v>24</v>
      </c>
      <c r="O9" s="11" t="s">
        <v>25</v>
      </c>
      <c r="P9" s="0" t="n">
        <v>1818</v>
      </c>
      <c r="R9" s="10" t="n">
        <f aca="false">IFERROR(LOOKUP(IF(Q9="",G9,Q9),{0,1,10,25,50,100,200,500,1000,2000},{0,1.69,1.66,1.61,1.56,1.49,1.42,1.29,1.21,1.14}),"")</f>
        <v>0</v>
      </c>
      <c r="S9" s="10" t="n">
        <f aca="false">IFERROR(IF(Q9="",G9,Q9)*R9,"")</f>
        <v>0</v>
      </c>
      <c r="T9" s="0" t="s">
        <v>26</v>
      </c>
      <c r="U9" s="11" t="s">
        <v>25</v>
      </c>
      <c r="V9" s="0" t="n">
        <v>1638</v>
      </c>
      <c r="X9" s="10" t="n">
        <f aca="false">IFERROR(LOOKUP(IF(W9="",G9,W9),{0,1,25,50,100},{0,1.64,1.57,1.51,1.44}),"")</f>
        <v>0</v>
      </c>
      <c r="Y9" s="10" t="n">
        <f aca="false">IFERROR(IF(W9="",G9,W9)*X9,"")</f>
        <v>0</v>
      </c>
      <c r="Z9" s="0" t="s">
        <v>27</v>
      </c>
      <c r="AA9" s="11" t="s">
        <v>25</v>
      </c>
    </row>
    <row r="10" customFormat="false" ht="15" hidden="false" customHeight="false" outlineLevel="0" collapsed="false">
      <c r="A10" s="0" t="s">
        <v>32</v>
      </c>
      <c r="B10" s="0" t="s">
        <v>33</v>
      </c>
      <c r="D10" s="0" t="s">
        <v>22</v>
      </c>
      <c r="F10" s="0" t="s">
        <v>23</v>
      </c>
      <c r="G10" s="0" t="n">
        <f aca="false">BoardQty*1</f>
        <v>0</v>
      </c>
      <c r="H10" s="10" t="n">
        <f aca="true">MINA(INDIRECT(ADDRESS(ROW(),COLUMN(newark_part_data)+2)),INDIRECT(ADDRESS(ROW(),COLUMN(digikey_part_data)+2)),INDIRECT(ADDRESS(ROW(),COLUMN(mouser_part_data)+2)))</f>
        <v>0</v>
      </c>
      <c r="I10" s="10" t="n">
        <f aca="false">IFERROR(G10*H10,"")</f>
        <v>0</v>
      </c>
      <c r="J10" s="0" t="n">
        <v>1843</v>
      </c>
      <c r="L10" s="10" t="n">
        <f aca="false">IFERROR(LOOKUP(IF(K10="",G10,K10),{0,1,10,50,100,250,500,1000,2500},{0,1.79,1.717,1.6698,1.5606,1.43576,1.3265,1.2393,1.1628}),"")</f>
        <v>0</v>
      </c>
      <c r="M10" s="10" t="n">
        <f aca="false">IFERROR(IF(K10="",G10,K10)*L10,"")</f>
        <v>0</v>
      </c>
      <c r="N10" s="0" t="s">
        <v>24</v>
      </c>
      <c r="O10" s="11" t="s">
        <v>25</v>
      </c>
      <c r="P10" s="0" t="n">
        <v>1818</v>
      </c>
      <c r="R10" s="10" t="n">
        <f aca="false">IFERROR(LOOKUP(IF(Q10="",G10,Q10),{0,1,10,25,50,100,200,500,1000,2000},{0,1.69,1.66,1.61,1.56,1.49,1.42,1.29,1.21,1.14}),"")</f>
        <v>0</v>
      </c>
      <c r="S10" s="10" t="n">
        <f aca="false">IFERROR(IF(Q10="",G10,Q10)*R10,"")</f>
        <v>0</v>
      </c>
      <c r="T10" s="0" t="s">
        <v>26</v>
      </c>
      <c r="U10" s="11" t="s">
        <v>25</v>
      </c>
      <c r="V10" s="0" t="n">
        <v>1638</v>
      </c>
      <c r="X10" s="10" t="n">
        <f aca="false">IFERROR(LOOKUP(IF(W10="",G10,W10),{0,1,25,50,100},{0,1.64,1.57,1.51,1.44}),"")</f>
        <v>0</v>
      </c>
      <c r="Y10" s="10" t="n">
        <f aca="false">IFERROR(IF(W10="",G10,W10)*X10,"")</f>
        <v>0</v>
      </c>
      <c r="Z10" s="0" t="s">
        <v>27</v>
      </c>
      <c r="AA10" s="11" t="s">
        <v>25</v>
      </c>
    </row>
    <row r="11" customFormat="false" ht="15" hidden="false" customHeight="false" outlineLevel="0" collapsed="false">
      <c r="A11" s="0" t="s">
        <v>34</v>
      </c>
      <c r="B11" s="0" t="s">
        <v>35</v>
      </c>
      <c r="D11" s="0" t="s">
        <v>36</v>
      </c>
      <c r="G11" s="0" t="n">
        <f aca="false">BoardQty*1</f>
        <v>0</v>
      </c>
      <c r="H11" s="10" t="n">
        <f aca="true">MINA(INDIRECT(ADDRESS(ROW(),COLUMN(newark_part_data)+2)),INDIRECT(ADDRESS(ROW(),COLUMN(digikey_part_data)+2)),INDIRECT(ADDRESS(ROW(),COLUMN(mouser_part_data)+2)))</f>
        <v>0</v>
      </c>
      <c r="I11" s="10" t="n">
        <f aca="false">IFERROR(G11*H11,"")</f>
        <v>0</v>
      </c>
    </row>
    <row r="13" customFormat="false" ht="15" hidden="false" customHeight="false" outlineLevel="0" collapsed="false">
      <c r="K13" s="0" t="str">
        <f aca="false" t="array" ref="K13:K13">IFERROR(CONCATENATE(TEXT(INDEX($K$7:$K$11,SMALL(IF($N$7:$N$11&lt;&gt;"",IF($K$7:$K$11&lt;&gt;"",ROW($K$7:$K$11)-MIN(ROW($K$7:$K$11))+1,""),""),ROW()-ROW(A$13)+1)),"##0"),","),"")</f>
        <v/>
      </c>
      <c r="L13" s="0" t="str">
        <f aca="false" t="array" ref="L13:L13">IFERROR(CONCATENATE((INDEX($N$7:$N$11,SMALL(IF($N$7:$N$11&lt;&gt;"",IF($K$7:$K$11&lt;&gt;"",ROW($K$7:$K$11)-MIN(ROW($K$7:$K$11))+1,""),""),ROW()-ROW(A$13)+1))),","),"")</f>
        <v/>
      </c>
      <c r="M13" s="0" t="str">
        <f aca="false" t="array" ref="M13:M13">IFERROR(CONCATENATE((INDEX($A$7:$A$11,SMALL(IF($N$7:$N$11&lt;&gt;"",IF($K$7:$K$11&lt;&gt;"",ROW($K$7:$K$11)-MIN(ROW($K$7:$K$11))+1,""),""),ROW()-ROW(A$13)+1))),),"")</f>
        <v/>
      </c>
      <c r="Q13" s="0" t="str">
        <f aca="false" t="array" ref="Q13:Q13">IFERROR(CONCATENATE((INDEX($T$7:$T$11,SMALL(IF($T$7:$T$11&lt;&gt;"",IF($Q$7:$Q$11&lt;&gt;"",ROW($Q$7:$Q$11)-MIN(ROW($Q$7:$Q$11))+1,""),""),ROW()-ROW(A$13)+1)))," "),"")</f>
        <v/>
      </c>
      <c r="R13" s="0" t="str">
        <f aca="false" t="array" ref="R13:R13">IFERROR(CONCATENATE(TEXT(INDEX($Q$7:$Q$11,SMALL(IF($T$7:$T$11&lt;&gt;"",IF($Q$7:$Q$11&lt;&gt;"",ROW($Q$7:$Q$11)-MIN(ROW($Q$7:$Q$11))+1,""),""),ROW()-ROW(A$13)+1)),"##0")," "),"")</f>
        <v/>
      </c>
      <c r="S13" s="0" t="str">
        <f aca="false" t="array" ref="S13:S13">IFERROR(CONCATENATE((INDEX($A$7:$A$11,SMALL(IF($T$7:$T$11&lt;&gt;"",IF($Q$7:$Q$11&lt;&gt;"",ROW($Q$7:$Q$11)-MIN(ROW($Q$7:$Q$11))+1,""),""),ROW()-ROW(A$13)+1))),),"")</f>
        <v/>
      </c>
      <c r="W13" s="0" t="str">
        <f aca="false" t="array" ref="W13:W13">IFERROR(CONCATENATE((INDEX($Z$7:$Z$11,SMALL(IF($Z$7:$Z$11&lt;&gt;"",IF($W$7:$W$11&lt;&gt;"",ROW($W$7:$W$11)-MIN(ROW($W$7:$W$11))+1,""),""),ROW()-ROW(A$13)+1))),","),"")</f>
        <v/>
      </c>
      <c r="X13" s="0" t="str">
        <f aca="false" t="array" ref="X13:X13">IFERROR(CONCATENATE(TEXT(INDEX($W$7:$W$11,SMALL(IF($Z$7:$Z$11&lt;&gt;"",IF($W$7:$W$11&lt;&gt;"",ROW($W$7:$W$11)-MIN(ROW($W$7:$W$11))+1,""),""),ROW()-ROW(A$13)+1)),"##0"),","),"")</f>
        <v/>
      </c>
      <c r="Y13" s="0" t="str">
        <f aca="false" t="array" ref="Y13:Y13">IFERROR(CONCATENATE((INDEX($A$7:$A$11,SMALL(IF($Z$7:$Z$11&lt;&gt;"",IF($W$7:$W$11&lt;&gt;"",ROW($W$7:$W$11)-MIN(ROW($W$7:$W$11))+1,""),""),ROW()-ROW(A$13)+1))),),"")</f>
        <v/>
      </c>
    </row>
    <row r="14" customFormat="false" ht="15" hidden="false" customHeight="false" outlineLevel="0" collapsed="false">
      <c r="K14" s="0" t="str">
        <f aca="false" t="array" ref="K14:K14">IFERROR(CONCATENATE(TEXT(INDEX($K$7:$K$11,SMALL(IF($N$7:$N$11&lt;&gt;"",IF($K$7:$K$11&lt;&gt;"",ROW($K$7:$K$11)-MIN(ROW($K$7:$K$11))+1,""),""),ROW()-ROW(A$13)+1)),"##0"),","),"")</f>
        <v/>
      </c>
      <c r="L14" s="0" t="str">
        <f aca="false" t="array" ref="L14:L14">IFERROR(CONCATENATE((INDEX($N$7:$N$11,SMALL(IF($N$7:$N$11&lt;&gt;"",IF($K$7:$K$11&lt;&gt;"",ROW($K$7:$K$11)-MIN(ROW($K$7:$K$11))+1,""),""),ROW()-ROW(A$13)+1))),","),"")</f>
        <v/>
      </c>
      <c r="M14" s="0" t="str">
        <f aca="false" t="array" ref="M14:M14">IFERROR(CONCATENATE((INDEX($A$7:$A$11,SMALL(IF($N$7:$N$11&lt;&gt;"",IF($K$7:$K$11&lt;&gt;"",ROW($K$7:$K$11)-MIN(ROW($K$7:$K$11))+1,""),""),ROW()-ROW(A$13)+1))),),"")</f>
        <v/>
      </c>
      <c r="Q14" s="0" t="str">
        <f aca="false" t="array" ref="Q14:Q14">IFERROR(CONCATENATE((INDEX($T$7:$T$11,SMALL(IF($T$7:$T$11&lt;&gt;"",IF($Q$7:$Q$11&lt;&gt;"",ROW($Q$7:$Q$11)-MIN(ROW($Q$7:$Q$11))+1,""),""),ROW()-ROW(A$13)+1)))," "),"")</f>
        <v/>
      </c>
      <c r="R14" s="0" t="str">
        <f aca="false" t="array" ref="R14:R14">IFERROR(CONCATENATE(TEXT(INDEX($Q$7:$Q$11,SMALL(IF($T$7:$T$11&lt;&gt;"",IF($Q$7:$Q$11&lt;&gt;"",ROW($Q$7:$Q$11)-MIN(ROW($Q$7:$Q$11))+1,""),""),ROW()-ROW(A$13)+1)),"##0")," "),"")</f>
        <v/>
      </c>
      <c r="S14" s="0" t="str">
        <f aca="false" t="array" ref="S14:S14">IFERROR(CONCATENATE((INDEX($A$7:$A$11,SMALL(IF($T$7:$T$11&lt;&gt;"",IF($Q$7:$Q$11&lt;&gt;"",ROW($Q$7:$Q$11)-MIN(ROW($Q$7:$Q$11))+1,""),""),ROW()-ROW(A$13)+1))),),"")</f>
        <v/>
      </c>
      <c r="W14" s="0" t="str">
        <f aca="false" t="array" ref="W14:W14">IFERROR(CONCATENATE((INDEX($Z$7:$Z$11,SMALL(IF($Z$7:$Z$11&lt;&gt;"",IF($W$7:$W$11&lt;&gt;"",ROW($W$7:$W$11)-MIN(ROW($W$7:$W$11))+1,""),""),ROW()-ROW(A$13)+1))),","),"")</f>
        <v/>
      </c>
      <c r="X14" s="0" t="str">
        <f aca="false" t="array" ref="X14:X14">IFERROR(CONCATENATE(TEXT(INDEX($W$7:$W$11,SMALL(IF($Z$7:$Z$11&lt;&gt;"",IF($W$7:$W$11&lt;&gt;"",ROW($W$7:$W$11)-MIN(ROW($W$7:$W$11))+1,""),""),ROW()-ROW(A$13)+1)),"##0"),","),"")</f>
        <v/>
      </c>
      <c r="Y14" s="0" t="str">
        <f aca="false" t="array" ref="Y14:Y14">IFERROR(CONCATENATE((INDEX($A$7:$A$11,SMALL(IF($Z$7:$Z$11&lt;&gt;"",IF($W$7:$W$11&lt;&gt;"",ROW($W$7:$W$11)-MIN(ROW($W$7:$W$11))+1,""),""),ROW()-ROW(A$13)+1))),),"")</f>
        <v/>
      </c>
    </row>
    <row r="15" customFormat="false" ht="15" hidden="false" customHeight="false" outlineLevel="0" collapsed="false">
      <c r="K15" s="0" t="str">
        <f aca="false" t="array" ref="K15:K15">IFERROR(CONCATENATE(TEXT(INDEX($K$7:$K$11,SMALL(IF($N$7:$N$11&lt;&gt;"",IF($K$7:$K$11&lt;&gt;"",ROW($K$7:$K$11)-MIN(ROW($K$7:$K$11))+1,""),""),ROW()-ROW(A$13)+1)),"##0"),","),"")</f>
        <v/>
      </c>
      <c r="L15" s="0" t="str">
        <f aca="false" t="array" ref="L15:L15">IFERROR(CONCATENATE((INDEX($N$7:$N$11,SMALL(IF($N$7:$N$11&lt;&gt;"",IF($K$7:$K$11&lt;&gt;"",ROW($K$7:$K$11)-MIN(ROW($K$7:$K$11))+1,""),""),ROW()-ROW(A$13)+1))),","),"")</f>
        <v/>
      </c>
      <c r="M15" s="0" t="str">
        <f aca="false" t="array" ref="M15:M15">IFERROR(CONCATENATE((INDEX($A$7:$A$11,SMALL(IF($N$7:$N$11&lt;&gt;"",IF($K$7:$K$11&lt;&gt;"",ROW($K$7:$K$11)-MIN(ROW($K$7:$K$11))+1,""),""),ROW()-ROW(A$13)+1))),),"")</f>
        <v/>
      </c>
      <c r="Q15" s="0" t="str">
        <f aca="false" t="array" ref="Q15:Q15">IFERROR(CONCATENATE((INDEX($T$7:$T$11,SMALL(IF($T$7:$T$11&lt;&gt;"",IF($Q$7:$Q$11&lt;&gt;"",ROW($Q$7:$Q$11)-MIN(ROW($Q$7:$Q$11))+1,""),""),ROW()-ROW(A$13)+1)))," "),"")</f>
        <v/>
      </c>
      <c r="R15" s="0" t="str">
        <f aca="false" t="array" ref="R15:R15">IFERROR(CONCATENATE(TEXT(INDEX($Q$7:$Q$11,SMALL(IF($T$7:$T$11&lt;&gt;"",IF($Q$7:$Q$11&lt;&gt;"",ROW($Q$7:$Q$11)-MIN(ROW($Q$7:$Q$11))+1,""),""),ROW()-ROW(A$13)+1)),"##0")," "),"")</f>
        <v/>
      </c>
      <c r="S15" s="0" t="str">
        <f aca="false" t="array" ref="S15:S15">IFERROR(CONCATENATE((INDEX($A$7:$A$11,SMALL(IF($T$7:$T$11&lt;&gt;"",IF($Q$7:$Q$11&lt;&gt;"",ROW($Q$7:$Q$11)-MIN(ROW($Q$7:$Q$11))+1,""),""),ROW()-ROW(A$13)+1))),),"")</f>
        <v/>
      </c>
      <c r="W15" s="0" t="str">
        <f aca="false" t="array" ref="W15:W15">IFERROR(CONCATENATE((INDEX($Z$7:$Z$11,SMALL(IF($Z$7:$Z$11&lt;&gt;"",IF($W$7:$W$11&lt;&gt;"",ROW($W$7:$W$11)-MIN(ROW($W$7:$W$11))+1,""),""),ROW()-ROW(A$13)+1))),","),"")</f>
        <v/>
      </c>
      <c r="X15" s="0" t="str">
        <f aca="false" t="array" ref="X15:X15">IFERROR(CONCATENATE(TEXT(INDEX($W$7:$W$11,SMALL(IF($Z$7:$Z$11&lt;&gt;"",IF($W$7:$W$11&lt;&gt;"",ROW($W$7:$W$11)-MIN(ROW($W$7:$W$11))+1,""),""),ROW()-ROW(A$13)+1)),"##0"),","),"")</f>
        <v/>
      </c>
      <c r="Y15" s="0" t="str">
        <f aca="false" t="array" ref="Y15:Y15">IFERROR(CONCATENATE((INDEX($A$7:$A$11,SMALL(IF($Z$7:$Z$11&lt;&gt;"",IF($W$7:$W$11&lt;&gt;"",ROW($W$7:$W$11)-MIN(ROW($W$7:$W$11))+1,""),""),ROW()-ROW(A$13)+1))),),"")</f>
        <v/>
      </c>
    </row>
    <row r="16" customFormat="false" ht="15" hidden="false" customHeight="false" outlineLevel="0" collapsed="false">
      <c r="K16" s="0" t="str">
        <f aca="false" t="array" ref="K16:K16">IFERROR(CONCATENATE(TEXT(INDEX($K$7:$K$11,SMALL(IF($N$7:$N$11&lt;&gt;"",IF($K$7:$K$11&lt;&gt;"",ROW($K$7:$K$11)-MIN(ROW($K$7:$K$11))+1,""),""),ROW()-ROW(A$13)+1)),"##0"),","),"")</f>
        <v/>
      </c>
      <c r="L16" s="0" t="str">
        <f aca="false" t="array" ref="L16:L16">IFERROR(CONCATENATE((INDEX($N$7:$N$11,SMALL(IF($N$7:$N$11&lt;&gt;"",IF($K$7:$K$11&lt;&gt;"",ROW($K$7:$K$11)-MIN(ROW($K$7:$K$11))+1,""),""),ROW()-ROW(A$13)+1))),","),"")</f>
        <v/>
      </c>
      <c r="M16" s="0" t="str">
        <f aca="false" t="array" ref="M16:M16">IFERROR(CONCATENATE((INDEX($A$7:$A$11,SMALL(IF($N$7:$N$11&lt;&gt;"",IF($K$7:$K$11&lt;&gt;"",ROW($K$7:$K$11)-MIN(ROW($K$7:$K$11))+1,""),""),ROW()-ROW(A$13)+1))),),"")</f>
        <v/>
      </c>
      <c r="Q16" s="0" t="str">
        <f aca="false" t="array" ref="Q16:Q16">IFERROR(CONCATENATE((INDEX($T$7:$T$11,SMALL(IF($T$7:$T$11&lt;&gt;"",IF($Q$7:$Q$11&lt;&gt;"",ROW($Q$7:$Q$11)-MIN(ROW($Q$7:$Q$11))+1,""),""),ROW()-ROW(A$13)+1)))," "),"")</f>
        <v/>
      </c>
      <c r="R16" s="0" t="str">
        <f aca="false" t="array" ref="R16:R16">IFERROR(CONCATENATE(TEXT(INDEX($Q$7:$Q$11,SMALL(IF($T$7:$T$11&lt;&gt;"",IF($Q$7:$Q$11&lt;&gt;"",ROW($Q$7:$Q$11)-MIN(ROW($Q$7:$Q$11))+1,""),""),ROW()-ROW(A$13)+1)),"##0")," "),"")</f>
        <v/>
      </c>
      <c r="S16" s="0" t="str">
        <f aca="false" t="array" ref="S16:S16">IFERROR(CONCATENATE((INDEX($A$7:$A$11,SMALL(IF($T$7:$T$11&lt;&gt;"",IF($Q$7:$Q$11&lt;&gt;"",ROW($Q$7:$Q$11)-MIN(ROW($Q$7:$Q$11))+1,""),""),ROW()-ROW(A$13)+1))),),"")</f>
        <v/>
      </c>
      <c r="W16" s="0" t="str">
        <f aca="false" t="array" ref="W16:W16">IFERROR(CONCATENATE((INDEX($Z$7:$Z$11,SMALL(IF($Z$7:$Z$11&lt;&gt;"",IF($W$7:$W$11&lt;&gt;"",ROW($W$7:$W$11)-MIN(ROW($W$7:$W$11))+1,""),""),ROW()-ROW(A$13)+1))),","),"")</f>
        <v/>
      </c>
      <c r="X16" s="0" t="str">
        <f aca="false" t="array" ref="X16:X16">IFERROR(CONCATENATE(TEXT(INDEX($W$7:$W$11,SMALL(IF($Z$7:$Z$11&lt;&gt;"",IF($W$7:$W$11&lt;&gt;"",ROW($W$7:$W$11)-MIN(ROW($W$7:$W$11))+1,""),""),ROW()-ROW(A$13)+1)),"##0"),","),"")</f>
        <v/>
      </c>
      <c r="Y16" s="0" t="str">
        <f aca="false" t="array" ref="Y16:Y16">IFERROR(CONCATENATE((INDEX($A$7:$A$11,SMALL(IF($Z$7:$Z$11&lt;&gt;"",IF($W$7:$W$11&lt;&gt;"",ROW($W$7:$W$11)-MIN(ROW($W$7:$W$11))+1,""),""),ROW()-ROW(A$13)+1))),),"")</f>
        <v/>
      </c>
    </row>
    <row r="17" customFormat="false" ht="15" hidden="false" customHeight="false" outlineLevel="0" collapsed="false">
      <c r="K17" s="0" t="str">
        <f aca="false" t="array" ref="K17:K17">IFERROR(CONCATENATE(TEXT(INDEX($K$7:$K$11,SMALL(IF($N$7:$N$11&lt;&gt;"",IF($K$7:$K$11&lt;&gt;"",ROW($K$7:$K$11)-MIN(ROW($K$7:$K$11))+1,""),""),ROW()-ROW(A$13)+1)),"##0"),","),"")</f>
        <v/>
      </c>
      <c r="L17" s="0" t="str">
        <f aca="false" t="array" ref="L17:L17">IFERROR(CONCATENATE((INDEX($N$7:$N$11,SMALL(IF($N$7:$N$11&lt;&gt;"",IF($K$7:$K$11&lt;&gt;"",ROW($K$7:$K$11)-MIN(ROW($K$7:$K$11))+1,""),""),ROW()-ROW(A$13)+1))),","),"")</f>
        <v/>
      </c>
      <c r="M17" s="0" t="str">
        <f aca="false" t="array" ref="M17:M17">IFERROR(CONCATENATE((INDEX($A$7:$A$11,SMALL(IF($N$7:$N$11&lt;&gt;"",IF($K$7:$K$11&lt;&gt;"",ROW($K$7:$K$11)-MIN(ROW($K$7:$K$11))+1,""),""),ROW()-ROW(A$13)+1))),),"")</f>
        <v/>
      </c>
      <c r="Q17" s="0" t="str">
        <f aca="false" t="array" ref="Q17:Q17">IFERROR(CONCATENATE((INDEX($T$7:$T$11,SMALL(IF($T$7:$T$11&lt;&gt;"",IF($Q$7:$Q$11&lt;&gt;"",ROW($Q$7:$Q$11)-MIN(ROW($Q$7:$Q$11))+1,""),""),ROW()-ROW(A$13)+1)))," "),"")</f>
        <v/>
      </c>
      <c r="R17" s="0" t="str">
        <f aca="false" t="array" ref="R17:R17">IFERROR(CONCATENATE(TEXT(INDEX($Q$7:$Q$11,SMALL(IF($T$7:$T$11&lt;&gt;"",IF($Q$7:$Q$11&lt;&gt;"",ROW($Q$7:$Q$11)-MIN(ROW($Q$7:$Q$11))+1,""),""),ROW()-ROW(A$13)+1)),"##0")," "),"")</f>
        <v/>
      </c>
      <c r="S17" s="0" t="str">
        <f aca="false" t="array" ref="S17:S17">IFERROR(CONCATENATE((INDEX($A$7:$A$11,SMALL(IF($T$7:$T$11&lt;&gt;"",IF($Q$7:$Q$11&lt;&gt;"",ROW($Q$7:$Q$11)-MIN(ROW($Q$7:$Q$11))+1,""),""),ROW()-ROW(A$13)+1))),),"")</f>
        <v/>
      </c>
      <c r="W17" s="0" t="str">
        <f aca="false" t="array" ref="W17:W17">IFERROR(CONCATENATE((INDEX($Z$7:$Z$11,SMALL(IF($Z$7:$Z$11&lt;&gt;"",IF($W$7:$W$11&lt;&gt;"",ROW($W$7:$W$11)-MIN(ROW($W$7:$W$11))+1,""),""),ROW()-ROW(A$13)+1))),","),"")</f>
        <v/>
      </c>
      <c r="X17" s="0" t="str">
        <f aca="false" t="array" ref="X17:X17">IFERROR(CONCATENATE(TEXT(INDEX($W$7:$W$11,SMALL(IF($Z$7:$Z$11&lt;&gt;"",IF($W$7:$W$11&lt;&gt;"",ROW($W$7:$W$11)-MIN(ROW($W$7:$W$11))+1,""),""),ROW()-ROW(A$13)+1)),"##0"),","),"")</f>
        <v/>
      </c>
      <c r="Y17" s="0" t="str">
        <f aca="false" t="array" ref="Y17:Y17">IFERROR(CONCATENATE((INDEX($A$7:$A$11,SMALL(IF($Z$7:$Z$11&lt;&gt;"",IF($W$7:$W$11&lt;&gt;"",ROW($W$7:$W$11)-MIN(ROW($W$7:$W$11))+1,""),""),ROW()-ROW(A$13)+1))),),"")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7">
    <cfRule type="cellIs" priority="3" operator="lessThanOrEqual" aboveAverage="0" equalAverage="0" bottom="0" percent="0" rank="0" text="" dxfId="0">
      <formula>H7</formula>
    </cfRule>
  </conditionalFormatting>
  <conditionalFormatting sqref="L8">
    <cfRule type="cellIs" priority="4" operator="lessThanOrEqual" aboveAverage="0" equalAverage="0" bottom="0" percent="0" rank="0" text="" dxfId="0">
      <formula>H8</formula>
    </cfRule>
  </conditionalFormatting>
  <conditionalFormatting sqref="L9">
    <cfRule type="cellIs" priority="5" operator="lessThanOrEqual" aboveAverage="0" equalAverage="0" bottom="0" percent="0" rank="0" text="" dxfId="0">
      <formula>H9</formula>
    </cfRule>
  </conditionalFormatting>
  <conditionalFormatting sqref="M10">
    <cfRule type="cellIs" priority="6" operator="lessThanOrEqual" aboveAverage="0" equalAverage="0" bottom="0" percent="0" rank="0" text="" dxfId="0">
      <formula>I10</formula>
    </cfRule>
  </conditionalFormatting>
  <conditionalFormatting sqref="M7">
    <cfRule type="cellIs" priority="7" operator="lessThanOrEqual" aboveAverage="0" equalAverage="0" bottom="0" percent="0" rank="0" text="" dxfId="0">
      <formula>I7</formula>
    </cfRule>
  </conditionalFormatting>
  <conditionalFormatting sqref="M8">
    <cfRule type="cellIs" priority="8" operator="lessThanOrEqual" aboveAverage="0" equalAverage="0" bottom="0" percent="0" rank="0" text="" dxfId="0">
      <formula>I8</formula>
    </cfRule>
  </conditionalFormatting>
  <conditionalFormatting sqref="M9">
    <cfRule type="cellIs" priority="9" operator="lessThanOrEqual" aboveAverage="0" equalAverage="0" bottom="0" percent="0" rank="0" text="" dxfId="0">
      <formula>I9</formula>
    </cfRule>
  </conditionalFormatting>
  <conditionalFormatting sqref="R10">
    <cfRule type="cellIs" priority="10" operator="lessThanOrEqual" aboveAverage="0" equalAverage="0" bottom="0" percent="0" rank="0" text="" dxfId="0">
      <formula>H10</formula>
    </cfRule>
  </conditionalFormatting>
  <conditionalFormatting sqref="R7">
    <cfRule type="cellIs" priority="11" operator="lessThanOrEqual" aboveAverage="0" equalAverage="0" bottom="0" percent="0" rank="0" text="" dxfId="0">
      <formula>H7</formula>
    </cfRule>
  </conditionalFormatting>
  <conditionalFormatting sqref="R8">
    <cfRule type="cellIs" priority="12" operator="lessThanOrEqual" aboveAverage="0" equalAverage="0" bottom="0" percent="0" rank="0" text="" dxfId="0">
      <formula>H8</formula>
    </cfRule>
  </conditionalFormatting>
  <conditionalFormatting sqref="R9">
    <cfRule type="cellIs" priority="13" operator="lessThanOrEqual" aboveAverage="0" equalAverage="0" bottom="0" percent="0" rank="0" text="" dxfId="0">
      <formula>H9</formula>
    </cfRule>
  </conditionalFormatting>
  <conditionalFormatting sqref="S10">
    <cfRule type="cellIs" priority="14" operator="lessThanOrEqual" aboveAverage="0" equalAverage="0" bottom="0" percent="0" rank="0" text="" dxfId="0">
      <formula>I10</formula>
    </cfRule>
  </conditionalFormatting>
  <conditionalFormatting sqref="S7">
    <cfRule type="cellIs" priority="15" operator="lessThanOrEqual" aboveAverage="0" equalAverage="0" bottom="0" percent="0" rank="0" text="" dxfId="0">
      <formula>I7</formula>
    </cfRule>
  </conditionalFormatting>
  <conditionalFormatting sqref="S8">
    <cfRule type="cellIs" priority="16" operator="lessThanOrEqual" aboveAverage="0" equalAverage="0" bottom="0" percent="0" rank="0" text="" dxfId="0">
      <formula>I8</formula>
    </cfRule>
  </conditionalFormatting>
  <conditionalFormatting sqref="S9">
    <cfRule type="cellIs" priority="17" operator="lessThanOrEqual" aboveAverage="0" equalAverage="0" bottom="0" percent="0" rank="0" text="" dxfId="0">
      <formula>I9</formula>
    </cfRule>
  </conditionalFormatting>
  <conditionalFormatting sqref="X10">
    <cfRule type="cellIs" priority="18" operator="lessThanOrEqual" aboveAverage="0" equalAverage="0" bottom="0" percent="0" rank="0" text="" dxfId="0">
      <formula>H10</formula>
    </cfRule>
  </conditionalFormatting>
  <conditionalFormatting sqref="X7">
    <cfRule type="cellIs" priority="19" operator="lessThanOrEqual" aboveAverage="0" equalAverage="0" bottom="0" percent="0" rank="0" text="" dxfId="0">
      <formula>H7</formula>
    </cfRule>
  </conditionalFormatting>
  <conditionalFormatting sqref="X8">
    <cfRule type="cellIs" priority="20" operator="lessThanOrEqual" aboveAverage="0" equalAverage="0" bottom="0" percent="0" rank="0" text="" dxfId="0">
      <formula>H8</formula>
    </cfRule>
  </conditionalFormatting>
  <conditionalFormatting sqref="X9">
    <cfRule type="cellIs" priority="21" operator="lessThanOrEqual" aboveAverage="0" equalAverage="0" bottom="0" percent="0" rank="0" text="" dxfId="0">
      <formula>H9</formula>
    </cfRule>
  </conditionalFormatting>
  <conditionalFormatting sqref="Y10">
    <cfRule type="cellIs" priority="22" operator="lessThanOrEqual" aboveAverage="0" equalAverage="0" bottom="0" percent="0" rank="0" text="" dxfId="0">
      <formula>I10</formula>
    </cfRule>
  </conditionalFormatting>
  <conditionalFormatting sqref="Y7">
    <cfRule type="cellIs" priority="23" operator="lessThanOrEqual" aboveAverage="0" equalAverage="0" bottom="0" percent="0" rank="0" text="" dxfId="0">
      <formula>I7</formula>
    </cfRule>
  </conditionalFormatting>
  <conditionalFormatting sqref="Y8">
    <cfRule type="cellIs" priority="24" operator="lessThanOrEqual" aboveAverage="0" equalAverage="0" bottom="0" percent="0" rank="0" text="" dxfId="0">
      <formula>I8</formula>
    </cfRule>
  </conditionalFormatting>
  <conditionalFormatting sqref="Y9">
    <cfRule type="cellIs" priority="25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O8" r:id="rId5" display="Link"/>
    <hyperlink ref="U8" r:id="rId6" display="Link"/>
    <hyperlink ref="AA8" r:id="rId7" display="Link"/>
    <hyperlink ref="O9" r:id="rId8" display="Link"/>
    <hyperlink ref="U9" r:id="rId9" display="Link"/>
    <hyperlink ref="AA9" r:id="rId10" display="Link"/>
    <hyperlink ref="O10" r:id="rId11" display="Link"/>
    <hyperlink ref="U10" r:id="rId12" display="Link"/>
    <hyperlink ref="AA10" r:id="rId13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2016-10-16T21:36:46Z</dcterms:created>
  <dc:creator/>
  <dc:description/>
  <dc:language>en-US</dc:language>
  <cp:lastModifiedBy/>
  <dcterms:modified xsi:type="dcterms:W3CDTF">2016-10-16T17:51:04Z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